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ti\Downloads\"/>
    </mc:Choice>
  </mc:AlternateContent>
  <xr:revisionPtr revIDLastSave="0" documentId="13_ncr:1_{A3789057-D06D-4133-9F9A-A548890741E4}" xr6:coauthVersionLast="47" xr6:coauthVersionMax="47" xr10:uidLastSave="{00000000-0000-0000-0000-000000000000}"/>
  <bookViews>
    <workbookView xWindow="-108" yWindow="-108" windowWidth="23256" windowHeight="12456" activeTab="1" xr2:uid="{65C14963-D7D9-489F-85DF-B390E3AF6B64}"/>
  </bookViews>
  <sheets>
    <sheet name="PERCENTILE" sheetId="4" r:id="rId1"/>
    <sheet name="Data" sheetId="1" r:id="rId2"/>
    <sheet name="Sheet1" sheetId="3" r:id="rId3"/>
    <sheet name="Question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1" i="4" l="1"/>
  <c r="P1001" i="4"/>
  <c r="O1001" i="4"/>
  <c r="Q1000" i="4"/>
  <c r="P1000" i="4"/>
  <c r="O1000" i="4"/>
  <c r="Q999" i="4"/>
  <c r="P999" i="4"/>
  <c r="O999" i="4"/>
  <c r="Q998" i="4"/>
  <c r="P998" i="4"/>
  <c r="O998" i="4"/>
  <c r="Q997" i="4"/>
  <c r="P997" i="4"/>
  <c r="O997" i="4"/>
  <c r="Q996" i="4"/>
  <c r="P996" i="4"/>
  <c r="O996" i="4"/>
  <c r="Q995" i="4"/>
  <c r="P995" i="4"/>
  <c r="O995" i="4"/>
  <c r="Q994" i="4"/>
  <c r="P994" i="4"/>
  <c r="O994" i="4"/>
  <c r="Q993" i="4"/>
  <c r="P993" i="4"/>
  <c r="O993" i="4"/>
  <c r="Q992" i="4"/>
  <c r="P992" i="4"/>
  <c r="O992" i="4"/>
  <c r="Q991" i="4"/>
  <c r="P991" i="4"/>
  <c r="O991" i="4"/>
  <c r="Q990" i="4"/>
  <c r="P990" i="4"/>
  <c r="O990" i="4"/>
  <c r="Q989" i="4"/>
  <c r="P989" i="4"/>
  <c r="O989" i="4"/>
  <c r="Q988" i="4"/>
  <c r="P988" i="4"/>
  <c r="O988" i="4"/>
  <c r="Q987" i="4"/>
  <c r="P987" i="4"/>
  <c r="O987" i="4"/>
  <c r="Q986" i="4"/>
  <c r="P986" i="4"/>
  <c r="O986" i="4"/>
  <c r="Q985" i="4"/>
  <c r="P985" i="4"/>
  <c r="O985" i="4"/>
  <c r="Q984" i="4"/>
  <c r="P984" i="4"/>
  <c r="O984" i="4"/>
  <c r="Q983" i="4"/>
  <c r="P983" i="4"/>
  <c r="O983" i="4"/>
  <c r="Q982" i="4"/>
  <c r="P982" i="4"/>
  <c r="O982" i="4"/>
  <c r="Q981" i="4"/>
  <c r="P981" i="4"/>
  <c r="O981" i="4"/>
  <c r="Q980" i="4"/>
  <c r="P980" i="4"/>
  <c r="O980" i="4"/>
  <c r="Q979" i="4"/>
  <c r="P979" i="4"/>
  <c r="O979" i="4"/>
  <c r="Q978" i="4"/>
  <c r="P978" i="4"/>
  <c r="O978" i="4"/>
  <c r="Q977" i="4"/>
  <c r="P977" i="4"/>
  <c r="O977" i="4"/>
  <c r="Q976" i="4"/>
  <c r="P976" i="4"/>
  <c r="O976" i="4"/>
  <c r="Q975" i="4"/>
  <c r="P975" i="4"/>
  <c r="O975" i="4"/>
  <c r="Q974" i="4"/>
  <c r="P974" i="4"/>
  <c r="O974" i="4"/>
  <c r="Q973" i="4"/>
  <c r="P973" i="4"/>
  <c r="O973" i="4"/>
  <c r="Q972" i="4"/>
  <c r="P972" i="4"/>
  <c r="O972" i="4"/>
  <c r="Q971" i="4"/>
  <c r="P971" i="4"/>
  <c r="O971" i="4"/>
  <c r="Q970" i="4"/>
  <c r="P970" i="4"/>
  <c r="O970" i="4"/>
  <c r="Q969" i="4"/>
  <c r="P969" i="4"/>
  <c r="O969" i="4"/>
  <c r="Q968" i="4"/>
  <c r="P968" i="4"/>
  <c r="O968" i="4"/>
  <c r="Q967" i="4"/>
  <c r="P967" i="4"/>
  <c r="O967" i="4"/>
  <c r="Q966" i="4"/>
  <c r="P966" i="4"/>
  <c r="O966" i="4"/>
  <c r="Q965" i="4"/>
  <c r="P965" i="4"/>
  <c r="O965" i="4"/>
  <c r="Q964" i="4"/>
  <c r="P964" i="4"/>
  <c r="O964" i="4"/>
  <c r="Q963" i="4"/>
  <c r="P963" i="4"/>
  <c r="O963" i="4"/>
  <c r="Q962" i="4"/>
  <c r="P962" i="4"/>
  <c r="O962" i="4"/>
  <c r="Q961" i="4"/>
  <c r="P961" i="4"/>
  <c r="O961" i="4"/>
  <c r="Q960" i="4"/>
  <c r="P960" i="4"/>
  <c r="O960" i="4"/>
  <c r="Q959" i="4"/>
  <c r="P959" i="4"/>
  <c r="O959" i="4"/>
  <c r="Q958" i="4"/>
  <c r="P958" i="4"/>
  <c r="O958" i="4"/>
  <c r="Q957" i="4"/>
  <c r="P957" i="4"/>
  <c r="O957" i="4"/>
  <c r="Q956" i="4"/>
  <c r="P956" i="4"/>
  <c r="O956" i="4"/>
  <c r="Q955" i="4"/>
  <c r="P955" i="4"/>
  <c r="O955" i="4"/>
  <c r="Q954" i="4"/>
  <c r="P954" i="4"/>
  <c r="O954" i="4"/>
  <c r="Q953" i="4"/>
  <c r="P953" i="4"/>
  <c r="O953" i="4"/>
  <c r="Q952" i="4"/>
  <c r="P952" i="4"/>
  <c r="O952" i="4"/>
  <c r="Q951" i="4"/>
  <c r="P951" i="4"/>
  <c r="O951" i="4"/>
  <c r="Q950" i="4"/>
  <c r="P950" i="4"/>
  <c r="O950" i="4"/>
  <c r="Q949" i="4"/>
  <c r="P949" i="4"/>
  <c r="O949" i="4"/>
  <c r="Q948" i="4"/>
  <c r="P948" i="4"/>
  <c r="O948" i="4"/>
  <c r="Q947" i="4"/>
  <c r="P947" i="4"/>
  <c r="O947" i="4"/>
  <c r="Q946" i="4"/>
  <c r="P946" i="4"/>
  <c r="O946" i="4"/>
  <c r="Q945" i="4"/>
  <c r="P945" i="4"/>
  <c r="O945" i="4"/>
  <c r="Q944" i="4"/>
  <c r="P944" i="4"/>
  <c r="O944" i="4"/>
  <c r="Q943" i="4"/>
  <c r="P943" i="4"/>
  <c r="O943" i="4"/>
  <c r="Q942" i="4"/>
  <c r="P942" i="4"/>
  <c r="O942" i="4"/>
  <c r="Q941" i="4"/>
  <c r="P941" i="4"/>
  <c r="O941" i="4"/>
  <c r="Q940" i="4"/>
  <c r="P940" i="4"/>
  <c r="O940" i="4"/>
  <c r="Q939" i="4"/>
  <c r="P939" i="4"/>
  <c r="O939" i="4"/>
  <c r="Q938" i="4"/>
  <c r="P938" i="4"/>
  <c r="O938" i="4"/>
  <c r="Q937" i="4"/>
  <c r="P937" i="4"/>
  <c r="O937" i="4"/>
  <c r="Q936" i="4"/>
  <c r="P936" i="4"/>
  <c r="O936" i="4"/>
  <c r="Q935" i="4"/>
  <c r="P935" i="4"/>
  <c r="O935" i="4"/>
  <c r="Q934" i="4"/>
  <c r="P934" i="4"/>
  <c r="O934" i="4"/>
  <c r="Q933" i="4"/>
  <c r="P933" i="4"/>
  <c r="O933" i="4"/>
  <c r="Q932" i="4"/>
  <c r="P932" i="4"/>
  <c r="O932" i="4"/>
  <c r="Q931" i="4"/>
  <c r="P931" i="4"/>
  <c r="O931" i="4"/>
  <c r="Q930" i="4"/>
  <c r="P930" i="4"/>
  <c r="O930" i="4"/>
  <c r="Q929" i="4"/>
  <c r="P929" i="4"/>
  <c r="O929" i="4"/>
  <c r="Q928" i="4"/>
  <c r="P928" i="4"/>
  <c r="O928" i="4"/>
  <c r="Q927" i="4"/>
  <c r="P927" i="4"/>
  <c r="O927" i="4"/>
  <c r="Q926" i="4"/>
  <c r="P926" i="4"/>
  <c r="O926" i="4"/>
  <c r="Q925" i="4"/>
  <c r="P925" i="4"/>
  <c r="O925" i="4"/>
  <c r="Q924" i="4"/>
  <c r="P924" i="4"/>
  <c r="O924" i="4"/>
  <c r="Q923" i="4"/>
  <c r="P923" i="4"/>
  <c r="O923" i="4"/>
  <c r="Q922" i="4"/>
  <c r="P922" i="4"/>
  <c r="O922" i="4"/>
  <c r="Q921" i="4"/>
  <c r="P921" i="4"/>
  <c r="O921" i="4"/>
  <c r="Q920" i="4"/>
  <c r="P920" i="4"/>
  <c r="O920" i="4"/>
  <c r="Q919" i="4"/>
  <c r="P919" i="4"/>
  <c r="O919" i="4"/>
  <c r="Q918" i="4"/>
  <c r="P918" i="4"/>
  <c r="O918" i="4"/>
  <c r="Q917" i="4"/>
  <c r="P917" i="4"/>
  <c r="O917" i="4"/>
  <c r="Q916" i="4"/>
  <c r="P916" i="4"/>
  <c r="O916" i="4"/>
  <c r="Q915" i="4"/>
  <c r="P915" i="4"/>
  <c r="O915" i="4"/>
  <c r="Q914" i="4"/>
  <c r="P914" i="4"/>
  <c r="O914" i="4"/>
  <c r="Q913" i="4"/>
  <c r="P913" i="4"/>
  <c r="O913" i="4"/>
  <c r="Q912" i="4"/>
  <c r="P912" i="4"/>
  <c r="O912" i="4"/>
  <c r="Q911" i="4"/>
  <c r="P911" i="4"/>
  <c r="O911" i="4"/>
  <c r="Q910" i="4"/>
  <c r="P910" i="4"/>
  <c r="O910" i="4"/>
  <c r="Q909" i="4"/>
  <c r="P909" i="4"/>
  <c r="O909" i="4"/>
  <c r="Q908" i="4"/>
  <c r="P908" i="4"/>
  <c r="O908" i="4"/>
  <c r="Q907" i="4"/>
  <c r="P907" i="4"/>
  <c r="O907" i="4"/>
  <c r="Q906" i="4"/>
  <c r="P906" i="4"/>
  <c r="O906" i="4"/>
  <c r="Q905" i="4"/>
  <c r="P905" i="4"/>
  <c r="O905" i="4"/>
  <c r="Q904" i="4"/>
  <c r="P904" i="4"/>
  <c r="O904" i="4"/>
  <c r="Q903" i="4"/>
  <c r="P903" i="4"/>
  <c r="O903" i="4"/>
  <c r="Q902" i="4"/>
  <c r="P902" i="4"/>
  <c r="O902" i="4"/>
  <c r="Q901" i="4"/>
  <c r="P901" i="4"/>
  <c r="O901" i="4"/>
  <c r="Q900" i="4"/>
  <c r="P900" i="4"/>
  <c r="O900" i="4"/>
  <c r="Q899" i="4"/>
  <c r="P899" i="4"/>
  <c r="O899" i="4"/>
  <c r="Q898" i="4"/>
  <c r="P898" i="4"/>
  <c r="O898" i="4"/>
  <c r="Q897" i="4"/>
  <c r="P897" i="4"/>
  <c r="O897" i="4"/>
  <c r="Q896" i="4"/>
  <c r="P896" i="4"/>
  <c r="O896" i="4"/>
  <c r="Q895" i="4"/>
  <c r="P895" i="4"/>
  <c r="O895" i="4"/>
  <c r="Q894" i="4"/>
  <c r="P894" i="4"/>
  <c r="O894" i="4"/>
  <c r="Q893" i="4"/>
  <c r="P893" i="4"/>
  <c r="O893" i="4"/>
  <c r="Q892" i="4"/>
  <c r="P892" i="4"/>
  <c r="O892" i="4"/>
  <c r="Q891" i="4"/>
  <c r="P891" i="4"/>
  <c r="O891" i="4"/>
  <c r="Q890" i="4"/>
  <c r="P890" i="4"/>
  <c r="O890" i="4"/>
  <c r="Q889" i="4"/>
  <c r="P889" i="4"/>
  <c r="O889" i="4"/>
  <c r="Q888" i="4"/>
  <c r="P888" i="4"/>
  <c r="O888" i="4"/>
  <c r="Q887" i="4"/>
  <c r="P887" i="4"/>
  <c r="O887" i="4"/>
  <c r="Q886" i="4"/>
  <c r="P886" i="4"/>
  <c r="O886" i="4"/>
  <c r="Q885" i="4"/>
  <c r="P885" i="4"/>
  <c r="O885" i="4"/>
  <c r="Q884" i="4"/>
  <c r="P884" i="4"/>
  <c r="O884" i="4"/>
  <c r="Q883" i="4"/>
  <c r="P883" i="4"/>
  <c r="O883" i="4"/>
  <c r="Q882" i="4"/>
  <c r="P882" i="4"/>
  <c r="O882" i="4"/>
  <c r="Q881" i="4"/>
  <c r="P881" i="4"/>
  <c r="O881" i="4"/>
  <c r="Q880" i="4"/>
  <c r="P880" i="4"/>
  <c r="O880" i="4"/>
  <c r="Q879" i="4"/>
  <c r="P879" i="4"/>
  <c r="O879" i="4"/>
  <c r="Q878" i="4"/>
  <c r="P878" i="4"/>
  <c r="O878" i="4"/>
  <c r="Q877" i="4"/>
  <c r="P877" i="4"/>
  <c r="O877" i="4"/>
  <c r="Q876" i="4"/>
  <c r="P876" i="4"/>
  <c r="O876" i="4"/>
  <c r="Q875" i="4"/>
  <c r="P875" i="4"/>
  <c r="O875" i="4"/>
  <c r="Q874" i="4"/>
  <c r="P874" i="4"/>
  <c r="O874" i="4"/>
  <c r="Q873" i="4"/>
  <c r="P873" i="4"/>
  <c r="O873" i="4"/>
  <c r="Q872" i="4"/>
  <c r="P872" i="4"/>
  <c r="O872" i="4"/>
  <c r="Q871" i="4"/>
  <c r="P871" i="4"/>
  <c r="O871" i="4"/>
  <c r="Q870" i="4"/>
  <c r="P870" i="4"/>
  <c r="O870" i="4"/>
  <c r="Q869" i="4"/>
  <c r="P869" i="4"/>
  <c r="O869" i="4"/>
  <c r="Q868" i="4"/>
  <c r="P868" i="4"/>
  <c r="O868" i="4"/>
  <c r="Q867" i="4"/>
  <c r="P867" i="4"/>
  <c r="O867" i="4"/>
  <c r="Q866" i="4"/>
  <c r="P866" i="4"/>
  <c r="O866" i="4"/>
  <c r="Q865" i="4"/>
  <c r="P865" i="4"/>
  <c r="O865" i="4"/>
  <c r="Q864" i="4"/>
  <c r="P864" i="4"/>
  <c r="O864" i="4"/>
  <c r="Q863" i="4"/>
  <c r="P863" i="4"/>
  <c r="O863" i="4"/>
  <c r="Q862" i="4"/>
  <c r="P862" i="4"/>
  <c r="O862" i="4"/>
  <c r="Q861" i="4"/>
  <c r="P861" i="4"/>
  <c r="O861" i="4"/>
  <c r="Q860" i="4"/>
  <c r="P860" i="4"/>
  <c r="O860" i="4"/>
  <c r="Q859" i="4"/>
  <c r="P859" i="4"/>
  <c r="O859" i="4"/>
  <c r="Q858" i="4"/>
  <c r="P858" i="4"/>
  <c r="O858" i="4"/>
  <c r="Q857" i="4"/>
  <c r="P857" i="4"/>
  <c r="O857" i="4"/>
  <c r="Q856" i="4"/>
  <c r="P856" i="4"/>
  <c r="O856" i="4"/>
  <c r="Q855" i="4"/>
  <c r="P855" i="4"/>
  <c r="O855" i="4"/>
  <c r="Q854" i="4"/>
  <c r="P854" i="4"/>
  <c r="O854" i="4"/>
  <c r="Q853" i="4"/>
  <c r="P853" i="4"/>
  <c r="O853" i="4"/>
  <c r="Q852" i="4"/>
  <c r="P852" i="4"/>
  <c r="O852" i="4"/>
  <c r="Q851" i="4"/>
  <c r="P851" i="4"/>
  <c r="O851" i="4"/>
  <c r="Q850" i="4"/>
  <c r="P850" i="4"/>
  <c r="O850" i="4"/>
  <c r="Q849" i="4"/>
  <c r="P849" i="4"/>
  <c r="O849" i="4"/>
  <c r="Q848" i="4"/>
  <c r="P848" i="4"/>
  <c r="O848" i="4"/>
  <c r="Q847" i="4"/>
  <c r="P847" i="4"/>
  <c r="O847" i="4"/>
  <c r="Q846" i="4"/>
  <c r="P846" i="4"/>
  <c r="O846" i="4"/>
  <c r="Q845" i="4"/>
  <c r="P845" i="4"/>
  <c r="O845" i="4"/>
  <c r="Q844" i="4"/>
  <c r="P844" i="4"/>
  <c r="O844" i="4"/>
  <c r="Q843" i="4"/>
  <c r="P843" i="4"/>
  <c r="O843" i="4"/>
  <c r="Q842" i="4"/>
  <c r="P842" i="4"/>
  <c r="O842" i="4"/>
  <c r="Q841" i="4"/>
  <c r="P841" i="4"/>
  <c r="O841" i="4"/>
  <c r="Q840" i="4"/>
  <c r="P840" i="4"/>
  <c r="O840" i="4"/>
  <c r="Q839" i="4"/>
  <c r="P839" i="4"/>
  <c r="O839" i="4"/>
  <c r="Q838" i="4"/>
  <c r="P838" i="4"/>
  <c r="O838" i="4"/>
  <c r="Q837" i="4"/>
  <c r="P837" i="4"/>
  <c r="O837" i="4"/>
  <c r="Q836" i="4"/>
  <c r="P836" i="4"/>
  <c r="O836" i="4"/>
  <c r="Q835" i="4"/>
  <c r="P835" i="4"/>
  <c r="O835" i="4"/>
  <c r="Q834" i="4"/>
  <c r="P834" i="4"/>
  <c r="O834" i="4"/>
  <c r="Q833" i="4"/>
  <c r="P833" i="4"/>
  <c r="O833" i="4"/>
  <c r="Q832" i="4"/>
  <c r="P832" i="4"/>
  <c r="O832" i="4"/>
  <c r="Q831" i="4"/>
  <c r="P831" i="4"/>
  <c r="O831" i="4"/>
  <c r="Q830" i="4"/>
  <c r="P830" i="4"/>
  <c r="O830" i="4"/>
  <c r="Q829" i="4"/>
  <c r="P829" i="4"/>
  <c r="O829" i="4"/>
  <c r="Q828" i="4"/>
  <c r="P828" i="4"/>
  <c r="O828" i="4"/>
  <c r="Q827" i="4"/>
  <c r="P827" i="4"/>
  <c r="O827" i="4"/>
  <c r="Q826" i="4"/>
  <c r="P826" i="4"/>
  <c r="O826" i="4"/>
  <c r="Q825" i="4"/>
  <c r="P825" i="4"/>
  <c r="O825" i="4"/>
  <c r="Q824" i="4"/>
  <c r="P824" i="4"/>
  <c r="O824" i="4"/>
  <c r="Q823" i="4"/>
  <c r="P823" i="4"/>
  <c r="O823" i="4"/>
  <c r="Q822" i="4"/>
  <c r="P822" i="4"/>
  <c r="O822" i="4"/>
  <c r="Q821" i="4"/>
  <c r="P821" i="4"/>
  <c r="O821" i="4"/>
  <c r="Q820" i="4"/>
  <c r="P820" i="4"/>
  <c r="O820" i="4"/>
  <c r="Q819" i="4"/>
  <c r="P819" i="4"/>
  <c r="O819" i="4"/>
  <c r="Q818" i="4"/>
  <c r="P818" i="4"/>
  <c r="O818" i="4"/>
  <c r="Q817" i="4"/>
  <c r="P817" i="4"/>
  <c r="O817" i="4"/>
  <c r="Q816" i="4"/>
  <c r="P816" i="4"/>
  <c r="O816" i="4"/>
  <c r="Q815" i="4"/>
  <c r="P815" i="4"/>
  <c r="O815" i="4"/>
  <c r="Q814" i="4"/>
  <c r="P814" i="4"/>
  <c r="O814" i="4"/>
  <c r="Q813" i="4"/>
  <c r="P813" i="4"/>
  <c r="O813" i="4"/>
  <c r="Q812" i="4"/>
  <c r="P812" i="4"/>
  <c r="O812" i="4"/>
  <c r="Q811" i="4"/>
  <c r="P811" i="4"/>
  <c r="O811" i="4"/>
  <c r="Q810" i="4"/>
  <c r="P810" i="4"/>
  <c r="O810" i="4"/>
  <c r="Q809" i="4"/>
  <c r="P809" i="4"/>
  <c r="O809" i="4"/>
  <c r="Q808" i="4"/>
  <c r="P808" i="4"/>
  <c r="O808" i="4"/>
  <c r="Q807" i="4"/>
  <c r="P807" i="4"/>
  <c r="O807" i="4"/>
  <c r="Q806" i="4"/>
  <c r="P806" i="4"/>
  <c r="O806" i="4"/>
  <c r="Q805" i="4"/>
  <c r="P805" i="4"/>
  <c r="O805" i="4"/>
  <c r="Q804" i="4"/>
  <c r="P804" i="4"/>
  <c r="O804" i="4"/>
  <c r="Q803" i="4"/>
  <c r="P803" i="4"/>
  <c r="O803" i="4"/>
  <c r="Q802" i="4"/>
  <c r="P802" i="4"/>
  <c r="O802" i="4"/>
  <c r="Q801" i="4"/>
  <c r="P801" i="4"/>
  <c r="O801" i="4"/>
  <c r="Q800" i="4"/>
  <c r="P800" i="4"/>
  <c r="O800" i="4"/>
  <c r="Q799" i="4"/>
  <c r="P799" i="4"/>
  <c r="O799" i="4"/>
  <c r="Q798" i="4"/>
  <c r="P798" i="4"/>
  <c r="O798" i="4"/>
  <c r="Q797" i="4"/>
  <c r="P797" i="4"/>
  <c r="O797" i="4"/>
  <c r="Q796" i="4"/>
  <c r="P796" i="4"/>
  <c r="O796" i="4"/>
  <c r="Q795" i="4"/>
  <c r="P795" i="4"/>
  <c r="O795" i="4"/>
  <c r="Q794" i="4"/>
  <c r="P794" i="4"/>
  <c r="O794" i="4"/>
  <c r="Q793" i="4"/>
  <c r="P793" i="4"/>
  <c r="O793" i="4"/>
  <c r="Q792" i="4"/>
  <c r="P792" i="4"/>
  <c r="O792" i="4"/>
  <c r="Q791" i="4"/>
  <c r="P791" i="4"/>
  <c r="O791" i="4"/>
  <c r="Q790" i="4"/>
  <c r="P790" i="4"/>
  <c r="O790" i="4"/>
  <c r="Q789" i="4"/>
  <c r="P789" i="4"/>
  <c r="O789" i="4"/>
  <c r="Q788" i="4"/>
  <c r="P788" i="4"/>
  <c r="O788" i="4"/>
  <c r="Q787" i="4"/>
  <c r="P787" i="4"/>
  <c r="O787" i="4"/>
  <c r="Q786" i="4"/>
  <c r="P786" i="4"/>
  <c r="O786" i="4"/>
  <c r="Q785" i="4"/>
  <c r="P785" i="4"/>
  <c r="O785" i="4"/>
  <c r="Q784" i="4"/>
  <c r="P784" i="4"/>
  <c r="O784" i="4"/>
  <c r="Q783" i="4"/>
  <c r="P783" i="4"/>
  <c r="O783" i="4"/>
  <c r="Q782" i="4"/>
  <c r="P782" i="4"/>
  <c r="O782" i="4"/>
  <c r="Q781" i="4"/>
  <c r="P781" i="4"/>
  <c r="O781" i="4"/>
  <c r="Q780" i="4"/>
  <c r="P780" i="4"/>
  <c r="O780" i="4"/>
  <c r="Q779" i="4"/>
  <c r="P779" i="4"/>
  <c r="O779" i="4"/>
  <c r="Q778" i="4"/>
  <c r="P778" i="4"/>
  <c r="O778" i="4"/>
  <c r="Q777" i="4"/>
  <c r="P777" i="4"/>
  <c r="O777" i="4"/>
  <c r="Q776" i="4"/>
  <c r="P776" i="4"/>
  <c r="O776" i="4"/>
  <c r="Q775" i="4"/>
  <c r="P775" i="4"/>
  <c r="O775" i="4"/>
  <c r="Q774" i="4"/>
  <c r="P774" i="4"/>
  <c r="O774" i="4"/>
  <c r="Q773" i="4"/>
  <c r="P773" i="4"/>
  <c r="O773" i="4"/>
  <c r="Q772" i="4"/>
  <c r="P772" i="4"/>
  <c r="O772" i="4"/>
  <c r="Q771" i="4"/>
  <c r="P771" i="4"/>
  <c r="O771" i="4"/>
  <c r="Q770" i="4"/>
  <c r="P770" i="4"/>
  <c r="O770" i="4"/>
  <c r="Q769" i="4"/>
  <c r="P769" i="4"/>
  <c r="O769" i="4"/>
  <c r="Q768" i="4"/>
  <c r="P768" i="4"/>
  <c r="O768" i="4"/>
  <c r="Q767" i="4"/>
  <c r="P767" i="4"/>
  <c r="O767" i="4"/>
  <c r="Q766" i="4"/>
  <c r="P766" i="4"/>
  <c r="O766" i="4"/>
  <c r="Q765" i="4"/>
  <c r="P765" i="4"/>
  <c r="O765" i="4"/>
  <c r="Q764" i="4"/>
  <c r="P764" i="4"/>
  <c r="O764" i="4"/>
  <c r="Q763" i="4"/>
  <c r="P763" i="4"/>
  <c r="O763" i="4"/>
  <c r="Q762" i="4"/>
  <c r="P762" i="4"/>
  <c r="O762" i="4"/>
  <c r="Q761" i="4"/>
  <c r="P761" i="4"/>
  <c r="O761" i="4"/>
  <c r="Q760" i="4"/>
  <c r="P760" i="4"/>
  <c r="O760" i="4"/>
  <c r="Q759" i="4"/>
  <c r="P759" i="4"/>
  <c r="O759" i="4"/>
  <c r="Q758" i="4"/>
  <c r="P758" i="4"/>
  <c r="O758" i="4"/>
  <c r="Q757" i="4"/>
  <c r="P757" i="4"/>
  <c r="O757" i="4"/>
  <c r="Q756" i="4"/>
  <c r="P756" i="4"/>
  <c r="O756" i="4"/>
  <c r="Q755" i="4"/>
  <c r="P755" i="4"/>
  <c r="O755" i="4"/>
  <c r="Q754" i="4"/>
  <c r="P754" i="4"/>
  <c r="O754" i="4"/>
  <c r="Q753" i="4"/>
  <c r="P753" i="4"/>
  <c r="O753" i="4"/>
  <c r="Q752" i="4"/>
  <c r="P752" i="4"/>
  <c r="O752" i="4"/>
  <c r="Q751" i="4"/>
  <c r="P751" i="4"/>
  <c r="O751" i="4"/>
  <c r="Q750" i="4"/>
  <c r="P750" i="4"/>
  <c r="O750" i="4"/>
  <c r="Q749" i="4"/>
  <c r="P749" i="4"/>
  <c r="O749" i="4"/>
  <c r="Q748" i="4"/>
  <c r="P748" i="4"/>
  <c r="O748" i="4"/>
  <c r="Q747" i="4"/>
  <c r="P747" i="4"/>
  <c r="O747" i="4"/>
  <c r="Q746" i="4"/>
  <c r="P746" i="4"/>
  <c r="O746" i="4"/>
  <c r="Q745" i="4"/>
  <c r="P745" i="4"/>
  <c r="O745" i="4"/>
  <c r="Q744" i="4"/>
  <c r="P744" i="4"/>
  <c r="O744" i="4"/>
  <c r="Q743" i="4"/>
  <c r="P743" i="4"/>
  <c r="O743" i="4"/>
  <c r="Q742" i="4"/>
  <c r="P742" i="4"/>
  <c r="O742" i="4"/>
  <c r="Q741" i="4"/>
  <c r="P741" i="4"/>
  <c r="O741" i="4"/>
  <c r="Q740" i="4"/>
  <c r="P740" i="4"/>
  <c r="O740" i="4"/>
  <c r="Q739" i="4"/>
  <c r="P739" i="4"/>
  <c r="O739" i="4"/>
  <c r="Q738" i="4"/>
  <c r="P738" i="4"/>
  <c r="O738" i="4"/>
  <c r="Q737" i="4"/>
  <c r="P737" i="4"/>
  <c r="O737" i="4"/>
  <c r="Q736" i="4"/>
  <c r="P736" i="4"/>
  <c r="O736" i="4"/>
  <c r="Q735" i="4"/>
  <c r="P735" i="4"/>
  <c r="O735" i="4"/>
  <c r="Q734" i="4"/>
  <c r="P734" i="4"/>
  <c r="O734" i="4"/>
  <c r="Q733" i="4"/>
  <c r="P733" i="4"/>
  <c r="O733" i="4"/>
  <c r="Q732" i="4"/>
  <c r="P732" i="4"/>
  <c r="O732" i="4"/>
  <c r="Q731" i="4"/>
  <c r="P731" i="4"/>
  <c r="O731" i="4"/>
  <c r="Q730" i="4"/>
  <c r="P730" i="4"/>
  <c r="O730" i="4"/>
  <c r="Q729" i="4"/>
  <c r="P729" i="4"/>
  <c r="O729" i="4"/>
  <c r="Q728" i="4"/>
  <c r="P728" i="4"/>
  <c r="O728" i="4"/>
  <c r="Q727" i="4"/>
  <c r="P727" i="4"/>
  <c r="O727" i="4"/>
  <c r="Q726" i="4"/>
  <c r="P726" i="4"/>
  <c r="O726" i="4"/>
  <c r="Q725" i="4"/>
  <c r="P725" i="4"/>
  <c r="O725" i="4"/>
  <c r="Q724" i="4"/>
  <c r="P724" i="4"/>
  <c r="O724" i="4"/>
  <c r="Q723" i="4"/>
  <c r="P723" i="4"/>
  <c r="O723" i="4"/>
  <c r="Q722" i="4"/>
  <c r="P722" i="4"/>
  <c r="O722" i="4"/>
  <c r="Q721" i="4"/>
  <c r="P721" i="4"/>
  <c r="O721" i="4"/>
  <c r="Q720" i="4"/>
  <c r="P720" i="4"/>
  <c r="O720" i="4"/>
  <c r="Q719" i="4"/>
  <c r="P719" i="4"/>
  <c r="O719" i="4"/>
  <c r="Q718" i="4"/>
  <c r="P718" i="4"/>
  <c r="O718" i="4"/>
  <c r="Q717" i="4"/>
  <c r="P717" i="4"/>
  <c r="O717" i="4"/>
  <c r="Q716" i="4"/>
  <c r="P716" i="4"/>
  <c r="O716" i="4"/>
  <c r="Q715" i="4"/>
  <c r="P715" i="4"/>
  <c r="O715" i="4"/>
  <c r="Q714" i="4"/>
  <c r="P714" i="4"/>
  <c r="O714" i="4"/>
  <c r="Q713" i="4"/>
  <c r="P713" i="4"/>
  <c r="O713" i="4"/>
  <c r="Q712" i="4"/>
  <c r="P712" i="4"/>
  <c r="O712" i="4"/>
  <c r="Q711" i="4"/>
  <c r="P711" i="4"/>
  <c r="O711" i="4"/>
  <c r="Q710" i="4"/>
  <c r="P710" i="4"/>
  <c r="O710" i="4"/>
  <c r="Q709" i="4"/>
  <c r="P709" i="4"/>
  <c r="O709" i="4"/>
  <c r="Q708" i="4"/>
  <c r="P708" i="4"/>
  <c r="O708" i="4"/>
  <c r="Q707" i="4"/>
  <c r="P707" i="4"/>
  <c r="O707" i="4"/>
  <c r="Q706" i="4"/>
  <c r="P706" i="4"/>
  <c r="O706" i="4"/>
  <c r="Q705" i="4"/>
  <c r="P705" i="4"/>
  <c r="O705" i="4"/>
  <c r="Q704" i="4"/>
  <c r="P704" i="4"/>
  <c r="O704" i="4"/>
  <c r="Q703" i="4"/>
  <c r="P703" i="4"/>
  <c r="O703" i="4"/>
  <c r="Q702" i="4"/>
  <c r="P702" i="4"/>
  <c r="O702" i="4"/>
  <c r="Q701" i="4"/>
  <c r="P701" i="4"/>
  <c r="O701" i="4"/>
  <c r="Q700" i="4"/>
  <c r="P700" i="4"/>
  <c r="O700" i="4"/>
  <c r="Q699" i="4"/>
  <c r="P699" i="4"/>
  <c r="O699" i="4"/>
  <c r="Q698" i="4"/>
  <c r="P698" i="4"/>
  <c r="O698" i="4"/>
  <c r="Q697" i="4"/>
  <c r="P697" i="4"/>
  <c r="O697" i="4"/>
  <c r="Q696" i="4"/>
  <c r="P696" i="4"/>
  <c r="O696" i="4"/>
  <c r="Q695" i="4"/>
  <c r="P695" i="4"/>
  <c r="O695" i="4"/>
  <c r="Q694" i="4"/>
  <c r="P694" i="4"/>
  <c r="O694" i="4"/>
  <c r="Q693" i="4"/>
  <c r="P693" i="4"/>
  <c r="O693" i="4"/>
  <c r="Q692" i="4"/>
  <c r="P692" i="4"/>
  <c r="O692" i="4"/>
  <c r="Q691" i="4"/>
  <c r="P691" i="4"/>
  <c r="O691" i="4"/>
  <c r="Q690" i="4"/>
  <c r="P690" i="4"/>
  <c r="O690" i="4"/>
  <c r="Q689" i="4"/>
  <c r="P689" i="4"/>
  <c r="O689" i="4"/>
  <c r="Q688" i="4"/>
  <c r="P688" i="4"/>
  <c r="O688" i="4"/>
  <c r="Q687" i="4"/>
  <c r="P687" i="4"/>
  <c r="O687" i="4"/>
  <c r="Q686" i="4"/>
  <c r="P686" i="4"/>
  <c r="O686" i="4"/>
  <c r="Q685" i="4"/>
  <c r="P685" i="4"/>
  <c r="O685" i="4"/>
  <c r="Q684" i="4"/>
  <c r="P684" i="4"/>
  <c r="O684" i="4"/>
  <c r="Q683" i="4"/>
  <c r="P683" i="4"/>
  <c r="O683" i="4"/>
  <c r="Q682" i="4"/>
  <c r="P682" i="4"/>
  <c r="O682" i="4"/>
  <c r="Q681" i="4"/>
  <c r="P681" i="4"/>
  <c r="O681" i="4"/>
  <c r="Q680" i="4"/>
  <c r="P680" i="4"/>
  <c r="O680" i="4"/>
  <c r="Q679" i="4"/>
  <c r="P679" i="4"/>
  <c r="O679" i="4"/>
  <c r="Q678" i="4"/>
  <c r="P678" i="4"/>
  <c r="O678" i="4"/>
  <c r="Q677" i="4"/>
  <c r="P677" i="4"/>
  <c r="O677" i="4"/>
  <c r="Q676" i="4"/>
  <c r="P676" i="4"/>
  <c r="O676" i="4"/>
  <c r="Q675" i="4"/>
  <c r="P675" i="4"/>
  <c r="O675" i="4"/>
  <c r="Q674" i="4"/>
  <c r="P674" i="4"/>
  <c r="O674" i="4"/>
  <c r="Q673" i="4"/>
  <c r="P673" i="4"/>
  <c r="O673" i="4"/>
  <c r="Q672" i="4"/>
  <c r="P672" i="4"/>
  <c r="O672" i="4"/>
  <c r="Q671" i="4"/>
  <c r="P671" i="4"/>
  <c r="O671" i="4"/>
  <c r="Q670" i="4"/>
  <c r="P670" i="4"/>
  <c r="O670" i="4"/>
  <c r="Q669" i="4"/>
  <c r="P669" i="4"/>
  <c r="O669" i="4"/>
  <c r="Q668" i="4"/>
  <c r="P668" i="4"/>
  <c r="O668" i="4"/>
  <c r="Q667" i="4"/>
  <c r="P667" i="4"/>
  <c r="O667" i="4"/>
  <c r="Q666" i="4"/>
  <c r="P666" i="4"/>
  <c r="O666" i="4"/>
  <c r="Q665" i="4"/>
  <c r="P665" i="4"/>
  <c r="O665" i="4"/>
  <c r="Q664" i="4"/>
  <c r="P664" i="4"/>
  <c r="O664" i="4"/>
  <c r="Q663" i="4"/>
  <c r="P663" i="4"/>
  <c r="O663" i="4"/>
  <c r="Q662" i="4"/>
  <c r="P662" i="4"/>
  <c r="O662" i="4"/>
  <c r="Q661" i="4"/>
  <c r="P661" i="4"/>
  <c r="O661" i="4"/>
  <c r="Q660" i="4"/>
  <c r="P660" i="4"/>
  <c r="O660" i="4"/>
  <c r="Q659" i="4"/>
  <c r="P659" i="4"/>
  <c r="O659" i="4"/>
  <c r="Q658" i="4"/>
  <c r="P658" i="4"/>
  <c r="O658" i="4"/>
  <c r="Q657" i="4"/>
  <c r="P657" i="4"/>
  <c r="O657" i="4"/>
  <c r="Q656" i="4"/>
  <c r="P656" i="4"/>
  <c r="O656" i="4"/>
  <c r="Q655" i="4"/>
  <c r="P655" i="4"/>
  <c r="O655" i="4"/>
  <c r="Q654" i="4"/>
  <c r="P654" i="4"/>
  <c r="O654" i="4"/>
  <c r="Q653" i="4"/>
  <c r="P653" i="4"/>
  <c r="O653" i="4"/>
  <c r="Q652" i="4"/>
  <c r="P652" i="4"/>
  <c r="O652" i="4"/>
  <c r="Q651" i="4"/>
  <c r="P651" i="4"/>
  <c r="O651" i="4"/>
  <c r="Q650" i="4"/>
  <c r="P650" i="4"/>
  <c r="O650" i="4"/>
  <c r="Q649" i="4"/>
  <c r="P649" i="4"/>
  <c r="O649" i="4"/>
  <c r="Q648" i="4"/>
  <c r="P648" i="4"/>
  <c r="O648" i="4"/>
  <c r="Q647" i="4"/>
  <c r="P647" i="4"/>
  <c r="O647" i="4"/>
  <c r="Q646" i="4"/>
  <c r="P646" i="4"/>
  <c r="O646" i="4"/>
  <c r="Q645" i="4"/>
  <c r="P645" i="4"/>
  <c r="O645" i="4"/>
  <c r="Q644" i="4"/>
  <c r="P644" i="4"/>
  <c r="O644" i="4"/>
  <c r="Q643" i="4"/>
  <c r="P643" i="4"/>
  <c r="O643" i="4"/>
  <c r="Q642" i="4"/>
  <c r="P642" i="4"/>
  <c r="O642" i="4"/>
  <c r="Q641" i="4"/>
  <c r="P641" i="4"/>
  <c r="O641" i="4"/>
  <c r="Q640" i="4"/>
  <c r="P640" i="4"/>
  <c r="O640" i="4"/>
  <c r="Q639" i="4"/>
  <c r="P639" i="4"/>
  <c r="O639" i="4"/>
  <c r="Q638" i="4"/>
  <c r="P638" i="4"/>
  <c r="O638" i="4"/>
  <c r="Q637" i="4"/>
  <c r="P637" i="4"/>
  <c r="O637" i="4"/>
  <c r="Q636" i="4"/>
  <c r="P636" i="4"/>
  <c r="O636" i="4"/>
  <c r="Q635" i="4"/>
  <c r="P635" i="4"/>
  <c r="O635" i="4"/>
  <c r="Q634" i="4"/>
  <c r="P634" i="4"/>
  <c r="O634" i="4"/>
  <c r="Q633" i="4"/>
  <c r="P633" i="4"/>
  <c r="O633" i="4"/>
  <c r="Q632" i="4"/>
  <c r="P632" i="4"/>
  <c r="O632" i="4"/>
  <c r="Q631" i="4"/>
  <c r="P631" i="4"/>
  <c r="O631" i="4"/>
  <c r="Q630" i="4"/>
  <c r="P630" i="4"/>
  <c r="O630" i="4"/>
  <c r="Q629" i="4"/>
  <c r="P629" i="4"/>
  <c r="O629" i="4"/>
  <c r="Q628" i="4"/>
  <c r="P628" i="4"/>
  <c r="O628" i="4"/>
  <c r="Q627" i="4"/>
  <c r="P627" i="4"/>
  <c r="O627" i="4"/>
  <c r="Q626" i="4"/>
  <c r="P626" i="4"/>
  <c r="O626" i="4"/>
  <c r="Q625" i="4"/>
  <c r="P625" i="4"/>
  <c r="O625" i="4"/>
  <c r="Q624" i="4"/>
  <c r="P624" i="4"/>
  <c r="O624" i="4"/>
  <c r="Q623" i="4"/>
  <c r="P623" i="4"/>
  <c r="O623" i="4"/>
  <c r="Q622" i="4"/>
  <c r="P622" i="4"/>
  <c r="O622" i="4"/>
  <c r="Q621" i="4"/>
  <c r="P621" i="4"/>
  <c r="O621" i="4"/>
  <c r="Q620" i="4"/>
  <c r="P620" i="4"/>
  <c r="O620" i="4"/>
  <c r="Q619" i="4"/>
  <c r="P619" i="4"/>
  <c r="O619" i="4"/>
  <c r="Q618" i="4"/>
  <c r="P618" i="4"/>
  <c r="O618" i="4"/>
  <c r="Q617" i="4"/>
  <c r="P617" i="4"/>
  <c r="O617" i="4"/>
  <c r="Q616" i="4"/>
  <c r="P616" i="4"/>
  <c r="O616" i="4"/>
  <c r="Q615" i="4"/>
  <c r="P615" i="4"/>
  <c r="O615" i="4"/>
  <c r="Q614" i="4"/>
  <c r="P614" i="4"/>
  <c r="O614" i="4"/>
  <c r="Q613" i="4"/>
  <c r="P613" i="4"/>
  <c r="O613" i="4"/>
  <c r="Q612" i="4"/>
  <c r="P612" i="4"/>
  <c r="O612" i="4"/>
  <c r="Q611" i="4"/>
  <c r="P611" i="4"/>
  <c r="O611" i="4"/>
  <c r="Q610" i="4"/>
  <c r="P610" i="4"/>
  <c r="O610" i="4"/>
  <c r="Q609" i="4"/>
  <c r="P609" i="4"/>
  <c r="O609" i="4"/>
  <c r="Q608" i="4"/>
  <c r="P608" i="4"/>
  <c r="O608" i="4"/>
  <c r="Q607" i="4"/>
  <c r="P607" i="4"/>
  <c r="O607" i="4"/>
  <c r="Q606" i="4"/>
  <c r="P606" i="4"/>
  <c r="O606" i="4"/>
  <c r="Q605" i="4"/>
  <c r="P605" i="4"/>
  <c r="O605" i="4"/>
  <c r="Q604" i="4"/>
  <c r="P604" i="4"/>
  <c r="O604" i="4"/>
  <c r="Q603" i="4"/>
  <c r="P603" i="4"/>
  <c r="O603" i="4"/>
  <c r="Q602" i="4"/>
  <c r="P602" i="4"/>
  <c r="O602" i="4"/>
  <c r="Q601" i="4"/>
  <c r="P601" i="4"/>
  <c r="O601" i="4"/>
  <c r="Q600" i="4"/>
  <c r="P600" i="4"/>
  <c r="O600" i="4"/>
  <c r="Q599" i="4"/>
  <c r="P599" i="4"/>
  <c r="O599" i="4"/>
  <c r="Q598" i="4"/>
  <c r="P598" i="4"/>
  <c r="O598" i="4"/>
  <c r="Q597" i="4"/>
  <c r="P597" i="4"/>
  <c r="O597" i="4"/>
  <c r="Q596" i="4"/>
  <c r="P596" i="4"/>
  <c r="O596" i="4"/>
  <c r="Q595" i="4"/>
  <c r="P595" i="4"/>
  <c r="O595" i="4"/>
  <c r="Q594" i="4"/>
  <c r="P594" i="4"/>
  <c r="O594" i="4"/>
  <c r="Q593" i="4"/>
  <c r="P593" i="4"/>
  <c r="O593" i="4"/>
  <c r="Q592" i="4"/>
  <c r="P592" i="4"/>
  <c r="O592" i="4"/>
  <c r="Q591" i="4"/>
  <c r="P591" i="4"/>
  <c r="O591" i="4"/>
  <c r="Q590" i="4"/>
  <c r="P590" i="4"/>
  <c r="O590" i="4"/>
  <c r="Q589" i="4"/>
  <c r="P589" i="4"/>
  <c r="O589" i="4"/>
  <c r="Q588" i="4"/>
  <c r="P588" i="4"/>
  <c r="O588" i="4"/>
  <c r="Q587" i="4"/>
  <c r="P587" i="4"/>
  <c r="O587" i="4"/>
  <c r="Q586" i="4"/>
  <c r="P586" i="4"/>
  <c r="O586" i="4"/>
  <c r="Q585" i="4"/>
  <c r="P585" i="4"/>
  <c r="O585" i="4"/>
  <c r="Q584" i="4"/>
  <c r="P584" i="4"/>
  <c r="O584" i="4"/>
  <c r="Q583" i="4"/>
  <c r="P583" i="4"/>
  <c r="O583" i="4"/>
  <c r="Q582" i="4"/>
  <c r="P582" i="4"/>
  <c r="O582" i="4"/>
  <c r="Q581" i="4"/>
  <c r="P581" i="4"/>
  <c r="O581" i="4"/>
  <c r="Q580" i="4"/>
  <c r="P580" i="4"/>
  <c r="O580" i="4"/>
  <c r="Q579" i="4"/>
  <c r="P579" i="4"/>
  <c r="O579" i="4"/>
  <c r="Q578" i="4"/>
  <c r="P578" i="4"/>
  <c r="O578" i="4"/>
  <c r="Q577" i="4"/>
  <c r="P577" i="4"/>
  <c r="O577" i="4"/>
  <c r="Q576" i="4"/>
  <c r="P576" i="4"/>
  <c r="O576" i="4"/>
  <c r="Q575" i="4"/>
  <c r="P575" i="4"/>
  <c r="O575" i="4"/>
  <c r="Q574" i="4"/>
  <c r="P574" i="4"/>
  <c r="O574" i="4"/>
  <c r="Q573" i="4"/>
  <c r="P573" i="4"/>
  <c r="O573" i="4"/>
  <c r="Q572" i="4"/>
  <c r="P572" i="4"/>
  <c r="O572" i="4"/>
  <c r="Q571" i="4"/>
  <c r="P571" i="4"/>
  <c r="O571" i="4"/>
  <c r="Q570" i="4"/>
  <c r="P570" i="4"/>
  <c r="O570" i="4"/>
  <c r="Q569" i="4"/>
  <c r="P569" i="4"/>
  <c r="O569" i="4"/>
  <c r="Q568" i="4"/>
  <c r="P568" i="4"/>
  <c r="O568" i="4"/>
  <c r="Q567" i="4"/>
  <c r="P567" i="4"/>
  <c r="O567" i="4"/>
  <c r="Q566" i="4"/>
  <c r="P566" i="4"/>
  <c r="O566" i="4"/>
  <c r="Q565" i="4"/>
  <c r="P565" i="4"/>
  <c r="O565" i="4"/>
  <c r="Q564" i="4"/>
  <c r="P564" i="4"/>
  <c r="O564" i="4"/>
  <c r="Q563" i="4"/>
  <c r="P563" i="4"/>
  <c r="O563" i="4"/>
  <c r="Q562" i="4"/>
  <c r="P562" i="4"/>
  <c r="O562" i="4"/>
  <c r="Q561" i="4"/>
  <c r="P561" i="4"/>
  <c r="O561" i="4"/>
  <c r="Q560" i="4"/>
  <c r="P560" i="4"/>
  <c r="O560" i="4"/>
  <c r="Q559" i="4"/>
  <c r="P559" i="4"/>
  <c r="O559" i="4"/>
  <c r="Q558" i="4"/>
  <c r="P558" i="4"/>
  <c r="O558" i="4"/>
  <c r="Q557" i="4"/>
  <c r="P557" i="4"/>
  <c r="O557" i="4"/>
  <c r="Q556" i="4"/>
  <c r="P556" i="4"/>
  <c r="O556" i="4"/>
  <c r="Q555" i="4"/>
  <c r="P555" i="4"/>
  <c r="O555" i="4"/>
  <c r="Q554" i="4"/>
  <c r="P554" i="4"/>
  <c r="O554" i="4"/>
  <c r="Q553" i="4"/>
  <c r="P553" i="4"/>
  <c r="O553" i="4"/>
  <c r="Q552" i="4"/>
  <c r="P552" i="4"/>
  <c r="O552" i="4"/>
  <c r="Q551" i="4"/>
  <c r="P551" i="4"/>
  <c r="O551" i="4"/>
  <c r="Q550" i="4"/>
  <c r="P550" i="4"/>
  <c r="O550" i="4"/>
  <c r="Q549" i="4"/>
  <c r="P549" i="4"/>
  <c r="O549" i="4"/>
  <c r="Q548" i="4"/>
  <c r="P548" i="4"/>
  <c r="O548" i="4"/>
  <c r="Q547" i="4"/>
  <c r="P547" i="4"/>
  <c r="O547" i="4"/>
  <c r="Q546" i="4"/>
  <c r="P546" i="4"/>
  <c r="O546" i="4"/>
  <c r="Q545" i="4"/>
  <c r="P545" i="4"/>
  <c r="O545" i="4"/>
  <c r="Q544" i="4"/>
  <c r="P544" i="4"/>
  <c r="O544" i="4"/>
  <c r="Q543" i="4"/>
  <c r="P543" i="4"/>
  <c r="O543" i="4"/>
  <c r="Q542" i="4"/>
  <c r="P542" i="4"/>
  <c r="O542" i="4"/>
  <c r="Q541" i="4"/>
  <c r="P541" i="4"/>
  <c r="O541" i="4"/>
  <c r="Q540" i="4"/>
  <c r="P540" i="4"/>
  <c r="O540" i="4"/>
  <c r="Q539" i="4"/>
  <c r="P539" i="4"/>
  <c r="O539" i="4"/>
  <c r="Q538" i="4"/>
  <c r="P538" i="4"/>
  <c r="O538" i="4"/>
  <c r="Q537" i="4"/>
  <c r="P537" i="4"/>
  <c r="O537" i="4"/>
  <c r="Q536" i="4"/>
  <c r="P536" i="4"/>
  <c r="O536" i="4"/>
  <c r="Q535" i="4"/>
  <c r="P535" i="4"/>
  <c r="O535" i="4"/>
  <c r="Q534" i="4"/>
  <c r="P534" i="4"/>
  <c r="O534" i="4"/>
  <c r="Q533" i="4"/>
  <c r="P533" i="4"/>
  <c r="O533" i="4"/>
  <c r="Q532" i="4"/>
  <c r="P532" i="4"/>
  <c r="O532" i="4"/>
  <c r="Q531" i="4"/>
  <c r="P531" i="4"/>
  <c r="O531" i="4"/>
  <c r="Q530" i="4"/>
  <c r="P530" i="4"/>
  <c r="O530" i="4"/>
  <c r="Q529" i="4"/>
  <c r="P529" i="4"/>
  <c r="O529" i="4"/>
  <c r="Q528" i="4"/>
  <c r="P528" i="4"/>
  <c r="O528" i="4"/>
  <c r="Q527" i="4"/>
  <c r="P527" i="4"/>
  <c r="O527" i="4"/>
  <c r="Q526" i="4"/>
  <c r="P526" i="4"/>
  <c r="O526" i="4"/>
  <c r="Q525" i="4"/>
  <c r="P525" i="4"/>
  <c r="O525" i="4"/>
  <c r="Q524" i="4"/>
  <c r="P524" i="4"/>
  <c r="O524" i="4"/>
  <c r="Q523" i="4"/>
  <c r="P523" i="4"/>
  <c r="O523" i="4"/>
  <c r="Q522" i="4"/>
  <c r="P522" i="4"/>
  <c r="O522" i="4"/>
  <c r="Q521" i="4"/>
  <c r="P521" i="4"/>
  <c r="O521" i="4"/>
  <c r="Q520" i="4"/>
  <c r="P520" i="4"/>
  <c r="O520" i="4"/>
  <c r="Q519" i="4"/>
  <c r="P519" i="4"/>
  <c r="O519" i="4"/>
  <c r="Q518" i="4"/>
  <c r="P518" i="4"/>
  <c r="O518" i="4"/>
  <c r="Q517" i="4"/>
  <c r="P517" i="4"/>
  <c r="O517" i="4"/>
  <c r="Q516" i="4"/>
  <c r="P516" i="4"/>
  <c r="O516" i="4"/>
  <c r="Q515" i="4"/>
  <c r="P515" i="4"/>
  <c r="O515" i="4"/>
  <c r="Q514" i="4"/>
  <c r="P514" i="4"/>
  <c r="O514" i="4"/>
  <c r="Q513" i="4"/>
  <c r="P513" i="4"/>
  <c r="O513" i="4"/>
  <c r="Q512" i="4"/>
  <c r="P512" i="4"/>
  <c r="O512" i="4"/>
  <c r="Q511" i="4"/>
  <c r="P511" i="4"/>
  <c r="O511" i="4"/>
  <c r="Q510" i="4"/>
  <c r="P510" i="4"/>
  <c r="O510" i="4"/>
  <c r="Q509" i="4"/>
  <c r="P509" i="4"/>
  <c r="O509" i="4"/>
  <c r="Q508" i="4"/>
  <c r="P508" i="4"/>
  <c r="O508" i="4"/>
  <c r="Q507" i="4"/>
  <c r="P507" i="4"/>
  <c r="O507" i="4"/>
  <c r="Q506" i="4"/>
  <c r="P506" i="4"/>
  <c r="O506" i="4"/>
  <c r="Q505" i="4"/>
  <c r="P505" i="4"/>
  <c r="O505" i="4"/>
  <c r="Q504" i="4"/>
  <c r="P504" i="4"/>
  <c r="O504" i="4"/>
  <c r="Q503" i="4"/>
  <c r="P503" i="4"/>
  <c r="O503" i="4"/>
  <c r="Q502" i="4"/>
  <c r="P502" i="4"/>
  <c r="O502" i="4"/>
  <c r="Q501" i="4"/>
  <c r="P501" i="4"/>
  <c r="O501" i="4"/>
  <c r="Q500" i="4"/>
  <c r="P500" i="4"/>
  <c r="O500" i="4"/>
  <c r="Q499" i="4"/>
  <c r="P499" i="4"/>
  <c r="O499" i="4"/>
  <c r="Q498" i="4"/>
  <c r="P498" i="4"/>
  <c r="O498" i="4"/>
  <c r="Q497" i="4"/>
  <c r="P497" i="4"/>
  <c r="O497" i="4"/>
  <c r="Q496" i="4"/>
  <c r="P496" i="4"/>
  <c r="O496" i="4"/>
  <c r="Q495" i="4"/>
  <c r="P495" i="4"/>
  <c r="O495" i="4"/>
  <c r="Q494" i="4"/>
  <c r="P494" i="4"/>
  <c r="O494" i="4"/>
  <c r="Q493" i="4"/>
  <c r="P493" i="4"/>
  <c r="O493" i="4"/>
  <c r="Q492" i="4"/>
  <c r="P492" i="4"/>
  <c r="O492" i="4"/>
  <c r="Q491" i="4"/>
  <c r="P491" i="4"/>
  <c r="O491" i="4"/>
  <c r="Q490" i="4"/>
  <c r="P490" i="4"/>
  <c r="O490" i="4"/>
  <c r="Q489" i="4"/>
  <c r="P489" i="4"/>
  <c r="O489" i="4"/>
  <c r="Q488" i="4"/>
  <c r="P488" i="4"/>
  <c r="O488" i="4"/>
  <c r="Q487" i="4"/>
  <c r="P487" i="4"/>
  <c r="O487" i="4"/>
  <c r="Q486" i="4"/>
  <c r="P486" i="4"/>
  <c r="O486" i="4"/>
  <c r="Q485" i="4"/>
  <c r="P485" i="4"/>
  <c r="O485" i="4"/>
  <c r="Q484" i="4"/>
  <c r="P484" i="4"/>
  <c r="O484" i="4"/>
  <c r="Q483" i="4"/>
  <c r="P483" i="4"/>
  <c r="O483" i="4"/>
  <c r="Q482" i="4"/>
  <c r="P482" i="4"/>
  <c r="O482" i="4"/>
  <c r="Q481" i="4"/>
  <c r="P481" i="4"/>
  <c r="O481" i="4"/>
  <c r="Q480" i="4"/>
  <c r="P480" i="4"/>
  <c r="O480" i="4"/>
  <c r="Q479" i="4"/>
  <c r="P479" i="4"/>
  <c r="O479" i="4"/>
  <c r="Q478" i="4"/>
  <c r="P478" i="4"/>
  <c r="O478" i="4"/>
  <c r="Q477" i="4"/>
  <c r="P477" i="4"/>
  <c r="O477" i="4"/>
  <c r="Q476" i="4"/>
  <c r="P476" i="4"/>
  <c r="O476" i="4"/>
  <c r="Q475" i="4"/>
  <c r="P475" i="4"/>
  <c r="O475" i="4"/>
  <c r="Q474" i="4"/>
  <c r="P474" i="4"/>
  <c r="O474" i="4"/>
  <c r="Q473" i="4"/>
  <c r="P473" i="4"/>
  <c r="O473" i="4"/>
  <c r="Q472" i="4"/>
  <c r="P472" i="4"/>
  <c r="O472" i="4"/>
  <c r="Q471" i="4"/>
  <c r="P471" i="4"/>
  <c r="O471" i="4"/>
  <c r="Q470" i="4"/>
  <c r="P470" i="4"/>
  <c r="O470" i="4"/>
  <c r="Q469" i="4"/>
  <c r="P469" i="4"/>
  <c r="O469" i="4"/>
  <c r="Q468" i="4"/>
  <c r="P468" i="4"/>
  <c r="O468" i="4"/>
  <c r="Q467" i="4"/>
  <c r="P467" i="4"/>
  <c r="O467" i="4"/>
  <c r="Q466" i="4"/>
  <c r="P466" i="4"/>
  <c r="O466" i="4"/>
  <c r="Q465" i="4"/>
  <c r="P465" i="4"/>
  <c r="O465" i="4"/>
  <c r="Q464" i="4"/>
  <c r="P464" i="4"/>
  <c r="O464" i="4"/>
  <c r="Q463" i="4"/>
  <c r="P463" i="4"/>
  <c r="O463" i="4"/>
  <c r="Q462" i="4"/>
  <c r="P462" i="4"/>
  <c r="O462" i="4"/>
  <c r="Q461" i="4"/>
  <c r="P461" i="4"/>
  <c r="O461" i="4"/>
  <c r="Q460" i="4"/>
  <c r="P460" i="4"/>
  <c r="O460" i="4"/>
  <c r="Q459" i="4"/>
  <c r="P459" i="4"/>
  <c r="O459" i="4"/>
  <c r="Q458" i="4"/>
  <c r="P458" i="4"/>
  <c r="O458" i="4"/>
  <c r="Q457" i="4"/>
  <c r="P457" i="4"/>
  <c r="O457" i="4"/>
  <c r="Q456" i="4"/>
  <c r="P456" i="4"/>
  <c r="O456" i="4"/>
  <c r="Q455" i="4"/>
  <c r="P455" i="4"/>
  <c r="O455" i="4"/>
  <c r="Q454" i="4"/>
  <c r="P454" i="4"/>
  <c r="O454" i="4"/>
  <c r="Q453" i="4"/>
  <c r="P453" i="4"/>
  <c r="O453" i="4"/>
  <c r="Q452" i="4"/>
  <c r="P452" i="4"/>
  <c r="O452" i="4"/>
  <c r="Q451" i="4"/>
  <c r="P451" i="4"/>
  <c r="O451" i="4"/>
  <c r="Q450" i="4"/>
  <c r="P450" i="4"/>
  <c r="O450" i="4"/>
  <c r="Q449" i="4"/>
  <c r="P449" i="4"/>
  <c r="O449" i="4"/>
  <c r="Q448" i="4"/>
  <c r="P448" i="4"/>
  <c r="O448" i="4"/>
  <c r="Q447" i="4"/>
  <c r="P447" i="4"/>
  <c r="O447" i="4"/>
  <c r="Q446" i="4"/>
  <c r="P446" i="4"/>
  <c r="O446" i="4"/>
  <c r="Q445" i="4"/>
  <c r="P445" i="4"/>
  <c r="O445" i="4"/>
  <c r="Q444" i="4"/>
  <c r="P444" i="4"/>
  <c r="O444" i="4"/>
  <c r="Q443" i="4"/>
  <c r="P443" i="4"/>
  <c r="O443" i="4"/>
  <c r="Q442" i="4"/>
  <c r="P442" i="4"/>
  <c r="O442" i="4"/>
  <c r="Q441" i="4"/>
  <c r="P441" i="4"/>
  <c r="O441" i="4"/>
  <c r="Q440" i="4"/>
  <c r="P440" i="4"/>
  <c r="O440" i="4"/>
  <c r="Q439" i="4"/>
  <c r="P439" i="4"/>
  <c r="O439" i="4"/>
  <c r="Q438" i="4"/>
  <c r="P438" i="4"/>
  <c r="O438" i="4"/>
  <c r="Q437" i="4"/>
  <c r="P437" i="4"/>
  <c r="O437" i="4"/>
  <c r="Q436" i="4"/>
  <c r="P436" i="4"/>
  <c r="O436" i="4"/>
  <c r="Q435" i="4"/>
  <c r="P435" i="4"/>
  <c r="O435" i="4"/>
  <c r="Q434" i="4"/>
  <c r="P434" i="4"/>
  <c r="O434" i="4"/>
  <c r="Q433" i="4"/>
  <c r="P433" i="4"/>
  <c r="O433" i="4"/>
  <c r="Q432" i="4"/>
  <c r="P432" i="4"/>
  <c r="O432" i="4"/>
  <c r="Q431" i="4"/>
  <c r="P431" i="4"/>
  <c r="O431" i="4"/>
  <c r="Q430" i="4"/>
  <c r="P430" i="4"/>
  <c r="O430" i="4"/>
  <c r="Q429" i="4"/>
  <c r="P429" i="4"/>
  <c r="O429" i="4"/>
  <c r="Q428" i="4"/>
  <c r="P428" i="4"/>
  <c r="O428" i="4"/>
  <c r="Q427" i="4"/>
  <c r="P427" i="4"/>
  <c r="O427" i="4"/>
  <c r="Q426" i="4"/>
  <c r="P426" i="4"/>
  <c r="O426" i="4"/>
  <c r="Q425" i="4"/>
  <c r="P425" i="4"/>
  <c r="O425" i="4"/>
  <c r="Q424" i="4"/>
  <c r="P424" i="4"/>
  <c r="O424" i="4"/>
  <c r="Q423" i="4"/>
  <c r="P423" i="4"/>
  <c r="O423" i="4"/>
  <c r="Q422" i="4"/>
  <c r="P422" i="4"/>
  <c r="O422" i="4"/>
  <c r="Q421" i="4"/>
  <c r="P421" i="4"/>
  <c r="O421" i="4"/>
  <c r="Q420" i="4"/>
  <c r="P420" i="4"/>
  <c r="O420" i="4"/>
  <c r="Q419" i="4"/>
  <c r="P419" i="4"/>
  <c r="O419" i="4"/>
  <c r="Q418" i="4"/>
  <c r="P418" i="4"/>
  <c r="O418" i="4"/>
  <c r="Q417" i="4"/>
  <c r="P417" i="4"/>
  <c r="O417" i="4"/>
  <c r="Q416" i="4"/>
  <c r="P416" i="4"/>
  <c r="O416" i="4"/>
  <c r="Q415" i="4"/>
  <c r="P415" i="4"/>
  <c r="O415" i="4"/>
  <c r="Q414" i="4"/>
  <c r="P414" i="4"/>
  <c r="O414" i="4"/>
  <c r="Q413" i="4"/>
  <c r="P413" i="4"/>
  <c r="O413" i="4"/>
  <c r="Q412" i="4"/>
  <c r="P412" i="4"/>
  <c r="O412" i="4"/>
  <c r="Q411" i="4"/>
  <c r="P411" i="4"/>
  <c r="O411" i="4"/>
  <c r="Q410" i="4"/>
  <c r="P410" i="4"/>
  <c r="O410" i="4"/>
  <c r="Q409" i="4"/>
  <c r="P409" i="4"/>
  <c r="O409" i="4"/>
  <c r="Q408" i="4"/>
  <c r="P408" i="4"/>
  <c r="O408" i="4"/>
  <c r="Q407" i="4"/>
  <c r="P407" i="4"/>
  <c r="O407" i="4"/>
  <c r="Q406" i="4"/>
  <c r="P406" i="4"/>
  <c r="O406" i="4"/>
  <c r="Q405" i="4"/>
  <c r="P405" i="4"/>
  <c r="O405" i="4"/>
  <c r="Q404" i="4"/>
  <c r="P404" i="4"/>
  <c r="O404" i="4"/>
  <c r="Q403" i="4"/>
  <c r="P403" i="4"/>
  <c r="O403" i="4"/>
  <c r="Q402" i="4"/>
  <c r="P402" i="4"/>
  <c r="O402" i="4"/>
  <c r="Q401" i="4"/>
  <c r="P401" i="4"/>
  <c r="O401" i="4"/>
  <c r="Q400" i="4"/>
  <c r="P400" i="4"/>
  <c r="O400" i="4"/>
  <c r="Q399" i="4"/>
  <c r="P399" i="4"/>
  <c r="O399" i="4"/>
  <c r="Q398" i="4"/>
  <c r="P398" i="4"/>
  <c r="O398" i="4"/>
  <c r="Q397" i="4"/>
  <c r="P397" i="4"/>
  <c r="O397" i="4"/>
  <c r="Q396" i="4"/>
  <c r="P396" i="4"/>
  <c r="O396" i="4"/>
  <c r="Q395" i="4"/>
  <c r="P395" i="4"/>
  <c r="O395" i="4"/>
  <c r="Q394" i="4"/>
  <c r="P394" i="4"/>
  <c r="O394" i="4"/>
  <c r="Q393" i="4"/>
  <c r="P393" i="4"/>
  <c r="O393" i="4"/>
  <c r="Q392" i="4"/>
  <c r="P392" i="4"/>
  <c r="O392" i="4"/>
  <c r="Q391" i="4"/>
  <c r="P391" i="4"/>
  <c r="O391" i="4"/>
  <c r="Q390" i="4"/>
  <c r="P390" i="4"/>
  <c r="O390" i="4"/>
  <c r="Q389" i="4"/>
  <c r="P389" i="4"/>
  <c r="O389" i="4"/>
  <c r="Q388" i="4"/>
  <c r="P388" i="4"/>
  <c r="O388" i="4"/>
  <c r="Q387" i="4"/>
  <c r="P387" i="4"/>
  <c r="O387" i="4"/>
  <c r="Q386" i="4"/>
  <c r="P386" i="4"/>
  <c r="O386" i="4"/>
  <c r="Q385" i="4"/>
  <c r="P385" i="4"/>
  <c r="O385" i="4"/>
  <c r="Q384" i="4"/>
  <c r="P384" i="4"/>
  <c r="O384" i="4"/>
  <c r="Q383" i="4"/>
  <c r="P383" i="4"/>
  <c r="O383" i="4"/>
  <c r="Q382" i="4"/>
  <c r="P382" i="4"/>
  <c r="O382" i="4"/>
  <c r="Q381" i="4"/>
  <c r="P381" i="4"/>
  <c r="O381" i="4"/>
  <c r="Q380" i="4"/>
  <c r="P380" i="4"/>
  <c r="O380" i="4"/>
  <c r="Q379" i="4"/>
  <c r="P379" i="4"/>
  <c r="O379" i="4"/>
  <c r="Q378" i="4"/>
  <c r="P378" i="4"/>
  <c r="O378" i="4"/>
  <c r="Q377" i="4"/>
  <c r="P377" i="4"/>
  <c r="O377" i="4"/>
  <c r="Q376" i="4"/>
  <c r="P376" i="4"/>
  <c r="O376" i="4"/>
  <c r="Q375" i="4"/>
  <c r="P375" i="4"/>
  <c r="O375" i="4"/>
  <c r="Q374" i="4"/>
  <c r="P374" i="4"/>
  <c r="O374" i="4"/>
  <c r="Q373" i="4"/>
  <c r="P373" i="4"/>
  <c r="O373" i="4"/>
  <c r="Q372" i="4"/>
  <c r="P372" i="4"/>
  <c r="O372" i="4"/>
  <c r="Q371" i="4"/>
  <c r="P371" i="4"/>
  <c r="O371" i="4"/>
  <c r="Q370" i="4"/>
  <c r="P370" i="4"/>
  <c r="O370" i="4"/>
  <c r="Q369" i="4"/>
  <c r="P369" i="4"/>
  <c r="O369" i="4"/>
  <c r="Q368" i="4"/>
  <c r="P368" i="4"/>
  <c r="O368" i="4"/>
  <c r="Q367" i="4"/>
  <c r="P367" i="4"/>
  <c r="O367" i="4"/>
  <c r="Q366" i="4"/>
  <c r="P366" i="4"/>
  <c r="O366" i="4"/>
  <c r="Q365" i="4"/>
  <c r="P365" i="4"/>
  <c r="O365" i="4"/>
  <c r="Q364" i="4"/>
  <c r="P364" i="4"/>
  <c r="O364" i="4"/>
  <c r="Q363" i="4"/>
  <c r="P363" i="4"/>
  <c r="O363" i="4"/>
  <c r="Q362" i="4"/>
  <c r="P362" i="4"/>
  <c r="O362" i="4"/>
  <c r="Q361" i="4"/>
  <c r="P361" i="4"/>
  <c r="O361" i="4"/>
  <c r="Q360" i="4"/>
  <c r="P360" i="4"/>
  <c r="O360" i="4"/>
  <c r="Q359" i="4"/>
  <c r="P359" i="4"/>
  <c r="O359" i="4"/>
  <c r="Q358" i="4"/>
  <c r="P358" i="4"/>
  <c r="O358" i="4"/>
  <c r="Q357" i="4"/>
  <c r="P357" i="4"/>
  <c r="O357" i="4"/>
  <c r="Q356" i="4"/>
  <c r="P356" i="4"/>
  <c r="O356" i="4"/>
  <c r="Q355" i="4"/>
  <c r="P355" i="4"/>
  <c r="O355" i="4"/>
  <c r="Q354" i="4"/>
  <c r="P354" i="4"/>
  <c r="O354" i="4"/>
  <c r="Q353" i="4"/>
  <c r="P353" i="4"/>
  <c r="O353" i="4"/>
  <c r="Q352" i="4"/>
  <c r="P352" i="4"/>
  <c r="O352" i="4"/>
  <c r="Q351" i="4"/>
  <c r="P351" i="4"/>
  <c r="O351" i="4"/>
  <c r="Q350" i="4"/>
  <c r="P350" i="4"/>
  <c r="O350" i="4"/>
  <c r="Q349" i="4"/>
  <c r="P349" i="4"/>
  <c r="O349" i="4"/>
  <c r="Q348" i="4"/>
  <c r="P348" i="4"/>
  <c r="O348" i="4"/>
  <c r="Q347" i="4"/>
  <c r="P347" i="4"/>
  <c r="O347" i="4"/>
  <c r="Q346" i="4"/>
  <c r="P346" i="4"/>
  <c r="O346" i="4"/>
  <c r="Q345" i="4"/>
  <c r="P345" i="4"/>
  <c r="O345" i="4"/>
  <c r="Q344" i="4"/>
  <c r="P344" i="4"/>
  <c r="O344" i="4"/>
  <c r="Q343" i="4"/>
  <c r="P343" i="4"/>
  <c r="O343" i="4"/>
  <c r="Q342" i="4"/>
  <c r="P342" i="4"/>
  <c r="O342" i="4"/>
  <c r="Q341" i="4"/>
  <c r="P341" i="4"/>
  <c r="O341" i="4"/>
  <c r="Q340" i="4"/>
  <c r="P340" i="4"/>
  <c r="O340" i="4"/>
  <c r="Q339" i="4"/>
  <c r="P339" i="4"/>
  <c r="O339" i="4"/>
  <c r="Q338" i="4"/>
  <c r="P338" i="4"/>
  <c r="O338" i="4"/>
  <c r="Q337" i="4"/>
  <c r="P337" i="4"/>
  <c r="O337" i="4"/>
  <c r="Q336" i="4"/>
  <c r="P336" i="4"/>
  <c r="O336" i="4"/>
  <c r="Q335" i="4"/>
  <c r="P335" i="4"/>
  <c r="O335" i="4"/>
  <c r="Q334" i="4"/>
  <c r="P334" i="4"/>
  <c r="O334" i="4"/>
  <c r="Q333" i="4"/>
  <c r="P333" i="4"/>
  <c r="O333" i="4"/>
  <c r="Q332" i="4"/>
  <c r="P332" i="4"/>
  <c r="O332" i="4"/>
  <c r="Q331" i="4"/>
  <c r="P331" i="4"/>
  <c r="O331" i="4"/>
  <c r="Q330" i="4"/>
  <c r="P330" i="4"/>
  <c r="O330" i="4"/>
  <c r="Q329" i="4"/>
  <c r="P329" i="4"/>
  <c r="O329" i="4"/>
  <c r="Q328" i="4"/>
  <c r="P328" i="4"/>
  <c r="O328" i="4"/>
  <c r="Q327" i="4"/>
  <c r="P327" i="4"/>
  <c r="O327" i="4"/>
  <c r="Q326" i="4"/>
  <c r="P326" i="4"/>
  <c r="O326" i="4"/>
  <c r="Q325" i="4"/>
  <c r="P325" i="4"/>
  <c r="O325" i="4"/>
  <c r="Q324" i="4"/>
  <c r="P324" i="4"/>
  <c r="O324" i="4"/>
  <c r="Q323" i="4"/>
  <c r="P323" i="4"/>
  <c r="O323" i="4"/>
  <c r="Q322" i="4"/>
  <c r="P322" i="4"/>
  <c r="O322" i="4"/>
  <c r="Q321" i="4"/>
  <c r="P321" i="4"/>
  <c r="O321" i="4"/>
  <c r="Q320" i="4"/>
  <c r="P320" i="4"/>
  <c r="O320" i="4"/>
  <c r="Q319" i="4"/>
  <c r="P319" i="4"/>
  <c r="O319" i="4"/>
  <c r="Q318" i="4"/>
  <c r="P318" i="4"/>
  <c r="O318" i="4"/>
  <c r="Q317" i="4"/>
  <c r="P317" i="4"/>
  <c r="O317" i="4"/>
  <c r="Q316" i="4"/>
  <c r="P316" i="4"/>
  <c r="O316" i="4"/>
  <c r="Q315" i="4"/>
  <c r="P315" i="4"/>
  <c r="O315" i="4"/>
  <c r="Q314" i="4"/>
  <c r="P314" i="4"/>
  <c r="O314" i="4"/>
  <c r="Q313" i="4"/>
  <c r="P313" i="4"/>
  <c r="O313" i="4"/>
  <c r="Q312" i="4"/>
  <c r="P312" i="4"/>
  <c r="O312" i="4"/>
  <c r="Q311" i="4"/>
  <c r="P311" i="4"/>
  <c r="O311" i="4"/>
  <c r="Q310" i="4"/>
  <c r="P310" i="4"/>
  <c r="O310" i="4"/>
  <c r="Q309" i="4"/>
  <c r="P309" i="4"/>
  <c r="O309" i="4"/>
  <c r="Q308" i="4"/>
  <c r="P308" i="4"/>
  <c r="O308" i="4"/>
  <c r="Q307" i="4"/>
  <c r="P307" i="4"/>
  <c r="O307" i="4"/>
  <c r="Q306" i="4"/>
  <c r="P306" i="4"/>
  <c r="O306" i="4"/>
  <c r="Q305" i="4"/>
  <c r="P305" i="4"/>
  <c r="O305" i="4"/>
  <c r="Q304" i="4"/>
  <c r="P304" i="4"/>
  <c r="O304" i="4"/>
  <c r="Q303" i="4"/>
  <c r="P303" i="4"/>
  <c r="O303" i="4"/>
  <c r="Q302" i="4"/>
  <c r="P302" i="4"/>
  <c r="O302" i="4"/>
  <c r="Q301" i="4"/>
  <c r="P301" i="4"/>
  <c r="O301" i="4"/>
  <c r="Q300" i="4"/>
  <c r="P300" i="4"/>
  <c r="O300" i="4"/>
  <c r="Q299" i="4"/>
  <c r="P299" i="4"/>
  <c r="O299" i="4"/>
  <c r="Q298" i="4"/>
  <c r="P298" i="4"/>
  <c r="O298" i="4"/>
  <c r="Q297" i="4"/>
  <c r="P297" i="4"/>
  <c r="O297" i="4"/>
  <c r="Q296" i="4"/>
  <c r="P296" i="4"/>
  <c r="O296" i="4"/>
  <c r="Q295" i="4"/>
  <c r="P295" i="4"/>
  <c r="O295" i="4"/>
  <c r="Q294" i="4"/>
  <c r="P294" i="4"/>
  <c r="O294" i="4"/>
  <c r="Q293" i="4"/>
  <c r="P293" i="4"/>
  <c r="O293" i="4"/>
  <c r="Q292" i="4"/>
  <c r="P292" i="4"/>
  <c r="O292" i="4"/>
  <c r="Q291" i="4"/>
  <c r="P291" i="4"/>
  <c r="O291" i="4"/>
  <c r="Q290" i="4"/>
  <c r="P290" i="4"/>
  <c r="O290" i="4"/>
  <c r="Q289" i="4"/>
  <c r="P289" i="4"/>
  <c r="O289" i="4"/>
  <c r="Q288" i="4"/>
  <c r="P288" i="4"/>
  <c r="O288" i="4"/>
  <c r="Q287" i="4"/>
  <c r="P287" i="4"/>
  <c r="O287" i="4"/>
  <c r="Q286" i="4"/>
  <c r="P286" i="4"/>
  <c r="O286" i="4"/>
  <c r="Q285" i="4"/>
  <c r="P285" i="4"/>
  <c r="O285" i="4"/>
  <c r="Q284" i="4"/>
  <c r="P284" i="4"/>
  <c r="O284" i="4"/>
  <c r="Q283" i="4"/>
  <c r="P283" i="4"/>
  <c r="O283" i="4"/>
  <c r="Q282" i="4"/>
  <c r="P282" i="4"/>
  <c r="O282" i="4"/>
  <c r="Q281" i="4"/>
  <c r="P281" i="4"/>
  <c r="O281" i="4"/>
  <c r="Q280" i="4"/>
  <c r="P280" i="4"/>
  <c r="O280" i="4"/>
  <c r="Q279" i="4"/>
  <c r="P279" i="4"/>
  <c r="O279" i="4"/>
  <c r="Q278" i="4"/>
  <c r="P278" i="4"/>
  <c r="O278" i="4"/>
  <c r="Q277" i="4"/>
  <c r="P277" i="4"/>
  <c r="O277" i="4"/>
  <c r="Q276" i="4"/>
  <c r="P276" i="4"/>
  <c r="O276" i="4"/>
  <c r="Q275" i="4"/>
  <c r="P275" i="4"/>
  <c r="O275" i="4"/>
  <c r="Q274" i="4"/>
  <c r="P274" i="4"/>
  <c r="O274" i="4"/>
  <c r="Q273" i="4"/>
  <c r="P273" i="4"/>
  <c r="O273" i="4"/>
  <c r="Q272" i="4"/>
  <c r="P272" i="4"/>
  <c r="O272" i="4"/>
  <c r="Q271" i="4"/>
  <c r="P271" i="4"/>
  <c r="O271" i="4"/>
  <c r="Q270" i="4"/>
  <c r="P270" i="4"/>
  <c r="O270" i="4"/>
  <c r="Q269" i="4"/>
  <c r="P269" i="4"/>
  <c r="O269" i="4"/>
  <c r="Q268" i="4"/>
  <c r="P268" i="4"/>
  <c r="O268" i="4"/>
  <c r="Q267" i="4"/>
  <c r="P267" i="4"/>
  <c r="O267" i="4"/>
  <c r="Q266" i="4"/>
  <c r="P266" i="4"/>
  <c r="O266" i="4"/>
  <c r="Q265" i="4"/>
  <c r="P265" i="4"/>
  <c r="O265" i="4"/>
  <c r="Q264" i="4"/>
  <c r="P264" i="4"/>
  <c r="O264" i="4"/>
  <c r="Q263" i="4"/>
  <c r="P263" i="4"/>
  <c r="O263" i="4"/>
  <c r="Q262" i="4"/>
  <c r="P262" i="4"/>
  <c r="O262" i="4"/>
  <c r="Q261" i="4"/>
  <c r="P261" i="4"/>
  <c r="O261" i="4"/>
  <c r="Q260" i="4"/>
  <c r="P260" i="4"/>
  <c r="O260" i="4"/>
  <c r="Q259" i="4"/>
  <c r="P259" i="4"/>
  <c r="O259" i="4"/>
  <c r="Q258" i="4"/>
  <c r="P258" i="4"/>
  <c r="O258" i="4"/>
  <c r="Q257" i="4"/>
  <c r="P257" i="4"/>
  <c r="O257" i="4"/>
  <c r="Q256" i="4"/>
  <c r="P256" i="4"/>
  <c r="O256" i="4"/>
  <c r="Q255" i="4"/>
  <c r="P255" i="4"/>
  <c r="O255" i="4"/>
  <c r="Q254" i="4"/>
  <c r="P254" i="4"/>
  <c r="O254" i="4"/>
  <c r="Q253" i="4"/>
  <c r="P253" i="4"/>
  <c r="O253" i="4"/>
  <c r="Q252" i="4"/>
  <c r="P252" i="4"/>
  <c r="O252" i="4"/>
  <c r="Q251" i="4"/>
  <c r="P251" i="4"/>
  <c r="O251" i="4"/>
  <c r="Q250" i="4"/>
  <c r="P250" i="4"/>
  <c r="O250" i="4"/>
  <c r="Q249" i="4"/>
  <c r="P249" i="4"/>
  <c r="O249" i="4"/>
  <c r="Q248" i="4"/>
  <c r="P248" i="4"/>
  <c r="O248" i="4"/>
  <c r="Q247" i="4"/>
  <c r="P247" i="4"/>
  <c r="O247" i="4"/>
  <c r="Q246" i="4"/>
  <c r="P246" i="4"/>
  <c r="O246" i="4"/>
  <c r="Q245" i="4"/>
  <c r="P245" i="4"/>
  <c r="O245" i="4"/>
  <c r="Q244" i="4"/>
  <c r="P244" i="4"/>
  <c r="O244" i="4"/>
  <c r="Q243" i="4"/>
  <c r="P243" i="4"/>
  <c r="O243" i="4"/>
  <c r="Q242" i="4"/>
  <c r="P242" i="4"/>
  <c r="O242" i="4"/>
  <c r="Q241" i="4"/>
  <c r="P241" i="4"/>
  <c r="O241" i="4"/>
  <c r="Q240" i="4"/>
  <c r="P240" i="4"/>
  <c r="O240" i="4"/>
  <c r="Q239" i="4"/>
  <c r="P239" i="4"/>
  <c r="O239" i="4"/>
  <c r="Q238" i="4"/>
  <c r="P238" i="4"/>
  <c r="O238" i="4"/>
  <c r="Q237" i="4"/>
  <c r="P237" i="4"/>
  <c r="O237" i="4"/>
  <c r="Q236" i="4"/>
  <c r="P236" i="4"/>
  <c r="O236" i="4"/>
  <c r="Q235" i="4"/>
  <c r="P235" i="4"/>
  <c r="O235" i="4"/>
  <c r="Q234" i="4"/>
  <c r="P234" i="4"/>
  <c r="O234" i="4"/>
  <c r="Q233" i="4"/>
  <c r="P233" i="4"/>
  <c r="O233" i="4"/>
  <c r="Q232" i="4"/>
  <c r="P232" i="4"/>
  <c r="O232" i="4"/>
  <c r="Q231" i="4"/>
  <c r="P231" i="4"/>
  <c r="O231" i="4"/>
  <c r="Q230" i="4"/>
  <c r="P230" i="4"/>
  <c r="O230" i="4"/>
  <c r="Q229" i="4"/>
  <c r="P229" i="4"/>
  <c r="O229" i="4"/>
  <c r="Q228" i="4"/>
  <c r="P228" i="4"/>
  <c r="O228" i="4"/>
  <c r="Q227" i="4"/>
  <c r="P227" i="4"/>
  <c r="O227" i="4"/>
  <c r="Q226" i="4"/>
  <c r="P226" i="4"/>
  <c r="O226" i="4"/>
  <c r="Q225" i="4"/>
  <c r="P225" i="4"/>
  <c r="O225" i="4"/>
  <c r="Q224" i="4"/>
  <c r="P224" i="4"/>
  <c r="O224" i="4"/>
  <c r="Q223" i="4"/>
  <c r="P223" i="4"/>
  <c r="O223" i="4"/>
  <c r="Q222" i="4"/>
  <c r="P222" i="4"/>
  <c r="O222" i="4"/>
  <c r="Q221" i="4"/>
  <c r="P221" i="4"/>
  <c r="O221" i="4"/>
  <c r="Q220" i="4"/>
  <c r="P220" i="4"/>
  <c r="O220" i="4"/>
  <c r="Q219" i="4"/>
  <c r="P219" i="4"/>
  <c r="O219" i="4"/>
  <c r="Q218" i="4"/>
  <c r="P218" i="4"/>
  <c r="O218" i="4"/>
  <c r="Q217" i="4"/>
  <c r="P217" i="4"/>
  <c r="O217" i="4"/>
  <c r="Q216" i="4"/>
  <c r="P216" i="4"/>
  <c r="O216" i="4"/>
  <c r="Q215" i="4"/>
  <c r="P215" i="4"/>
  <c r="O215" i="4"/>
  <c r="Q214" i="4"/>
  <c r="P214" i="4"/>
  <c r="O214" i="4"/>
  <c r="Q213" i="4"/>
  <c r="P213" i="4"/>
  <c r="O213" i="4"/>
  <c r="Q212" i="4"/>
  <c r="P212" i="4"/>
  <c r="O212" i="4"/>
  <c r="Q211" i="4"/>
  <c r="P211" i="4"/>
  <c r="O211" i="4"/>
  <c r="Q210" i="4"/>
  <c r="P210" i="4"/>
  <c r="O210" i="4"/>
  <c r="Q209" i="4"/>
  <c r="P209" i="4"/>
  <c r="O209" i="4"/>
  <c r="Q208" i="4"/>
  <c r="P208" i="4"/>
  <c r="O208" i="4"/>
  <c r="Q207" i="4"/>
  <c r="P207" i="4"/>
  <c r="O207" i="4"/>
  <c r="Q206" i="4"/>
  <c r="P206" i="4"/>
  <c r="O206" i="4"/>
  <c r="Q205" i="4"/>
  <c r="P205" i="4"/>
  <c r="O205" i="4"/>
  <c r="Q204" i="4"/>
  <c r="P204" i="4"/>
  <c r="O204" i="4"/>
  <c r="Q203" i="4"/>
  <c r="P203" i="4"/>
  <c r="O203" i="4"/>
  <c r="Q202" i="4"/>
  <c r="P202" i="4"/>
  <c r="O202" i="4"/>
  <c r="Q201" i="4"/>
  <c r="P201" i="4"/>
  <c r="O201" i="4"/>
  <c r="Q200" i="4"/>
  <c r="P200" i="4"/>
  <c r="O200" i="4"/>
  <c r="Q199" i="4"/>
  <c r="P199" i="4"/>
  <c r="O199" i="4"/>
  <c r="Q198" i="4"/>
  <c r="P198" i="4"/>
  <c r="O198" i="4"/>
  <c r="Q197" i="4"/>
  <c r="P197" i="4"/>
  <c r="O197" i="4"/>
  <c r="Q196" i="4"/>
  <c r="P196" i="4"/>
  <c r="O196" i="4"/>
  <c r="Q195" i="4"/>
  <c r="P195" i="4"/>
  <c r="O195" i="4"/>
  <c r="Q194" i="4"/>
  <c r="P194" i="4"/>
  <c r="O194" i="4"/>
  <c r="Q193" i="4"/>
  <c r="P193" i="4"/>
  <c r="O193" i="4"/>
  <c r="Q192" i="4"/>
  <c r="P192" i="4"/>
  <c r="O192" i="4"/>
  <c r="Q191" i="4"/>
  <c r="P191" i="4"/>
  <c r="O191" i="4"/>
  <c r="Q190" i="4"/>
  <c r="P190" i="4"/>
  <c r="O190" i="4"/>
  <c r="Q189" i="4"/>
  <c r="P189" i="4"/>
  <c r="O189" i="4"/>
  <c r="Q188" i="4"/>
  <c r="P188" i="4"/>
  <c r="O188" i="4"/>
  <c r="Q187" i="4"/>
  <c r="P187" i="4"/>
  <c r="O187" i="4"/>
  <c r="Q186" i="4"/>
  <c r="P186" i="4"/>
  <c r="O186" i="4"/>
  <c r="Q185" i="4"/>
  <c r="P185" i="4"/>
  <c r="O185" i="4"/>
  <c r="Q184" i="4"/>
  <c r="P184" i="4"/>
  <c r="O184" i="4"/>
  <c r="Q183" i="4"/>
  <c r="P183" i="4"/>
  <c r="O183" i="4"/>
  <c r="Q182" i="4"/>
  <c r="P182" i="4"/>
  <c r="O182" i="4"/>
  <c r="Q181" i="4"/>
  <c r="P181" i="4"/>
  <c r="O181" i="4"/>
  <c r="Q180" i="4"/>
  <c r="P180" i="4"/>
  <c r="O180" i="4"/>
  <c r="Q179" i="4"/>
  <c r="P179" i="4"/>
  <c r="O179" i="4"/>
  <c r="Q178" i="4"/>
  <c r="P178" i="4"/>
  <c r="O178" i="4"/>
  <c r="Q177" i="4"/>
  <c r="P177" i="4"/>
  <c r="O177" i="4"/>
  <c r="Q176" i="4"/>
  <c r="P176" i="4"/>
  <c r="O176" i="4"/>
  <c r="Q175" i="4"/>
  <c r="P175" i="4"/>
  <c r="O175" i="4"/>
  <c r="Q174" i="4"/>
  <c r="P174" i="4"/>
  <c r="O174" i="4"/>
  <c r="Q173" i="4"/>
  <c r="P173" i="4"/>
  <c r="O173" i="4"/>
  <c r="Q172" i="4"/>
  <c r="P172" i="4"/>
  <c r="O172" i="4"/>
  <c r="Q171" i="4"/>
  <c r="P171" i="4"/>
  <c r="O171" i="4"/>
  <c r="Q170" i="4"/>
  <c r="P170" i="4"/>
  <c r="O170" i="4"/>
  <c r="Q169" i="4"/>
  <c r="P169" i="4"/>
  <c r="O169" i="4"/>
  <c r="Q168" i="4"/>
  <c r="P168" i="4"/>
  <c r="O168" i="4"/>
  <c r="Q167" i="4"/>
  <c r="P167" i="4"/>
  <c r="O167" i="4"/>
  <c r="Q166" i="4"/>
  <c r="P166" i="4"/>
  <c r="O166" i="4"/>
  <c r="Q165" i="4"/>
  <c r="P165" i="4"/>
  <c r="O165" i="4"/>
  <c r="Q164" i="4"/>
  <c r="P164" i="4"/>
  <c r="O164" i="4"/>
  <c r="Q163" i="4"/>
  <c r="P163" i="4"/>
  <c r="O163" i="4"/>
  <c r="Q162" i="4"/>
  <c r="P162" i="4"/>
  <c r="O162" i="4"/>
  <c r="Q161" i="4"/>
  <c r="P161" i="4"/>
  <c r="O161" i="4"/>
  <c r="Q160" i="4"/>
  <c r="P160" i="4"/>
  <c r="O160" i="4"/>
  <c r="Q159" i="4"/>
  <c r="P159" i="4"/>
  <c r="O159" i="4"/>
  <c r="Q158" i="4"/>
  <c r="P158" i="4"/>
  <c r="O158" i="4"/>
  <c r="Q157" i="4"/>
  <c r="P157" i="4"/>
  <c r="O157" i="4"/>
  <c r="Q156" i="4"/>
  <c r="P156" i="4"/>
  <c r="O156" i="4"/>
  <c r="Q155" i="4"/>
  <c r="P155" i="4"/>
  <c r="O155" i="4"/>
  <c r="Q154" i="4"/>
  <c r="P154" i="4"/>
  <c r="O154" i="4"/>
  <c r="Q153" i="4"/>
  <c r="P153" i="4"/>
  <c r="O153" i="4"/>
  <c r="Q152" i="4"/>
  <c r="P152" i="4"/>
  <c r="O152" i="4"/>
  <c r="Q151" i="4"/>
  <c r="P151" i="4"/>
  <c r="O151" i="4"/>
  <c r="Q150" i="4"/>
  <c r="P150" i="4"/>
  <c r="O150" i="4"/>
  <c r="Q149" i="4"/>
  <c r="P149" i="4"/>
  <c r="O149" i="4"/>
  <c r="Q148" i="4"/>
  <c r="P148" i="4"/>
  <c r="O148" i="4"/>
  <c r="Q147" i="4"/>
  <c r="P147" i="4"/>
  <c r="O147" i="4"/>
  <c r="Q146" i="4"/>
  <c r="P146" i="4"/>
  <c r="O146" i="4"/>
  <c r="Q145" i="4"/>
  <c r="P145" i="4"/>
  <c r="O145" i="4"/>
  <c r="Q144" i="4"/>
  <c r="P144" i="4"/>
  <c r="O144" i="4"/>
  <c r="Q143" i="4"/>
  <c r="P143" i="4"/>
  <c r="O143" i="4"/>
  <c r="Q142" i="4"/>
  <c r="P142" i="4"/>
  <c r="O142" i="4"/>
  <c r="Q141" i="4"/>
  <c r="P141" i="4"/>
  <c r="O141" i="4"/>
  <c r="Q140" i="4"/>
  <c r="P140" i="4"/>
  <c r="O140" i="4"/>
  <c r="Q139" i="4"/>
  <c r="P139" i="4"/>
  <c r="O139" i="4"/>
  <c r="Q138" i="4"/>
  <c r="P138" i="4"/>
  <c r="O138" i="4"/>
  <c r="Q137" i="4"/>
  <c r="P137" i="4"/>
  <c r="O137" i="4"/>
  <c r="Q136" i="4"/>
  <c r="P136" i="4"/>
  <c r="O136" i="4"/>
  <c r="Q135" i="4"/>
  <c r="P135" i="4"/>
  <c r="O135" i="4"/>
  <c r="Q134" i="4"/>
  <c r="P134" i="4"/>
  <c r="O134" i="4"/>
  <c r="Q133" i="4"/>
  <c r="P133" i="4"/>
  <c r="O133" i="4"/>
  <c r="Q132" i="4"/>
  <c r="P132" i="4"/>
  <c r="O132" i="4"/>
  <c r="Q131" i="4"/>
  <c r="P131" i="4"/>
  <c r="O131" i="4"/>
  <c r="Q130" i="4"/>
  <c r="P130" i="4"/>
  <c r="O130" i="4"/>
  <c r="Q129" i="4"/>
  <c r="P129" i="4"/>
  <c r="O129" i="4"/>
  <c r="Q128" i="4"/>
  <c r="P128" i="4"/>
  <c r="O128" i="4"/>
  <c r="Q127" i="4"/>
  <c r="P127" i="4"/>
  <c r="O127" i="4"/>
  <c r="Q126" i="4"/>
  <c r="P126" i="4"/>
  <c r="O126" i="4"/>
  <c r="Q125" i="4"/>
  <c r="P125" i="4"/>
  <c r="O125" i="4"/>
  <c r="Q124" i="4"/>
  <c r="P124" i="4"/>
  <c r="O124" i="4"/>
  <c r="Q123" i="4"/>
  <c r="P123" i="4"/>
  <c r="O123" i="4"/>
  <c r="Q122" i="4"/>
  <c r="P122" i="4"/>
  <c r="O122" i="4"/>
  <c r="Q121" i="4"/>
  <c r="P121" i="4"/>
  <c r="O121" i="4"/>
  <c r="Q120" i="4"/>
  <c r="P120" i="4"/>
  <c r="O120" i="4"/>
  <c r="Q119" i="4"/>
  <c r="P119" i="4"/>
  <c r="O119" i="4"/>
  <c r="Q118" i="4"/>
  <c r="P118" i="4"/>
  <c r="O118" i="4"/>
  <c r="Q117" i="4"/>
  <c r="P117" i="4"/>
  <c r="O117" i="4"/>
  <c r="Q116" i="4"/>
  <c r="P116" i="4"/>
  <c r="O116" i="4"/>
  <c r="Q115" i="4"/>
  <c r="P115" i="4"/>
  <c r="O115" i="4"/>
  <c r="Q114" i="4"/>
  <c r="P114" i="4"/>
  <c r="O114" i="4"/>
  <c r="Q113" i="4"/>
  <c r="P113" i="4"/>
  <c r="O113" i="4"/>
  <c r="Q112" i="4"/>
  <c r="P112" i="4"/>
  <c r="O112" i="4"/>
  <c r="Q111" i="4"/>
  <c r="P111" i="4"/>
  <c r="O111" i="4"/>
  <c r="Q110" i="4"/>
  <c r="P110" i="4"/>
  <c r="O110" i="4"/>
  <c r="Q109" i="4"/>
  <c r="P109" i="4"/>
  <c r="O109" i="4"/>
  <c r="Q108" i="4"/>
  <c r="P108" i="4"/>
  <c r="O108" i="4"/>
  <c r="Q107" i="4"/>
  <c r="P107" i="4"/>
  <c r="O107" i="4"/>
  <c r="Q106" i="4"/>
  <c r="P106" i="4"/>
  <c r="O106" i="4"/>
  <c r="Q105" i="4"/>
  <c r="P105" i="4"/>
  <c r="O105" i="4"/>
  <c r="Q104" i="4"/>
  <c r="P104" i="4"/>
  <c r="O104" i="4"/>
  <c r="V103" i="4"/>
  <c r="U103" i="4"/>
  <c r="Q103" i="4"/>
  <c r="P103" i="4"/>
  <c r="O103" i="4"/>
  <c r="V102" i="4"/>
  <c r="U102" i="4"/>
  <c r="Q102" i="4"/>
  <c r="P102" i="4"/>
  <c r="O102" i="4"/>
  <c r="V101" i="4"/>
  <c r="U101" i="4"/>
  <c r="Q101" i="4"/>
  <c r="P101" i="4"/>
  <c r="O101" i="4"/>
  <c r="V100" i="4"/>
  <c r="U100" i="4"/>
  <c r="Q100" i="4"/>
  <c r="P100" i="4"/>
  <c r="O100" i="4"/>
  <c r="V99" i="4"/>
  <c r="U99" i="4"/>
  <c r="Q99" i="4"/>
  <c r="P99" i="4"/>
  <c r="O99" i="4"/>
  <c r="V98" i="4"/>
  <c r="U98" i="4"/>
  <c r="Q98" i="4"/>
  <c r="P98" i="4"/>
  <c r="O98" i="4"/>
  <c r="V97" i="4"/>
  <c r="U97" i="4"/>
  <c r="Q97" i="4"/>
  <c r="P97" i="4"/>
  <c r="O97" i="4"/>
  <c r="V96" i="4"/>
  <c r="U96" i="4"/>
  <c r="Q96" i="4"/>
  <c r="P96" i="4"/>
  <c r="O96" i="4"/>
  <c r="V95" i="4"/>
  <c r="U95" i="4"/>
  <c r="Q95" i="4"/>
  <c r="P95" i="4"/>
  <c r="O95" i="4"/>
  <c r="V94" i="4"/>
  <c r="U94" i="4"/>
  <c r="Q94" i="4"/>
  <c r="P94" i="4"/>
  <c r="O94" i="4"/>
  <c r="V93" i="4"/>
  <c r="U93" i="4"/>
  <c r="Q93" i="4"/>
  <c r="P93" i="4"/>
  <c r="O93" i="4"/>
  <c r="V92" i="4"/>
  <c r="U92" i="4"/>
  <c r="Q92" i="4"/>
  <c r="P92" i="4"/>
  <c r="O92" i="4"/>
  <c r="V91" i="4"/>
  <c r="U91" i="4"/>
  <c r="Q91" i="4"/>
  <c r="P91" i="4"/>
  <c r="O91" i="4"/>
  <c r="V90" i="4"/>
  <c r="U90" i="4"/>
  <c r="Q90" i="4"/>
  <c r="P90" i="4"/>
  <c r="O90" i="4"/>
  <c r="V89" i="4"/>
  <c r="U89" i="4"/>
  <c r="Q89" i="4"/>
  <c r="P89" i="4"/>
  <c r="O89" i="4"/>
  <c r="V88" i="4"/>
  <c r="U88" i="4"/>
  <c r="Q88" i="4"/>
  <c r="P88" i="4"/>
  <c r="O88" i="4"/>
  <c r="V87" i="4"/>
  <c r="U87" i="4"/>
  <c r="Q87" i="4"/>
  <c r="P87" i="4"/>
  <c r="O87" i="4"/>
  <c r="V86" i="4"/>
  <c r="U86" i="4"/>
  <c r="Q86" i="4"/>
  <c r="P86" i="4"/>
  <c r="O86" i="4"/>
  <c r="V85" i="4"/>
  <c r="U85" i="4"/>
  <c r="Q85" i="4"/>
  <c r="P85" i="4"/>
  <c r="O85" i="4"/>
  <c r="V84" i="4"/>
  <c r="U84" i="4"/>
  <c r="Q84" i="4"/>
  <c r="P84" i="4"/>
  <c r="O84" i="4"/>
  <c r="V83" i="4"/>
  <c r="U83" i="4"/>
  <c r="Q83" i="4"/>
  <c r="P83" i="4"/>
  <c r="O83" i="4"/>
  <c r="V82" i="4"/>
  <c r="U82" i="4"/>
  <c r="Q82" i="4"/>
  <c r="P82" i="4"/>
  <c r="O82" i="4"/>
  <c r="V81" i="4"/>
  <c r="U81" i="4"/>
  <c r="Q81" i="4"/>
  <c r="P81" i="4"/>
  <c r="O81" i="4"/>
  <c r="V80" i="4"/>
  <c r="U80" i="4"/>
  <c r="Q80" i="4"/>
  <c r="P80" i="4"/>
  <c r="O80" i="4"/>
  <c r="V79" i="4"/>
  <c r="U79" i="4"/>
  <c r="Q79" i="4"/>
  <c r="P79" i="4"/>
  <c r="O79" i="4"/>
  <c r="X78" i="4"/>
  <c r="W78" i="4"/>
  <c r="V78" i="4"/>
  <c r="U78" i="4"/>
  <c r="Q78" i="4"/>
  <c r="P78" i="4"/>
  <c r="O78" i="4"/>
  <c r="V77" i="4"/>
  <c r="U77" i="4"/>
  <c r="Q77" i="4"/>
  <c r="P77" i="4"/>
  <c r="O77" i="4"/>
  <c r="V76" i="4"/>
  <c r="U76" i="4"/>
  <c r="Q76" i="4"/>
  <c r="P76" i="4"/>
  <c r="O76" i="4"/>
  <c r="V75" i="4"/>
  <c r="U75" i="4"/>
  <c r="Q75" i="4"/>
  <c r="P75" i="4"/>
  <c r="O75" i="4"/>
  <c r="V74" i="4"/>
  <c r="U74" i="4"/>
  <c r="Q74" i="4"/>
  <c r="P74" i="4"/>
  <c r="O74" i="4"/>
  <c r="V73" i="4"/>
  <c r="U73" i="4"/>
  <c r="Q73" i="4"/>
  <c r="P73" i="4"/>
  <c r="O73" i="4"/>
  <c r="V72" i="4"/>
  <c r="U72" i="4"/>
  <c r="Q72" i="4"/>
  <c r="P72" i="4"/>
  <c r="O72" i="4"/>
  <c r="V71" i="4"/>
  <c r="U71" i="4"/>
  <c r="Q71" i="4"/>
  <c r="P71" i="4"/>
  <c r="O71" i="4"/>
  <c r="V70" i="4"/>
  <c r="U70" i="4"/>
  <c r="Q70" i="4"/>
  <c r="P70" i="4"/>
  <c r="O70" i="4"/>
  <c r="V69" i="4"/>
  <c r="U69" i="4"/>
  <c r="Q69" i="4"/>
  <c r="P69" i="4"/>
  <c r="O69" i="4"/>
  <c r="V68" i="4"/>
  <c r="U68" i="4"/>
  <c r="Q68" i="4"/>
  <c r="P68" i="4"/>
  <c r="O68" i="4"/>
  <c r="V67" i="4"/>
  <c r="U67" i="4"/>
  <c r="Q67" i="4"/>
  <c r="P67" i="4"/>
  <c r="O67" i="4"/>
  <c r="V66" i="4"/>
  <c r="U66" i="4"/>
  <c r="Q66" i="4"/>
  <c r="P66" i="4"/>
  <c r="O66" i="4"/>
  <c r="V65" i="4"/>
  <c r="U65" i="4"/>
  <c r="Q65" i="4"/>
  <c r="P65" i="4"/>
  <c r="O65" i="4"/>
  <c r="V64" i="4"/>
  <c r="U64" i="4"/>
  <c r="Q64" i="4"/>
  <c r="P64" i="4"/>
  <c r="O64" i="4"/>
  <c r="V63" i="4"/>
  <c r="U63" i="4"/>
  <c r="Q63" i="4"/>
  <c r="P63" i="4"/>
  <c r="O63" i="4"/>
  <c r="V62" i="4"/>
  <c r="U62" i="4"/>
  <c r="Q62" i="4"/>
  <c r="P62" i="4"/>
  <c r="O62" i="4"/>
  <c r="V61" i="4"/>
  <c r="U61" i="4"/>
  <c r="Q61" i="4"/>
  <c r="P61" i="4"/>
  <c r="O61" i="4"/>
  <c r="V60" i="4"/>
  <c r="U60" i="4"/>
  <c r="Q60" i="4"/>
  <c r="P60" i="4"/>
  <c r="O60" i="4"/>
  <c r="V59" i="4"/>
  <c r="U59" i="4"/>
  <c r="Q59" i="4"/>
  <c r="P59" i="4"/>
  <c r="O59" i="4"/>
  <c r="V58" i="4"/>
  <c r="U58" i="4"/>
  <c r="Q58" i="4"/>
  <c r="P58" i="4"/>
  <c r="O58" i="4"/>
  <c r="V57" i="4"/>
  <c r="U57" i="4"/>
  <c r="Q57" i="4"/>
  <c r="P57" i="4"/>
  <c r="O57" i="4"/>
  <c r="V56" i="4"/>
  <c r="U56" i="4"/>
  <c r="Q56" i="4"/>
  <c r="P56" i="4"/>
  <c r="O56" i="4"/>
  <c r="V55" i="4"/>
  <c r="U55" i="4"/>
  <c r="Q55" i="4"/>
  <c r="P55" i="4"/>
  <c r="O55" i="4"/>
  <c r="V54" i="4"/>
  <c r="U54" i="4"/>
  <c r="Q54" i="4"/>
  <c r="P54" i="4"/>
  <c r="O54" i="4"/>
  <c r="V53" i="4"/>
  <c r="U53" i="4"/>
  <c r="Q53" i="4"/>
  <c r="P53" i="4"/>
  <c r="O53" i="4"/>
  <c r="V52" i="4"/>
  <c r="U52" i="4"/>
  <c r="Q52" i="4"/>
  <c r="P52" i="4"/>
  <c r="O52" i="4"/>
  <c r="V51" i="4"/>
  <c r="U51" i="4"/>
  <c r="Q51" i="4"/>
  <c r="P51" i="4"/>
  <c r="O51" i="4"/>
  <c r="V50" i="4"/>
  <c r="U50" i="4"/>
  <c r="Q50" i="4"/>
  <c r="P50" i="4"/>
  <c r="O50" i="4"/>
  <c r="V49" i="4"/>
  <c r="U49" i="4"/>
  <c r="Q49" i="4"/>
  <c r="P49" i="4"/>
  <c r="O49" i="4"/>
  <c r="V48" i="4"/>
  <c r="U48" i="4"/>
  <c r="Q48" i="4"/>
  <c r="P48" i="4"/>
  <c r="O48" i="4"/>
  <c r="V47" i="4"/>
  <c r="U47" i="4"/>
  <c r="Q47" i="4"/>
  <c r="P47" i="4"/>
  <c r="O47" i="4"/>
  <c r="V46" i="4"/>
  <c r="U46" i="4"/>
  <c r="Q46" i="4"/>
  <c r="P46" i="4"/>
  <c r="O46" i="4"/>
  <c r="V45" i="4"/>
  <c r="U45" i="4"/>
  <c r="Q45" i="4"/>
  <c r="P45" i="4"/>
  <c r="O45" i="4"/>
  <c r="V44" i="4"/>
  <c r="U44" i="4"/>
  <c r="Q44" i="4"/>
  <c r="P44" i="4"/>
  <c r="O44" i="4"/>
  <c r="V43" i="4"/>
  <c r="U43" i="4"/>
  <c r="Q43" i="4"/>
  <c r="P43" i="4"/>
  <c r="O43" i="4"/>
  <c r="V42" i="4"/>
  <c r="U42" i="4"/>
  <c r="Q42" i="4"/>
  <c r="P42" i="4"/>
  <c r="O42" i="4"/>
  <c r="V41" i="4"/>
  <c r="U41" i="4"/>
  <c r="Q41" i="4"/>
  <c r="P41" i="4"/>
  <c r="O41" i="4"/>
  <c r="V40" i="4"/>
  <c r="U40" i="4"/>
  <c r="Q40" i="4"/>
  <c r="P40" i="4"/>
  <c r="O40" i="4"/>
  <c r="V39" i="4"/>
  <c r="U39" i="4"/>
  <c r="Q39" i="4"/>
  <c r="P39" i="4"/>
  <c r="O39" i="4"/>
  <c r="V38" i="4"/>
  <c r="U38" i="4"/>
  <c r="Q38" i="4"/>
  <c r="P38" i="4"/>
  <c r="O38" i="4"/>
  <c r="V37" i="4"/>
  <c r="U37" i="4"/>
  <c r="Q37" i="4"/>
  <c r="P37" i="4"/>
  <c r="O37" i="4"/>
  <c r="V36" i="4"/>
  <c r="U36" i="4"/>
  <c r="Q36" i="4"/>
  <c r="P36" i="4"/>
  <c r="O36" i="4"/>
  <c r="V35" i="4"/>
  <c r="U35" i="4"/>
  <c r="Q35" i="4"/>
  <c r="P35" i="4"/>
  <c r="O35" i="4"/>
  <c r="V34" i="4"/>
  <c r="U34" i="4"/>
  <c r="Q34" i="4"/>
  <c r="P34" i="4"/>
  <c r="O34" i="4"/>
  <c r="V33" i="4"/>
  <c r="U33" i="4"/>
  <c r="Q33" i="4"/>
  <c r="P33" i="4"/>
  <c r="O33" i="4"/>
  <c r="V32" i="4"/>
  <c r="U32" i="4"/>
  <c r="Q32" i="4"/>
  <c r="P32" i="4"/>
  <c r="O32" i="4"/>
  <c r="V31" i="4"/>
  <c r="U31" i="4"/>
  <c r="Q31" i="4"/>
  <c r="P31" i="4"/>
  <c r="O31" i="4"/>
  <c r="V30" i="4"/>
  <c r="U30" i="4"/>
  <c r="Q30" i="4"/>
  <c r="P30" i="4"/>
  <c r="O30" i="4"/>
  <c r="V29" i="4"/>
  <c r="U29" i="4"/>
  <c r="Q29" i="4"/>
  <c r="P29" i="4"/>
  <c r="O29" i="4"/>
  <c r="V28" i="4"/>
  <c r="U28" i="4"/>
  <c r="Q28" i="4"/>
  <c r="P28" i="4"/>
  <c r="O28" i="4"/>
  <c r="V27" i="4"/>
  <c r="U27" i="4"/>
  <c r="Q27" i="4"/>
  <c r="P27" i="4"/>
  <c r="O27" i="4"/>
  <c r="V26" i="4"/>
  <c r="U26" i="4"/>
  <c r="Q26" i="4"/>
  <c r="P26" i="4"/>
  <c r="O26" i="4"/>
  <c r="V25" i="4"/>
  <c r="U25" i="4"/>
  <c r="Q25" i="4"/>
  <c r="P25" i="4"/>
  <c r="O25" i="4"/>
  <c r="V24" i="4"/>
  <c r="U24" i="4"/>
  <c r="Q24" i="4"/>
  <c r="P24" i="4"/>
  <c r="O24" i="4"/>
  <c r="V23" i="4"/>
  <c r="U23" i="4"/>
  <c r="Q23" i="4"/>
  <c r="P23" i="4"/>
  <c r="O23" i="4"/>
  <c r="V22" i="4"/>
  <c r="U22" i="4"/>
  <c r="Q22" i="4"/>
  <c r="P22" i="4"/>
  <c r="O22" i="4"/>
  <c r="V21" i="4"/>
  <c r="U21" i="4"/>
  <c r="Q21" i="4"/>
  <c r="P21" i="4"/>
  <c r="O21" i="4"/>
  <c r="V20" i="4"/>
  <c r="U20" i="4"/>
  <c r="Q20" i="4"/>
  <c r="P20" i="4"/>
  <c r="O20" i="4"/>
  <c r="V19" i="4"/>
  <c r="U19" i="4"/>
  <c r="Q19" i="4"/>
  <c r="P19" i="4"/>
  <c r="O19" i="4"/>
  <c r="V18" i="4"/>
  <c r="U18" i="4"/>
  <c r="Q18" i="4"/>
  <c r="P18" i="4"/>
  <c r="O18" i="4"/>
  <c r="V17" i="4"/>
  <c r="U17" i="4"/>
  <c r="Q17" i="4"/>
  <c r="P17" i="4"/>
  <c r="O17" i="4"/>
  <c r="V16" i="4"/>
  <c r="U16" i="4"/>
  <c r="Q16" i="4"/>
  <c r="P16" i="4"/>
  <c r="O16" i="4"/>
  <c r="V15" i="4"/>
  <c r="U15" i="4"/>
  <c r="Q15" i="4"/>
  <c r="P15" i="4"/>
  <c r="O15" i="4"/>
  <c r="V14" i="4"/>
  <c r="U14" i="4"/>
  <c r="Q14" i="4"/>
  <c r="P14" i="4"/>
  <c r="O14" i="4"/>
  <c r="V13" i="4"/>
  <c r="U13" i="4"/>
  <c r="Q13" i="4"/>
  <c r="P13" i="4"/>
  <c r="O13" i="4"/>
  <c r="V12" i="4"/>
  <c r="U12" i="4"/>
  <c r="Q12" i="4"/>
  <c r="P12" i="4"/>
  <c r="O12" i="4"/>
  <c r="V11" i="4"/>
  <c r="U11" i="4"/>
  <c r="Q11" i="4"/>
  <c r="P11" i="4"/>
  <c r="O11" i="4"/>
  <c r="V10" i="4"/>
  <c r="U10" i="4"/>
  <c r="Q10" i="4"/>
  <c r="P10" i="4"/>
  <c r="O10" i="4"/>
  <c r="V9" i="4"/>
  <c r="U9" i="4"/>
  <c r="Q9" i="4"/>
  <c r="P9" i="4"/>
  <c r="O9" i="4"/>
  <c r="V8" i="4"/>
  <c r="U8" i="4"/>
  <c r="Q8" i="4"/>
  <c r="P8" i="4"/>
  <c r="O8" i="4"/>
  <c r="V7" i="4"/>
  <c r="U7" i="4"/>
  <c r="Q7" i="4"/>
  <c r="P7" i="4"/>
  <c r="O7" i="4"/>
  <c r="V6" i="4"/>
  <c r="U6" i="4"/>
  <c r="Q6" i="4"/>
  <c r="P6" i="4"/>
  <c r="O6" i="4"/>
  <c r="V5" i="4"/>
  <c r="U5" i="4"/>
  <c r="Q5" i="4"/>
  <c r="P5" i="4"/>
  <c r="O5" i="4"/>
  <c r="V4" i="4"/>
  <c r="U4" i="4"/>
  <c r="Q4" i="4"/>
  <c r="P4" i="4"/>
  <c r="O4" i="4"/>
  <c r="Z3" i="4"/>
  <c r="Y3" i="4"/>
  <c r="V3" i="4"/>
  <c r="U3" i="4"/>
  <c r="Q3" i="4"/>
  <c r="P3" i="4"/>
  <c r="O3" i="4"/>
  <c r="Q2" i="4"/>
  <c r="P2" i="4"/>
  <c r="O2" i="4"/>
  <c r="B23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D36" i="2"/>
  <c r="B24" i="2" a="1"/>
  <c r="B24" i="2" s="1"/>
  <c r="B22" i="2"/>
  <c r="B44" i="2"/>
  <c r="B43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25" i="2"/>
  <c r="B33" i="2"/>
  <c r="B35" i="2"/>
  <c r="B34" i="2"/>
  <c r="B32" i="2"/>
  <c r="B31" i="2"/>
  <c r="B30" i="2"/>
  <c r="B29" i="2"/>
  <c r="F26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4" i="2"/>
  <c r="B3" i="2"/>
  <c r="B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<sst xmlns="http://schemas.openxmlformats.org/spreadsheetml/2006/main" count="23927" uniqueCount="2042">
  <si>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</si>
  <si>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</si>
  <si>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</si>
  <si>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</si>
  <si>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</si>
  <si>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</si>
  <si>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</si>
  <si>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</si>
  <si>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</si>
  <si>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</si>
  <si>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</si>
  <si>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</si>
  <si>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</si>
  <si>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</si>
  <si>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</si>
  <si>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</si>
  <si>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</si>
  <si>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</si>
  <si>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</si>
  <si>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</si>
  <si>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</si>
  <si>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</si>
  <si>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</si>
  <si>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</si>
  <si>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</si>
  <si>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</si>
  <si>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</si>
  <si>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</si>
  <si>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</si>
  <si>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</si>
  <si>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</si>
  <si>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</si>
  <si>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</si>
  <si>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</si>
  <si>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</si>
  <si>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</si>
  <si>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</si>
  <si>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</si>
  <si>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</si>
  <si>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</si>
  <si>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</si>
  <si>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</si>
  <si>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</si>
  <si>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</si>
  <si>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</si>
  <si>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</si>
  <si>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</si>
  <si>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</si>
  <si>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</si>
  <si>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</si>
  <si>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</si>
  <si>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</si>
  <si>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</si>
  <si>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</si>
  <si>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</si>
  <si>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</si>
  <si>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</si>
  <si>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</si>
  <si>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</si>
  <si>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</si>
  <si>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</si>
  <si>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</si>
  <si>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</si>
  <si>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</si>
  <si>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</si>
  <si>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</si>
  <si>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</si>
  <si>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</si>
  <si>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</si>
  <si>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</si>
  <si>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</si>
  <si>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</si>
  <si>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</si>
  <si>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</si>
  <si>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</si>
  <si>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</si>
  <si>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</si>
  <si>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</si>
  <si>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</si>
  <si>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</si>
  <si>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</si>
  <si>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</si>
  <si>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</si>
  <si>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</si>
  <si>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</si>
  <si>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</si>
  <si>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</si>
  <si>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</si>
  <si>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</si>
  <si>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</si>
  <si>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</si>
  <si>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</si>
  <si>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</si>
  <si>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</si>
  <si>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</si>
  <si>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</si>
  <si>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</si>
  <si>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</si>
  <si>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</si>
  <si>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</si>
  <si>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</si>
  <si>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</si>
  <si>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</si>
  <si>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</si>
  <si>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</si>
  <si>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</si>
  <si>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</si>
  <si>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</si>
  <si>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</si>
  <si>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</si>
  <si>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</si>
  <si>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</si>
  <si>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</si>
  <si>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</si>
  <si>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</si>
  <si>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</si>
  <si>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</si>
  <si>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</si>
  <si>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</si>
  <si>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</si>
  <si>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</si>
  <si>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</si>
  <si>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</si>
  <si>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</si>
  <si>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</si>
  <si>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</si>
  <si>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</si>
  <si>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</si>
  <si>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</si>
  <si>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</si>
  <si>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</si>
  <si>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</si>
  <si>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</si>
  <si>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</si>
  <si>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</si>
  <si>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</si>
  <si>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</si>
  <si>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</si>
  <si>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</si>
  <si>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</si>
  <si>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</si>
  <si>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</si>
  <si>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</si>
  <si>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</si>
  <si>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</si>
  <si>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</si>
  <si>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</si>
  <si>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</si>
  <si>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</si>
  <si>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</si>
  <si>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</si>
  <si>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</si>
  <si>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</si>
  <si>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</si>
  <si>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</si>
  <si>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</si>
  <si>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</si>
  <si>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</si>
  <si>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</si>
  <si>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</si>
  <si>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</si>
  <si>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</si>
  <si>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</si>
  <si>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</si>
  <si>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</si>
  <si>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</si>
  <si>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</si>
  <si>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</si>
  <si>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</si>
  <si>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</si>
  <si>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</si>
  <si>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</si>
  <si>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</si>
  <si>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</si>
  <si>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</si>
  <si>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</si>
  <si>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</si>
  <si>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</si>
  <si>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</si>
  <si>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</si>
  <si>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</si>
  <si>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</si>
  <si>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</si>
  <si>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</si>
  <si>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</si>
  <si>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</si>
  <si>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</si>
  <si>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</si>
  <si>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</si>
  <si>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</si>
  <si>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</si>
  <si>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</si>
  <si>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</si>
  <si>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</si>
  <si>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</si>
  <si>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</si>
  <si>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</si>
  <si>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</si>
  <si>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</si>
  <si>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</si>
  <si>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</si>
  <si>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</si>
  <si>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</si>
  <si>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</si>
  <si>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</si>
  <si>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</si>
  <si>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</si>
  <si>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</si>
  <si>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</si>
  <si>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</si>
  <si>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</si>
  <si>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</si>
  <si>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</si>
  <si>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</si>
  <si>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</si>
  <si>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</si>
  <si>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</si>
  <si>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</si>
  <si>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</si>
  <si>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</si>
  <si>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</si>
  <si>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</si>
  <si>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</si>
  <si>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</si>
  <si>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</si>
  <si>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</si>
  <si>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</si>
  <si>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</si>
  <si>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</si>
  <si>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</si>
  <si>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</si>
  <si>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</si>
  <si>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</si>
  <si>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</si>
  <si>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</si>
  <si>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</si>
  <si>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</si>
  <si>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</si>
  <si>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</si>
  <si>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</si>
  <si>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</si>
  <si>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</si>
  <si>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</si>
  <si>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</si>
  <si>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</si>
  <si>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</si>
  <si>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</si>
  <si>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</si>
  <si>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</si>
  <si>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</si>
  <si>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</si>
  <si>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</si>
  <si>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</si>
  <si>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</si>
  <si>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</si>
  <si>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</si>
  <si>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</si>
  <si>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</si>
  <si>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</si>
  <si>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</si>
  <si>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</si>
  <si>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</si>
  <si>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</si>
  <si>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</si>
  <si>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</si>
  <si>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</si>
  <si>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</si>
  <si>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</si>
  <si>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</si>
  <si>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</si>
  <si>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</si>
  <si>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</si>
  <si>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</si>
  <si>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</si>
  <si>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</si>
  <si>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</si>
  <si>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</si>
  <si>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</si>
  <si>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</si>
  <si>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</si>
  <si>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</si>
  <si>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</si>
  <si>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</si>
  <si>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</si>
  <si>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</si>
  <si>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</si>
  <si>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</si>
  <si>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</si>
  <si>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</si>
  <si>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</si>
  <si>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</si>
  <si>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</si>
  <si>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</si>
  <si>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</si>
  <si>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</si>
  <si>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</si>
  <si>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</si>
  <si>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</si>
  <si>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</si>
  <si>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</si>
  <si>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</si>
  <si>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</si>
  <si>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</si>
  <si>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</si>
  <si>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</si>
  <si>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</si>
  <si>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</si>
  <si>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</si>
  <si>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</si>
  <si>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</si>
  <si>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</si>
  <si>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</si>
  <si>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</si>
  <si>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</si>
  <si>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</si>
  <si>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</si>
  <si>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</si>
  <si>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</si>
  <si>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</si>
  <si>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</si>
  <si>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</si>
  <si>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</si>
  <si>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</si>
  <si>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</si>
  <si>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</si>
  <si>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</si>
  <si>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</si>
  <si>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</si>
  <si>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</si>
  <si>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</si>
  <si>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</si>
  <si>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</si>
  <si>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</si>
  <si>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</si>
  <si>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</si>
  <si>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</si>
  <si>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</si>
  <si>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</si>
  <si>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</si>
  <si>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</si>
  <si>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</si>
  <si>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</si>
  <si>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</si>
  <si>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</si>
  <si>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</si>
  <si>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</si>
  <si>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</si>
  <si>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</si>
  <si>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</si>
  <si>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</si>
  <si>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</si>
  <si>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</si>
  <si>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</si>
  <si>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</si>
  <si>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</si>
  <si>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</si>
  <si>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</si>
  <si>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</si>
  <si>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</si>
  <si>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</si>
  <si>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</si>
  <si>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</si>
  <si>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</si>
  <si>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</si>
  <si>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</si>
  <si>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</si>
  <si>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</si>
  <si>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</si>
  <si>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</si>
  <si>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</si>
  <si>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</si>
  <si>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</si>
  <si>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</si>
  <si>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</si>
  <si>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</si>
  <si>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</si>
  <si>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</si>
  <si>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</si>
  <si>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</si>
  <si>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</si>
  <si>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</si>
  <si>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</si>
  <si>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</si>
  <si>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</si>
  <si>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</si>
  <si>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</si>
  <si>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</si>
  <si>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</si>
  <si>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</si>
  <si>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</si>
  <si>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</si>
  <si>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</si>
  <si>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</si>
  <si>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</si>
  <si>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</si>
  <si>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</si>
  <si>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</si>
  <si>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</si>
  <si>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</si>
  <si>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</si>
  <si>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</si>
  <si>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</si>
  <si>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</si>
  <si>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</si>
  <si>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</si>
  <si>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</si>
  <si>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</si>
  <si>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</si>
  <si>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</si>
  <si>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</si>
  <si>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</si>
  <si>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</si>
  <si>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</si>
  <si>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</si>
  <si>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</si>
  <si>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</si>
  <si>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</si>
  <si>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</si>
  <si>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</si>
  <si>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</si>
  <si>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</si>
  <si>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</si>
  <si>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</si>
  <si>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</si>
  <si>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</si>
  <si>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</si>
  <si>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</si>
  <si>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</si>
  <si>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</si>
  <si>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</si>
  <si>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</si>
  <si>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</si>
  <si>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</si>
  <si>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</si>
  <si>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</si>
  <si>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</si>
  <si>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</si>
  <si>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</si>
  <si>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</si>
  <si>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</si>
  <si>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</si>
  <si>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</si>
  <si>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</si>
  <si>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</si>
  <si>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</si>
  <si>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</si>
  <si>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</si>
  <si>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</si>
  <si>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</si>
  <si>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</si>
  <si>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</si>
  <si>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</si>
  <si>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</si>
  <si>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</si>
  <si>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</si>
  <si>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</si>
  <si>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</si>
  <si>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</si>
  <si>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</si>
  <si>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</si>
  <si>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</si>
  <si>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</si>
  <si>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</si>
  <si>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</si>
  <si>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</si>
  <si>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</si>
  <si>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</si>
  <si>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</si>
  <si>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</si>
  <si>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</si>
  <si>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</si>
  <si>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</si>
  <si>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</si>
  <si>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</si>
  <si>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</si>
  <si>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</si>
  <si>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</si>
  <si>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</si>
  <si>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</si>
  <si>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</si>
  <si>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</si>
  <si>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</si>
  <si>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</si>
  <si>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</si>
  <si>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</si>
  <si>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</si>
  <si>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</si>
  <si>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</si>
  <si>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</si>
  <si>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</si>
  <si>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</si>
  <si>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</si>
  <si>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</si>
  <si>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</si>
  <si>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</si>
  <si>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</si>
  <si>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</si>
  <si>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</si>
  <si>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</si>
  <si>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</si>
  <si>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</si>
  <si>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</si>
  <si>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</si>
  <si>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</si>
  <si>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</si>
  <si>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</si>
  <si>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</si>
  <si>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</si>
  <si>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</si>
  <si>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</si>
  <si>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</si>
  <si>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</si>
  <si>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</si>
  <si>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</si>
  <si>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</si>
  <si>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</si>
  <si>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</si>
  <si>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</si>
  <si>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</si>
  <si>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</si>
  <si>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</si>
  <si>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</si>
  <si>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</si>
  <si>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</si>
  <si>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</si>
  <si>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</si>
  <si>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</si>
  <si>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</si>
  <si>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</si>
  <si>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</si>
  <si>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</si>
  <si>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</si>
  <si>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</si>
  <si>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</si>
  <si>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</si>
  <si>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</si>
  <si>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</si>
  <si>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</si>
  <si>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</si>
  <si>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</si>
  <si>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</si>
  <si>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</si>
  <si>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</si>
  <si>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</si>
  <si>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</si>
  <si>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</si>
  <si>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</si>
  <si>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</si>
  <si>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</si>
  <si>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</si>
  <si>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</si>
  <si>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</si>
  <si>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</si>
  <si>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</si>
  <si>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</si>
  <si>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</si>
  <si>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</si>
  <si>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</si>
  <si>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</si>
  <si>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</si>
  <si>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</si>
  <si>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</si>
  <si>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</si>
  <si>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</si>
  <si>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</si>
  <si>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</si>
  <si>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</si>
  <si>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</si>
  <si>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</si>
  <si>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</si>
  <si>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</si>
  <si>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</si>
  <si>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</si>
  <si>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</si>
  <si>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</si>
  <si>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</si>
  <si>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</si>
  <si>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</si>
  <si>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</si>
  <si>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</si>
  <si>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</si>
  <si>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</si>
  <si>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</si>
  <si>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</si>
  <si>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</si>
  <si>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</si>
  <si>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</si>
  <si>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</si>
  <si>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</si>
  <si>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</si>
  <si>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</si>
  <si>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</si>
  <si>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</si>
  <si>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</si>
  <si>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</si>
  <si>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</si>
  <si>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</si>
  <si>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</si>
  <si>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</si>
  <si>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</si>
  <si>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</si>
  <si>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</si>
  <si>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</si>
  <si>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</si>
  <si>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</si>
  <si>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</si>
  <si>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</si>
  <si>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</si>
  <si>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</si>
  <si>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</si>
  <si>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</si>
  <si>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</si>
  <si>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</si>
  <si>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</si>
  <si>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</si>
  <si>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</si>
  <si>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</si>
  <si>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</si>
  <si>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</si>
  <si>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</si>
  <si>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</si>
  <si>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</si>
  <si>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</si>
  <si>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</si>
  <si>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</si>
  <si>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</si>
  <si>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</si>
  <si>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</si>
  <si>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</si>
  <si>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</si>
  <si>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</si>
  <si>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</si>
  <si>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</si>
  <si>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</si>
  <si>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</si>
  <si>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</si>
  <si>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</si>
  <si>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</si>
  <si>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</si>
  <si>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</si>
  <si>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</si>
  <si>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</si>
  <si>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</si>
  <si>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</si>
  <si>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</si>
  <si>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</si>
  <si>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</si>
  <si>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</si>
  <si>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</si>
  <si>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</si>
  <si>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</si>
  <si>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</si>
  <si>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</si>
  <si>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</si>
  <si>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</si>
  <si>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</si>
  <si>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</si>
  <si>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</si>
  <si>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</si>
  <si>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</si>
  <si>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</si>
  <si>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</si>
  <si>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</si>
  <si>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</si>
  <si>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</si>
  <si>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</si>
  <si>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</si>
  <si>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</si>
  <si>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</si>
  <si>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</si>
  <si>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</si>
  <si>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</si>
  <si>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</si>
  <si>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</si>
  <si>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</si>
  <si>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</si>
  <si>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</si>
  <si>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</si>
  <si>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</si>
  <si>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</si>
  <si>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</si>
  <si>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</si>
  <si>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</si>
  <si>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</si>
  <si>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</si>
  <si>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</si>
  <si>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</si>
  <si>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</si>
  <si>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</si>
  <si>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</si>
  <si>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</si>
  <si>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</si>
  <si>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</si>
  <si>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</si>
  <si>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</si>
  <si>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</si>
  <si>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</si>
  <si>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</si>
  <si>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</si>
  <si>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</si>
  <si>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</si>
  <si>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</si>
  <si>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</si>
  <si>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</si>
  <si>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</si>
  <si>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</si>
  <si>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</si>
  <si>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</si>
  <si>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</si>
  <si>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</si>
  <si>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</si>
  <si>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</si>
  <si>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</si>
  <si>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</si>
  <si>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</si>
  <si>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</si>
  <si>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</si>
  <si>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</si>
  <si>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</si>
  <si>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</si>
  <si>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</si>
  <si>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</si>
  <si>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</si>
  <si>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</si>
  <si>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</si>
  <si>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</si>
  <si>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</si>
  <si>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</si>
  <si>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</si>
  <si>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</si>
  <si>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</si>
  <si>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</si>
  <si>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</si>
  <si>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</si>
  <si>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</si>
  <si>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</si>
  <si>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</si>
  <si>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</si>
  <si>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</si>
  <si>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</si>
  <si>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</si>
  <si>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</si>
  <si>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</si>
  <si>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</si>
  <si>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</si>
  <si>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</si>
  <si>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</si>
  <si>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</si>
  <si>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</si>
  <si>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</si>
  <si>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</si>
  <si>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</si>
  <si>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</si>
  <si>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</si>
  <si>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</si>
  <si>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</si>
  <si>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</si>
  <si>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</si>
  <si>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</si>
  <si>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</si>
  <si>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</si>
  <si>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</si>
  <si>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</si>
  <si>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</si>
  <si>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</si>
  <si>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</si>
  <si>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</si>
  <si>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</si>
  <si>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</si>
  <si>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</si>
  <si>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</si>
  <si>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</si>
  <si>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</si>
  <si>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</si>
  <si>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</si>
  <si>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</si>
  <si>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</si>
  <si>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</si>
  <si>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</si>
  <si>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</si>
  <si>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</si>
  <si>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</si>
  <si>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</si>
  <si>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</si>
  <si>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</si>
  <si>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</si>
  <si>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</si>
  <si>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</si>
  <si>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</si>
  <si>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</si>
  <si>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</si>
  <si>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</si>
  <si>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</si>
  <si>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</si>
  <si>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</si>
  <si>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</si>
  <si>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</si>
  <si>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</si>
  <si>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</si>
  <si>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</si>
  <si>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</si>
  <si>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</si>
  <si>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</si>
  <si>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</si>
  <si>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</si>
  <si>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</si>
  <si>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</si>
  <si>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</si>
  <si>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</si>
  <si>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</si>
  <si>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</si>
  <si>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</si>
  <si>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</si>
  <si>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</si>
  <si>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</si>
  <si>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</si>
  <si>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</si>
  <si>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</si>
  <si>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</si>
  <si>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</si>
  <si>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</si>
  <si>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</si>
  <si>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</si>
  <si>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</si>
  <si>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</si>
  <si>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</si>
  <si>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</si>
  <si>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</si>
  <si>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</si>
  <si>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</si>
  <si>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</si>
  <si>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</si>
  <si>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</si>
  <si>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</si>
  <si>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</si>
  <si>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</si>
  <si>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</si>
  <si>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</si>
  <si>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</si>
  <si>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</si>
  <si>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</si>
  <si>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</si>
  <si>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</si>
  <si>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</si>
  <si>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</si>
  <si>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</si>
  <si>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</si>
  <si>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</si>
  <si>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</si>
  <si>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</si>
  <si>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</si>
  <si>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</si>
  <si>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</si>
  <si>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</si>
  <si>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</si>
  <si>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</si>
  <si>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</si>
  <si>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</si>
  <si>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</si>
  <si>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</si>
  <si>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</si>
  <si>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</si>
  <si>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</si>
  <si>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</si>
  <si>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</si>
  <si>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</si>
  <si>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</si>
  <si>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</si>
  <si>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</si>
  <si>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</si>
  <si>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</si>
  <si>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</si>
  <si>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</si>
  <si>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</si>
  <si>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</si>
  <si>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</si>
  <si>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</si>
  <si>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</si>
  <si>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</si>
  <si>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</si>
  <si>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</si>
  <si>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</si>
  <si>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</si>
  <si>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</si>
  <si>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</si>
  <si>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</si>
  <si>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</si>
  <si>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</si>
  <si>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</si>
  <si>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</si>
  <si>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</si>
  <si>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</si>
  <si>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</si>
  <si>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</si>
  <si>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</si>
  <si>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</si>
  <si>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</si>
  <si>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</si>
  <si>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</si>
  <si>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</si>
  <si>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</si>
  <si>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</si>
  <si>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</si>
  <si>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</si>
  <si>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</si>
  <si>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</si>
  <si>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</si>
  <si>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</si>
  <si>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</si>
  <si>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</si>
  <si>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</si>
  <si>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</si>
  <si>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</si>
  <si>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</si>
  <si>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</si>
  <si>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</si>
  <si>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</si>
  <si>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</si>
  <si>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</si>
  <si>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</si>
  <si>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</si>
  <si>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</si>
  <si>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</si>
  <si>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</si>
  <si>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</si>
  <si>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</si>
  <si>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</si>
  <si>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</si>
  <si>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</si>
  <si>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</si>
  <si>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</si>
  <si>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</si>
  <si>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</si>
  <si>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</si>
  <si>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</si>
  <si>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</si>
  <si>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</si>
  <si>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</si>
  <si>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</si>
  <si>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</si>
  <si>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</si>
  <si>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</si>
  <si>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</si>
  <si>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</si>
  <si>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</si>
  <si>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</si>
  <si>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</si>
  <si>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</si>
  <si>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</si>
  <si>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</si>
  <si>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</si>
  <si>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</si>
  <si>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</si>
  <si>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</si>
  <si>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</si>
  <si>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</si>
  <si>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</si>
  <si>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</si>
  <si>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</si>
  <si>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</si>
  <si>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</si>
  <si>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</si>
  <si>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</si>
  <si>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</si>
  <si>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</si>
  <si>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</si>
  <si>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</si>
  <si>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</si>
  <si>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</si>
  <si>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</si>
  <si>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</si>
  <si>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</si>
  <si>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</si>
  <si>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</si>
  <si>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</si>
  <si>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</si>
  <si>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</si>
  <si>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</si>
  <si>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</si>
  <si>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</si>
  <si>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</si>
  <si>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</si>
  <si>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</si>
  <si>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</si>
  <si>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</si>
  <si>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</si>
  <si>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</si>
  <si>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</si>
  <si>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</si>
  <si>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</si>
  <si>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</si>
  <si>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</si>
  <si>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</si>
  <si>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</si>
  <si>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</si>
  <si>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</si>
  <si>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</si>
  <si>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</si>
  <si>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</si>
  <si>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</si>
  <si>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</si>
  <si>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</si>
  <si>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</si>
  <si>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</si>
  <si>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</si>
  <si>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</si>
  <si>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</si>
  <si>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</si>
  <si>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</si>
  <si>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</si>
  <si>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</si>
  <si>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</si>
  <si>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</si>
  <si>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</si>
  <si>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</si>
  <si>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</si>
  <si>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</si>
  <si>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</si>
  <si>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</si>
  <si>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</si>
  <si>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</si>
  <si>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</si>
  <si>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</si>
  <si>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</si>
  <si>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</si>
  <si>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</si>
  <si>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</si>
  <si>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</si>
  <si>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</si>
  <si>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</si>
  <si>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</si>
  <si>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</si>
  <si>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</si>
  <si>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</si>
  <si>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</si>
  <si>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</si>
  <si>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</si>
  <si>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</si>
  <si>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</si>
  <si>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</si>
  <si>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</si>
  <si>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</si>
  <si>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</si>
  <si>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</si>
  <si>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</si>
  <si>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</si>
  <si>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</si>
  <si>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</si>
  <si>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</si>
  <si>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</si>
  <si>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</si>
  <si>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</si>
  <si>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</si>
  <si>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</si>
  <si>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</si>
  <si>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</si>
  <si>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</si>
  <si>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</si>
  <si>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</si>
  <si>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</si>
  <si>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</si>
  <si>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</si>
  <si>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</si>
  <si>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</si>
  <si>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</si>
  <si>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</si>
  <si>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</si>
  <si>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</si>
  <si>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</si>
  <si>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</si>
  <si>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</si>
  <si>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</si>
  <si>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</si>
  <si>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</si>
  <si>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</si>
  <si>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</si>
  <si>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</si>
  <si>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</si>
  <si>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</si>
  <si>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</si>
  <si>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</si>
  <si>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</si>
  <si>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</si>
  <si>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</si>
  <si>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</si>
  <si>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</si>
  <si>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</si>
  <si>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</si>
  <si>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</si>
  <si>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</si>
  <si>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</si>
  <si>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</si>
  <si>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</si>
  <si>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</si>
  <si>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</si>
  <si>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</si>
  <si>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</si>
  <si>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</si>
  <si>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</si>
  <si>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</si>
  <si>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</si>
  <si>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</si>
  <si>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</si>
  <si>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</si>
  <si>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</si>
  <si>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</si>
  <si>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</si>
  <si>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</si>
  <si>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</si>
  <si>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</si>
  <si>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</si>
  <si>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</si>
  <si>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</si>
  <si>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</si>
  <si>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</si>
  <si>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</si>
  <si>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</si>
  <si>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</si>
  <si>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</si>
  <si>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</si>
  <si>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</si>
  <si>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</si>
  <si>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</si>
  <si>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</si>
  <si>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</si>
  <si>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</si>
  <si>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</si>
  <si>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</si>
  <si>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</si>
  <si>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</si>
  <si>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</si>
  <si>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</si>
  <si>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</si>
  <si>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</si>
  <si>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</si>
  <si>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</si>
  <si>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</si>
  <si>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</si>
  <si>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</si>
  <si>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</si>
  <si>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</si>
  <si>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</si>
  <si>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</si>
  <si>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</si>
  <si>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</si>
  <si>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</si>
  <si>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</si>
  <si>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</si>
  <si>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</si>
  <si>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</si>
  <si>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</si>
  <si>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</si>
  <si>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</si>
  <si>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</si>
  <si>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</si>
  <si>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</si>
  <si>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</si>
  <si>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</si>
  <si>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</si>
  <si>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</si>
  <si>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</si>
  <si>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</si>
  <si>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</si>
  <si>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</si>
  <si>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</si>
  <si>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</si>
  <si>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</si>
  <si>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</si>
  <si>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</si>
  <si>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</si>
  <si>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</si>
  <si>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</si>
  <si>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</si>
  <si>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</si>
  <si>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</si>
  <si>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</si>
  <si>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</si>
  <si>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</si>
  <si>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</si>
  <si>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</si>
  <si>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</si>
  <si>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</si>
  <si>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</si>
  <si>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</si>
  <si>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</si>
  <si>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</si>
  <si>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</si>
  <si>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</si>
  <si>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</si>
  <si>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</si>
  <si>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</si>
  <si>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</si>
  <si>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</si>
  <si>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</si>
  <si>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</si>
  <si>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</si>
  <si>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</si>
  <si>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</si>
  <si>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</si>
  <si>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</si>
  <si>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</si>
  <si>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</si>
  <si>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</si>
  <si>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</si>
  <si>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</si>
  <si>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</si>
  <si>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</si>
  <si>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</si>
  <si>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</si>
  <si>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</si>
  <si>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</si>
  <si>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</si>
  <si>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</si>
  <si>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</si>
  <si>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</si>
  <si>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</si>
  <si>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</si>
  <si>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</si>
  <si>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</si>
  <si>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</si>
  <si>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</si>
  <si>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</si>
  <si>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</si>
  <si>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</si>
  <si>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</si>
  <si>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</si>
  <si>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</si>
  <si>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</si>
  <si>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</si>
  <si>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</si>
  <si>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</si>
  <si>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</si>
  <si>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</si>
  <si>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</si>
  <si>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</si>
  <si>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</si>
  <si>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</si>
  <si>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</si>
  <si>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</si>
  <si>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</si>
  <si>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</si>
  <si>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</si>
  <si>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</si>
  <si>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</si>
  <si>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</si>
  <si>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</si>
  <si>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</si>
  <si>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</si>
  <si>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</si>
  <si>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</si>
  <si>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</si>
  <si>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</si>
  <si>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</si>
  <si>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</si>
  <si>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</si>
  <si>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</si>
  <si>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</si>
  <si>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</si>
  <si>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</si>
  <si>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</si>
  <si>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</si>
  <si>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</si>
  <si>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</si>
  <si>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</si>
  <si>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</si>
  <si>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</si>
  <si>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</si>
  <si>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</si>
  <si>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</si>
  <si>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</si>
  <si>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</si>
  <si>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</si>
  <si>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</si>
  <si>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</si>
  <si>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</si>
  <si>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</si>
  <si>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</si>
  <si>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</si>
  <si>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</si>
  <si>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</si>
  <si>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</si>
  <si>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</si>
  <si>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</si>
  <si>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</si>
  <si>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</si>
  <si>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</si>
  <si>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</si>
  <si>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</si>
  <si>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</si>
  <si>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</si>
  <si>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</si>
  <si>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</si>
  <si>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</si>
  <si>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</si>
  <si>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</si>
  <si>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</si>
  <si>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</si>
  <si>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</si>
  <si>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</si>
  <si>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</si>
  <si>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</si>
  <si>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</si>
  <si>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</si>
  <si>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</si>
  <si>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</si>
  <si>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</si>
  <si>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</si>
  <si>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</si>
  <si>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</si>
  <si>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</si>
  <si>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</si>
  <si>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</si>
  <si>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</si>
  <si>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</si>
  <si>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</si>
  <si>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</si>
  <si>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</si>
  <si>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</si>
  <si>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</si>
  <si>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</si>
  <si>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</si>
  <si>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</si>
  <si>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</si>
  <si>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</si>
  <si>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</si>
  <si>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</si>
  <si>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</si>
  <si>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</si>
  <si>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</si>
  <si>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</si>
  <si>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</si>
  <si>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</si>
  <si>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</si>
  <si>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</si>
  <si>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</si>
  <si>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</si>
  <si>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</si>
  <si>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</si>
  <si>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</si>
  <si>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</si>
  <si>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</si>
  <si>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</si>
  <si>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</si>
  <si>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</si>
  <si>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</si>
  <si>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</si>
  <si>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</si>
  <si>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</si>
  <si>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</si>
  <si>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</si>
  <si>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</si>
  <si>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</si>
  <si>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</si>
  <si>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</si>
  <si>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</si>
  <si>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</si>
  <si>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</si>
  <si>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</si>
  <si>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</si>
  <si>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</si>
  <si>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</si>
  <si>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</si>
  <si>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</si>
  <si>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</si>
  <si>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</si>
  <si>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</si>
  <si>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</si>
  <si>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</si>
  <si>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</si>
  <si>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</si>
  <si>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</si>
  <si>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</si>
  <si>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</si>
  <si>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</si>
  <si>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</si>
  <si>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</si>
  <si>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</si>
  <si>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</si>
  <si>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</si>
  <si>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</si>
  <si>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</si>
  <si>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</si>
  <si>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</si>
  <si>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</si>
  <si>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</si>
  <si>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</si>
  <si>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</si>
  <si>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</si>
  <si>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</si>
  <si>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</si>
  <si>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</si>
  <si>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</si>
  <si>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</si>
  <si>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</si>
  <si>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</si>
  <si>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</si>
  <si>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</si>
  <si>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</si>
  <si>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</si>
  <si>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</si>
  <si>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</si>
  <si>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</si>
  <si>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</si>
  <si>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</si>
  <si>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</si>
  <si>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</si>
  <si>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</si>
  <si>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</si>
  <si>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</si>
  <si>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</si>
  <si>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</si>
  <si>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</si>
  <si>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</si>
  <si>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</si>
  <si>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</si>
  <si>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</si>
  <si>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</si>
  <si>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</si>
  <si>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</si>
  <si>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</si>
  <si>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</si>
  <si>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</si>
  <si>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</si>
  <si>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</si>
  <si>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</si>
  <si>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</si>
  <si>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</si>
  <si>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</si>
  <si>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</si>
  <si>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</si>
  <si>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</si>
  <si>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</si>
  <si>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</si>
  <si>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</si>
  <si>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</si>
  <si>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</si>
  <si>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</si>
  <si>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</si>
  <si>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</si>
  <si>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</si>
  <si>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</si>
  <si>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</si>
  <si>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</si>
  <si>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</si>
  <si>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</si>
  <si>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</si>
  <si>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</si>
  <si>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</si>
  <si>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</si>
  <si>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</si>
  <si>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</si>
  <si>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</si>
  <si>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</si>
  <si>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</si>
  <si>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</si>
  <si>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</si>
  <si>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</si>
  <si>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</si>
  <si>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</si>
  <si>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</si>
  <si>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</si>
  <si>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</si>
  <si>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</si>
  <si>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</si>
  <si>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</si>
  <si>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</si>
  <si>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</si>
  <si>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</si>
  <si>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</si>
  <si>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</si>
  <si>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</si>
  <si>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</si>
  <si>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</si>
  <si>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</si>
  <si>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</si>
  <si>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</si>
  <si>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</si>
  <si>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</si>
  <si>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</si>
  <si>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</si>
  <si>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</si>
  <si>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</si>
  <si>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</si>
  <si>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</si>
  <si>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</si>
  <si>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</si>
  <si>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</si>
  <si>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</si>
  <si>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</si>
  <si>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</si>
  <si>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</si>
  <si>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</si>
  <si>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</si>
  <si>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</si>
  <si>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</si>
  <si>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</si>
  <si>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</si>
  <si>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</si>
  <si>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</si>
  <si>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</si>
  <si>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</si>
  <si>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</si>
  <si>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</si>
  <si>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</si>
  <si>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</si>
  <si>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</si>
  <si>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</si>
  <si>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</si>
  <si>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</si>
  <si>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</si>
  <si>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</si>
  <si>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</si>
  <si>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</si>
  <si>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</si>
  <si>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</si>
  <si>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</si>
  <si>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</si>
  <si>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</si>
  <si>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</si>
  <si>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</si>
  <si>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</si>
  <si>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</si>
  <si>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</si>
  <si>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</si>
  <si>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</si>
  <si>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</si>
  <si>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</si>
  <si>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</si>
  <si>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</si>
  <si>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</si>
  <si>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</si>
  <si>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</si>
  <si>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</si>
  <si>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</si>
  <si>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</si>
  <si>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</si>
  <si>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</si>
  <si>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</si>
  <si>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</si>
  <si>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</si>
  <si>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</si>
  <si>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</si>
  <si>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</si>
  <si>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</si>
  <si>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</si>
  <si>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</si>
  <si>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</si>
  <si>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</si>
  <si>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</si>
  <si>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</si>
  <si>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</si>
  <si>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</si>
  <si>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</si>
  <si>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</si>
  <si>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</si>
  <si>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</si>
  <si>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</si>
  <si>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</si>
  <si>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</si>
  <si>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</si>
  <si>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</si>
  <si>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</si>
  <si>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</si>
  <si>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</si>
  <si>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</si>
  <si>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</si>
  <si>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</si>
  <si>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</si>
  <si>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</si>
  <si>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</si>
  <si>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</si>
  <si>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</si>
  <si>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</si>
  <si>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</si>
  <si>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</si>
  <si>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</si>
  <si>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</si>
  <si>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</si>
  <si>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</si>
  <si>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</si>
  <si>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</si>
  <si>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</si>
  <si>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</si>
  <si>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</si>
  <si>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</si>
  <si>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</si>
  <si>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</si>
  <si>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</si>
  <si>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</si>
  <si>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</si>
  <si>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</si>
  <si>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</si>
  <si>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</si>
  <si>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</si>
  <si>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</si>
  <si>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</si>
  <si>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</si>
  <si>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</si>
  <si>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</si>
  <si>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</si>
  <si>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</si>
  <si>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</si>
  <si>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</si>
  <si>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</si>
  <si>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</si>
  <si>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</si>
  <si>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</si>
  <si>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</si>
  <si>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</si>
  <si>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</si>
  <si>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</si>
  <si>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</si>
  <si>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</si>
  <si>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</si>
  <si>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</si>
  <si>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</si>
  <si>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</si>
  <si>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</si>
  <si>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</si>
  <si>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</si>
  <si>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</si>
  <si>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</si>
  <si>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</si>
  <si>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</si>
  <si>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</si>
  <si>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</si>
  <si>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</si>
  <si>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</si>
  <si>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</si>
  <si>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</si>
  <si>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</si>
  <si>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</si>
  <si>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</si>
  <si>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</si>
  <si>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</si>
  <si>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</si>
  <si>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</si>
  <si>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</si>
  <si>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</si>
  <si>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</si>
  <si>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</si>
  <si>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</si>
  <si>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</si>
  <si>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</si>
  <si>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</si>
  <si>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</si>
  <si>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</si>
  <si>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</si>
  <si>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</si>
  <si>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</si>
  <si>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</si>
  <si>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</si>
  <si>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</si>
  <si>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</si>
  <si>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</si>
  <si>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</si>
  <si>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</si>
  <si>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</si>
  <si>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</si>
  <si>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</si>
  <si>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</si>
  <si>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</si>
  <si>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</si>
  <si>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</si>
  <si>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</si>
  <si>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</si>
  <si>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</si>
  <si>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</si>
  <si>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</si>
  <si>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</si>
  <si>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</si>
  <si>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</si>
  <si>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</si>
  <si>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</si>
  <si>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</si>
  <si>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</si>
  <si>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</si>
  <si>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</si>
  <si>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</si>
  <si>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</si>
  <si>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</si>
  <si>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</si>
  <si>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</si>
  <si>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</si>
  <si>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</si>
  <si>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</si>
  <si>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</si>
  <si>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</si>
  <si>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</si>
  <si>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</si>
  <si>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</si>
  <si>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</si>
  <si>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</si>
  <si>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</si>
  <si>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</si>
  <si>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</si>
  <si>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</si>
  <si>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</si>
  <si>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</si>
  <si>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</si>
  <si>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</si>
  <si>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</si>
  <si>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</si>
  <si>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</si>
  <si>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</si>
  <si>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</si>
  <si>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</si>
  <si>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</si>
  <si>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</si>
  <si>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</si>
  <si>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</si>
  <si>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</si>
  <si>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</si>
  <si>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</si>
  <si>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</si>
  <si>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</si>
  <si>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</si>
  <si>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</si>
  <si>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</si>
  <si>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</si>
  <si>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</si>
  <si>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</si>
  <si>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</si>
  <si>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</si>
  <si>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</si>
  <si>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</si>
  <si>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</si>
  <si>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</si>
  <si>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</si>
  <si>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</si>
  <si>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</si>
  <si>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</si>
  <si>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</si>
  <si>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</si>
  <si>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</si>
  <si>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</si>
  <si>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</si>
  <si>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</si>
  <si>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</si>
  <si>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</si>
  <si>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</si>
  <si>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</si>
  <si>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</si>
  <si>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</si>
  <si>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</si>
  <si>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</si>
  <si>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</si>
  <si>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</si>
  <si>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</si>
  <si>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</si>
  <si>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</si>
  <si>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</si>
  <si>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</si>
  <si>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</si>
  <si>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</si>
  <si>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</si>
  <si>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</si>
  <si>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</si>
  <si>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</si>
  <si>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</si>
  <si>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</si>
  <si>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</si>
  <si>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</si>
  <si>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</si>
  <si>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</si>
  <si>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</si>
  <si>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</si>
  <si>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</si>
  <si>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</si>
  <si>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</si>
  <si>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</si>
  <si>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</si>
  <si>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</si>
  <si>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</si>
  <si>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</si>
  <si>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</si>
  <si>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</si>
  <si>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</si>
  <si>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</si>
  <si>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</si>
  <si>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</si>
  <si>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</si>
  <si>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</si>
  <si>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</si>
  <si>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</si>
  <si>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</si>
  <si>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</si>
  <si>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</si>
  <si>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</si>
  <si>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</si>
  <si>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</si>
  <si>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</si>
  <si>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</si>
  <si>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</si>
  <si>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</si>
  <si>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</si>
  <si>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</si>
  <si>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</si>
  <si>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</si>
  <si>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</si>
  <si>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</si>
  <si>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</si>
  <si>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</si>
  <si>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</si>
  <si>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</si>
  <si>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</si>
  <si>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</si>
  <si>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</si>
  <si>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</si>
  <si>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</si>
  <si>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</si>
  <si>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</si>
  <si>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</si>
  <si>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</si>
  <si>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</si>
  <si>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</si>
  <si>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</si>
  <si>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</si>
  <si>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</si>
  <si>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</si>
  <si>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</si>
  <si>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</si>
  <si>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</si>
  <si>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</si>
  <si>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</si>
  <si>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</si>
  <si>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</si>
  <si>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</si>
  <si>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</si>
  <si>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</si>
  <si>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</si>
  <si>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</si>
  <si>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</si>
  <si>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</si>
  <si>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</si>
  <si>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</si>
  <si>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</si>
  <si>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</si>
  <si>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</si>
  <si>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</si>
  <si>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</si>
  <si>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</si>
  <si>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</si>
  <si>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</si>
  <si>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</si>
  <si>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</si>
  <si>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</si>
  <si>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</si>
  <si>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</si>
  <si>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</si>
  <si>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</si>
  <si>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</si>
  <si>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</si>
  <si>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</si>
  <si>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</si>
  <si>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</si>
  <si>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</si>
  <si>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</si>
  <si>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</si>
  <si>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</si>
  <si>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</si>
  <si>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</si>
  <si>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</si>
  <si>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</si>
  <si>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</si>
  <si>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</si>
  <si>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</si>
  <si>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</si>
  <si>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</si>
  <si>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</si>
  <si>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</si>
  <si>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</si>
  <si>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</si>
  <si>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</si>
  <si>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</si>
  <si>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</si>
  <si>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</si>
  <si>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</si>
  <si>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</si>
  <si>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</si>
  <si>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</si>
  <si>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</si>
  <si>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</si>
  <si>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</si>
  <si>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</si>
  <si>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</si>
  <si>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</si>
  <si>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</si>
  <si>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</si>
  <si>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</si>
  <si>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</si>
  <si>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</si>
  <si>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</si>
  <si>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</si>
  <si>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</si>
  <si>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</si>
  <si>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</si>
  <si>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</si>
  <si>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</si>
  <si>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</si>
  <si>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</si>
  <si>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</si>
  <si>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</si>
  <si>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</si>
  <si>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</si>
  <si>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</si>
  <si>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</si>
  <si>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</si>
  <si>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</si>
  <si>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</si>
  <si>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</si>
  <si>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</si>
  <si>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</si>
  <si>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</si>
  <si>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</si>
  <si>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</si>
  <si>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</si>
  <si>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</si>
  <si>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</si>
  <si>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</si>
  <si>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</si>
  <si>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</si>
  <si>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</si>
  <si>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</si>
  <si>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</si>
  <si>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</si>
  <si>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</si>
  <si>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</si>
  <si>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</si>
  <si>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</si>
  <si>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</si>
  <si>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</si>
  <si>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</si>
  <si>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</si>
  <si>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</si>
  <si>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</si>
  <si>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</si>
  <si>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</si>
  <si>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</si>
  <si>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</si>
  <si>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</si>
  <si>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</si>
  <si>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</si>
  <si>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</si>
  <si>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</si>
  <si>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</si>
  <si>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</si>
  <si>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</si>
  <si>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</si>
  <si>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</si>
  <si>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</si>
  <si>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</si>
  <si>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</si>
  <si>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</si>
  <si>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</si>
  <si>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</si>
  <si>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</si>
  <si>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</si>
  <si>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</si>
  <si>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</si>
  <si>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</si>
  <si>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</si>
  <si>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</si>
  <si>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</si>
  <si>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</si>
  <si>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</si>
  <si>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</si>
  <si>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</si>
  <si>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</si>
  <si>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</si>
  <si>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</si>
  <si>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</si>
  <si>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</si>
  <si>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</si>
  <si>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</si>
  <si>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</si>
  <si>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</si>
  <si>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</si>
  <si>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</si>
  <si>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</si>
  <si>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</si>
  <si>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</si>
  <si>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</si>
  <si>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</si>
  <si>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</si>
  <si>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</si>
  <si>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</si>
  <si>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</si>
  <si>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</si>
  <si>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</si>
  <si>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</si>
  <si>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</si>
  <si>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</si>
  <si>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</si>
  <si>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</si>
  <si>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</si>
  <si>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</si>
  <si>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</si>
  <si>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</si>
  <si>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</si>
  <si>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</si>
  <si>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</si>
  <si>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</si>
  <si>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</si>
  <si>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</si>
  <si>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</si>
  <si>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</si>
  <si>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</si>
  <si>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</si>
  <si>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</si>
  <si>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</si>
  <si>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</si>
  <si>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</si>
  <si>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</si>
  <si>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</si>
  <si>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</si>
  <si>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</si>
  <si>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</si>
  <si>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</si>
  <si>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</si>
  <si>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</si>
  <si>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</si>
  <si>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</si>
  <si>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</si>
  <si>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</si>
  <si>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</si>
  <si>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</si>
  <si>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</si>
  <si>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</si>
  <si>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</si>
  <si>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</si>
  <si>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</si>
  <si>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</si>
  <si>
    <t>Quartile</t>
  </si>
  <si>
    <t>Percentile</t>
  </si>
  <si>
    <t>Min</t>
  </si>
  <si>
    <t>Max</t>
  </si>
  <si>
    <t xml:space="preserve">Small </t>
  </si>
  <si>
    <t>Large</t>
  </si>
  <si>
    <t>Exc</t>
  </si>
  <si>
    <t>Inc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</si>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</sst>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70883-08CF-486D-9FE9-12BE3A43906E}" name="TBL_Employees3" displayName="TBL_Employees3" ref="A1:Q1001" totalsRowShown="0" headerRowDxfId="7">
  <autoFilter ref="A1:Q1001" xr:uid="{D7CA8898-8363-4905-AB67-C7A42F7FDBFA}"/>
  <tableColumns count="17">
    <tableColumn id="1" xr3:uid="{C417ACEC-9129-4B25-AFDA-E20561A52370}" name="EEID"/>
    <tableColumn id="2" xr3:uid="{0479CB35-07B6-4AE5-81DD-B9560A7811C2}" name="Full Name"/>
    <tableColumn id="3" xr3:uid="{AE488660-2FB1-4989-8E1B-94D238BE50FD}" name="Job Title"/>
    <tableColumn id="4" xr3:uid="{2C167037-E6B4-486F-9584-1918E2659357}" name="Department"/>
    <tableColumn id="5" xr3:uid="{34E0C667-92FD-4416-A22D-09102BDA32AB}" name="Business Unit"/>
    <tableColumn id="6" xr3:uid="{5699294E-3745-46C9-B16A-EC904B696223}" name="Gender"/>
    <tableColumn id="7" xr3:uid="{43D04196-E5E2-45AB-B80E-AC3635240D4D}" name="Ethnicity"/>
    <tableColumn id="8" xr3:uid="{08B09A6D-1100-48B2-9AE1-926F5B3AD847}" name="Age"/>
    <tableColumn id="9" xr3:uid="{E29BB208-5581-404C-900F-1482DA5F27F8}" name="Hire Date" dataDxfId="6"/>
    <tableColumn id="10" xr3:uid="{5A539FE3-1DD4-4185-B4A6-76F5D9239883}" name="Annual Salary" dataDxfId="5"/>
    <tableColumn id="11" xr3:uid="{24952CAF-6443-4F0A-B4F0-44E0B9B373B0}" name="Bonus %" dataDxfId="4"/>
    <tableColumn id="12" xr3:uid="{65AD048C-D702-470E-AF46-4BABE69A6B49}" name="Country"/>
    <tableColumn id="13" xr3:uid="{3738EC0C-A31D-4768-A29B-811C39002FDC}" name="City"/>
    <tableColumn id="14" xr3:uid="{FCE7A701-3DB3-4C52-9E8C-EBC969561E6C}" name="Exit Date" dataDxfId="3"/>
    <tableColumn id="15" xr3:uid="{1BCAC866-727B-4209-8D96-F9721B3CC44F}" name="Final_salary" dataDxfId="2">
      <calculatedColumnFormula>TBL_Employees3[[#This Row],[Annual Salary]]+TBL_Employees3[[#This Row],[Bonus %]]*TBL_Employees3[[#This Row],[Annual Salary]]</calculatedColumnFormula>
    </tableColumn>
    <tableColumn id="16" xr3:uid="{A20D7612-50FD-433E-AEAC-CF6416B3ED42}" name="IT Female" dataDxfId="1">
      <calculatedColumnFormula>IF(AND(TBL_Employees3[[#This Row],[Department]]="IT",TBL_Employees3[[#This Row],[Gender]]="Female"),"Yes","No")</calculatedColumnFormula>
    </tableColumn>
    <tableColumn id="17" xr3:uid="{359BDC2F-DF40-4174-BD21-14D0224F19F1}" name="female_black" dataDxfId="0">
      <calculatedColumnFormula>IF(AND(TBL_Employees3[[#This Row],[Gender]]="Female",TBL_Employees3[[#This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15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4"/>
    <tableColumn id="10" xr3:uid="{CA3B0D4F-FCC2-4967-BC8E-979F23AA32F2}" name="Annual Salary" dataDxfId="13"/>
    <tableColumn id="11" xr3:uid="{84DC6F9B-C840-4378-9E1C-BEB4EB18E284}" name="Bonus %" dataDxfId="1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1"/>
    <tableColumn id="15" xr3:uid="{290F1ABE-1984-4FFE-A656-F5BCA4955ADA}" name="Final_salary" dataDxfId="10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9">
      <calculatedColumnFormula>IF(AND(TBL_Employees[[#This Row],[Department]]="IT",TBL_Employees[[#This Row],[Gender]]="Female"),"Yes","No")</calculatedColumnFormula>
    </tableColumn>
    <tableColumn id="17" xr3:uid="{BACB2730-F3C2-437E-B05D-8355556F5A03}" name="female_black" dataDxfId="8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222F-C5A6-4BB1-BDEA-55D637E8190F}">
  <sheetPr codeName="Sheet4"/>
  <dimension ref="A1:AB1001"/>
  <sheetViews>
    <sheetView topLeftCell="K1" workbookViewId="0">
      <selection activeCell="N21" sqref="N2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0.77734375" style="7" customWidth="1"/>
    <col min="15" max="15" width="13" bestFit="1" customWidth="1"/>
    <col min="17" max="17" width="14.44140625" bestFit="1" customWidth="1"/>
    <col min="20" max="20" width="22.109375" bestFit="1" customWidth="1"/>
  </cols>
  <sheetData>
    <row r="1" spans="1:2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  <c r="U1" s="10" t="s">
        <v>2034</v>
      </c>
      <c r="V1" s="10"/>
      <c r="W1" s="10" t="s">
        <v>2033</v>
      </c>
      <c r="X1" s="10"/>
      <c r="Y1" s="11" t="s">
        <v>2035</v>
      </c>
      <c r="Z1" s="11" t="s">
        <v>2036</v>
      </c>
      <c r="AA1" s="11" t="s">
        <v>2037</v>
      </c>
      <c r="AB1" s="11" t="s">
        <v>2038</v>
      </c>
    </row>
    <row r="2" spans="1:28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TBL_Employees3[[#This Row],[Annual Salary]]+TBL_Employees3[[#This Row],[Bonus %]]*TBL_Employees3[[#This Row],[Annual Salary]]</f>
        <v>162844.6</v>
      </c>
      <c r="P2" t="str">
        <f>IF(AND(TBL_Employees3[[#This Row],[Department]]="IT",TBL_Employees3[[#This Row],[Gender]]="Female"),"Yes","No")</f>
        <v>Yes</v>
      </c>
      <c r="Q2" t="str">
        <f>IF(AND(TBL_Employees3[[#This Row],[Gender]]="Female",TBL_Employees3[[#This Row],[Ethnicity]]="Black"), "Female_Black", "Others")</f>
        <v>Female_Black</v>
      </c>
      <c r="U2" s="12" t="s">
        <v>2039</v>
      </c>
      <c r="V2" s="12" t="s">
        <v>2040</v>
      </c>
      <c r="W2" s="12" t="s">
        <v>2039</v>
      </c>
      <c r="X2" s="12" t="s">
        <v>2040</v>
      </c>
    </row>
    <row r="3" spans="1:28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TBL_Employees3[[#This Row],[Annual Salary]]+TBL_Employees3[[#This Row],[Bonus %]]*TBL_Employees3[[#This Row],[Annual Salary]]</f>
        <v>99975</v>
      </c>
      <c r="P3" t="str">
        <f>IF(AND(TBL_Employees3[[#This Row],[Department]]="IT",TBL_Employees3[[#This Row],[Gender]]="Female"),"Yes","No")</f>
        <v>No</v>
      </c>
      <c r="Q3" t="str">
        <f>IF(AND(TBL_Employees3[[#This Row],[Gender]]="Female",TBL_Employees3[[#This Row],[Ethnicity]]="Black"), "Female_Black", "Others")</f>
        <v>Others</v>
      </c>
      <c r="T3">
        <v>0</v>
      </c>
      <c r="U3" t="e">
        <f>_xlfn.PERCENTILE.EXC(J:J,T3/100)</f>
        <v>#NUM!</v>
      </c>
      <c r="V3" s="13">
        <f>_xlfn.PERCENTILE.INC(J:J,T3/100)</f>
        <v>40063</v>
      </c>
      <c r="Y3" s="13">
        <f>MIN(J:J)</f>
        <v>40063</v>
      </c>
      <c r="Z3">
        <f>MAX(J:J)</f>
        <v>258498</v>
      </c>
    </row>
    <row r="4" spans="1:28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TBL_Employees3[[#This Row],[Annual Salary]]+TBL_Employees3[[#This Row],[Bonus %]]*TBL_Employees3[[#This Row],[Annual Salary]]</f>
        <v>195718.8</v>
      </c>
      <c r="P4" t="str">
        <f>IF(AND(TBL_Employees3[[#This Row],[Department]]="IT",TBL_Employees3[[#This Row],[Gender]]="Female"),"Yes","No")</f>
        <v>No</v>
      </c>
      <c r="Q4" t="str">
        <f>IF(AND(TBL_Employees3[[#This Row],[Gender]]="Female",TBL_Employees3[[#This Row],[Ethnicity]]="Black"), "Female_Black", "Others")</f>
        <v>Others</v>
      </c>
      <c r="T4">
        <v>1</v>
      </c>
      <c r="U4">
        <f>_xlfn.PERCENTILE.EXC(J:J,T4/100)</f>
        <v>41673.550000000003</v>
      </c>
      <c r="V4">
        <f t="shared" ref="V4:V67" si="0">_xlfn.PERCENTILE.INC(J:J,T4/100)</f>
        <v>41727.449999999997</v>
      </c>
    </row>
    <row r="5" spans="1:28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TBL_Employees3[[#This Row],[Annual Salary]]+TBL_Employees3[[#This Row],[Bonus %]]*TBL_Employees3[[#This Row],[Annual Salary]]</f>
        <v>90856.91</v>
      </c>
      <c r="P5" t="str">
        <f>IF(AND(TBL_Employees3[[#This Row],[Department]]="IT",TBL_Employees3[[#This Row],[Gender]]="Female"),"Yes","No")</f>
        <v>Yes</v>
      </c>
      <c r="Q5" t="str">
        <f>IF(AND(TBL_Employees3[[#This Row],[Gender]]="Female",TBL_Employees3[[#This Row],[Ethnicity]]="Black"), "Female_Black", "Others")</f>
        <v>Others</v>
      </c>
      <c r="T5">
        <v>2</v>
      </c>
      <c r="U5">
        <f t="shared" ref="U5:U68" si="1">_xlfn.PERCENTILE.EXC(J:J,T5/100)</f>
        <v>44732.06</v>
      </c>
      <c r="V5">
        <f t="shared" si="0"/>
        <v>44734.94</v>
      </c>
    </row>
    <row r="6" spans="1:28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TBL_Employees3[[#This Row],[Annual Salary]]+TBL_Employees3[[#This Row],[Bonus %]]*TBL_Employees3[[#This Row],[Annual Salary]]</f>
        <v>95409</v>
      </c>
      <c r="P6" t="str">
        <f>IF(AND(TBL_Employees3[[#This Row],[Department]]="IT",TBL_Employees3[[#This Row],[Gender]]="Female"),"Yes","No")</f>
        <v>No</v>
      </c>
      <c r="Q6" t="str">
        <f>IF(AND(TBL_Employees3[[#This Row],[Gender]]="Female",TBL_Employees3[[#This Row],[Ethnicity]]="Black"), "Female_Black", "Others")</f>
        <v>Others</v>
      </c>
      <c r="T6">
        <v>3</v>
      </c>
      <c r="U6">
        <f t="shared" si="1"/>
        <v>46730.18</v>
      </c>
      <c r="V6">
        <f t="shared" si="0"/>
        <v>46829.82</v>
      </c>
    </row>
    <row r="7" spans="1:28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TBL_Employees3[[#This Row],[Annual Salary]]+TBL_Employees3[[#This Row],[Bonus %]]*TBL_Employees3[[#This Row],[Annual Salary]]</f>
        <v>50994</v>
      </c>
      <c r="P7" t="str">
        <f>IF(AND(TBL_Employees3[[#This Row],[Department]]="IT",TBL_Employees3[[#This Row],[Gender]]="Female"),"Yes","No")</f>
        <v>No</v>
      </c>
      <c r="Q7" t="str">
        <f>IF(AND(TBL_Employees3[[#This Row],[Gender]]="Female",TBL_Employees3[[#This Row],[Ethnicity]]="Black"), "Female_Black", "Others")</f>
        <v>Others</v>
      </c>
      <c r="T7">
        <v>4</v>
      </c>
      <c r="U7">
        <f t="shared" si="1"/>
        <v>48340.2</v>
      </c>
      <c r="V7">
        <f t="shared" si="0"/>
        <v>48344.800000000003</v>
      </c>
    </row>
    <row r="8" spans="1:28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TBL_Employees3[[#This Row],[Annual Salary]]+TBL_Employees3[[#This Row],[Bonus %]]*TBL_Employees3[[#This Row],[Annual Salary]]</f>
        <v>131720.6</v>
      </c>
      <c r="P8" t="str">
        <f>IF(AND(TBL_Employees3[[#This Row],[Department]]="IT",TBL_Employees3[[#This Row],[Gender]]="Female"),"Yes","No")</f>
        <v>Yes</v>
      </c>
      <c r="Q8" t="str">
        <f>IF(AND(TBL_Employees3[[#This Row],[Gender]]="Female",TBL_Employees3[[#This Row],[Ethnicity]]="Black"), "Female_Black", "Others")</f>
        <v>Others</v>
      </c>
      <c r="T8">
        <v>5</v>
      </c>
      <c r="U8">
        <f t="shared" si="1"/>
        <v>49420.700000000004</v>
      </c>
      <c r="V8">
        <f t="shared" si="0"/>
        <v>49721.3</v>
      </c>
    </row>
    <row r="9" spans="1:28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TBL_Employees3[[#This Row],[Annual Salary]]+TBL_Employees3[[#This Row],[Bonus %]]*TBL_Employees3[[#This Row],[Annual Salary]]</f>
        <v>41336</v>
      </c>
      <c r="P9" t="str">
        <f>IF(AND(TBL_Employees3[[#This Row],[Department]]="IT",TBL_Employees3[[#This Row],[Gender]]="Female"),"Yes","No")</f>
        <v>No</v>
      </c>
      <c r="Q9" t="str">
        <f>IF(AND(TBL_Employees3[[#This Row],[Gender]]="Female",TBL_Employees3[[#This Row],[Ethnicity]]="Black"), "Female_Black", "Others")</f>
        <v>Others</v>
      </c>
      <c r="T9">
        <v>6</v>
      </c>
      <c r="U9">
        <f t="shared" si="1"/>
        <v>50785.5</v>
      </c>
      <c r="V9">
        <f t="shared" si="0"/>
        <v>50807.5</v>
      </c>
    </row>
    <row r="10" spans="1:28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TBL_Employees3[[#This Row],[Annual Salary]]+TBL_Employees3[[#This Row],[Bonus %]]*TBL_Employees3[[#This Row],[Annual Salary]]</f>
        <v>120338.62</v>
      </c>
      <c r="P10" t="str">
        <f>IF(AND(TBL_Employees3[[#This Row],[Department]]="IT",TBL_Employees3[[#This Row],[Gender]]="Female"),"Yes","No")</f>
        <v>No</v>
      </c>
      <c r="Q10" t="str">
        <f>IF(AND(TBL_Employees3[[#This Row],[Gender]]="Female",TBL_Employees3[[#This Row],[Ethnicity]]="Black"), "Female_Black", "Others")</f>
        <v>Others</v>
      </c>
      <c r="T10">
        <v>7</v>
      </c>
      <c r="U10">
        <f t="shared" si="1"/>
        <v>51884.42</v>
      </c>
      <c r="V10">
        <f t="shared" si="0"/>
        <v>51975.58</v>
      </c>
    </row>
    <row r="11" spans="1:28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TBL_Employees3[[#This Row],[Annual Salary]]+TBL_Employees3[[#This Row],[Bonus %]]*TBL_Employees3[[#This Row],[Annual Salary]]</f>
        <v>77203</v>
      </c>
      <c r="P11" t="str">
        <f>IF(AND(TBL_Employees3[[#This Row],[Department]]="IT",TBL_Employees3[[#This Row],[Gender]]="Female"),"Yes","No")</f>
        <v>No</v>
      </c>
      <c r="Q11" t="str">
        <f>IF(AND(TBL_Employees3[[#This Row],[Gender]]="Female",TBL_Employees3[[#This Row],[Ethnicity]]="Black"), "Female_Black", "Others")</f>
        <v>Others</v>
      </c>
      <c r="T11">
        <v>8</v>
      </c>
      <c r="U11">
        <f t="shared" si="1"/>
        <v>52843.32</v>
      </c>
      <c r="V11">
        <f t="shared" si="0"/>
        <v>53182.68</v>
      </c>
    </row>
    <row r="12" spans="1:28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TBL_Employees3[[#This Row],[Annual Salary]]+TBL_Employees3[[#This Row],[Bonus %]]*TBL_Employees3[[#This Row],[Annual Salary]]</f>
        <v>180932.95</v>
      </c>
      <c r="P12" t="str">
        <f>IF(AND(TBL_Employees3[[#This Row],[Department]]="IT",TBL_Employees3[[#This Row],[Gender]]="Female"),"Yes","No")</f>
        <v>No</v>
      </c>
      <c r="Q12" t="str">
        <f>IF(AND(TBL_Employees3[[#This Row],[Gender]]="Female",TBL_Employees3[[#This Row],[Ethnicity]]="Black"), "Female_Black", "Others")</f>
        <v>Others</v>
      </c>
      <c r="T12">
        <v>9</v>
      </c>
      <c r="U12">
        <f t="shared" si="1"/>
        <v>54715.71</v>
      </c>
      <c r="V12">
        <f t="shared" si="0"/>
        <v>54731.29</v>
      </c>
    </row>
    <row r="13" spans="1:28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TBL_Employees3[[#This Row],[Annual Salary]]+TBL_Employees3[[#This Row],[Bonus %]]*TBL_Employees3[[#This Row],[Annual Salary]]</f>
        <v>109851</v>
      </c>
      <c r="P13" t="str">
        <f>IF(AND(TBL_Employees3[[#This Row],[Department]]="IT",TBL_Employees3[[#This Row],[Gender]]="Female"),"Yes","No")</f>
        <v>No</v>
      </c>
      <c r="Q13" t="str">
        <f>IF(AND(TBL_Employees3[[#This Row],[Gender]]="Female",TBL_Employees3[[#This Row],[Ethnicity]]="Black"), "Female_Black", "Others")</f>
        <v>Others</v>
      </c>
      <c r="T13">
        <v>10</v>
      </c>
      <c r="U13">
        <f t="shared" si="1"/>
        <v>55760.7</v>
      </c>
      <c r="V13">
        <f t="shared" si="0"/>
        <v>55766.3</v>
      </c>
    </row>
    <row r="14" spans="1:28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TBL_Employees3[[#This Row],[Annual Salary]]+TBL_Employees3[[#This Row],[Bonus %]]*TBL_Employees3[[#This Row],[Annual Salary]]</f>
        <v>114543.74</v>
      </c>
      <c r="P14" t="str">
        <f>IF(AND(TBL_Employees3[[#This Row],[Department]]="IT",TBL_Employees3[[#This Row],[Gender]]="Female"),"Yes","No")</f>
        <v>No</v>
      </c>
      <c r="Q14" t="str">
        <f>IF(AND(TBL_Employees3[[#This Row],[Gender]]="Female",TBL_Employees3[[#This Row],[Ethnicity]]="Black"), "Female_Black", "Others")</f>
        <v>Others</v>
      </c>
      <c r="T14">
        <v>11</v>
      </c>
      <c r="U14">
        <f t="shared" si="1"/>
        <v>56556.1</v>
      </c>
      <c r="V14">
        <f t="shared" si="0"/>
        <v>56563.9</v>
      </c>
    </row>
    <row r="15" spans="1:28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TBL_Employees3[[#This Row],[Annual Salary]]+TBL_Employees3[[#This Row],[Bonus %]]*TBL_Employees3[[#This Row],[Annual Salary]]</f>
        <v>161416.20000000001</v>
      </c>
      <c r="P15" t="str">
        <f>IF(AND(TBL_Employees3[[#This Row],[Department]]="IT",TBL_Employees3[[#This Row],[Gender]]="Female"),"Yes","No")</f>
        <v>No</v>
      </c>
      <c r="Q15" t="str">
        <f>IF(AND(TBL_Employees3[[#This Row],[Gender]]="Female",TBL_Employees3[[#This Row],[Ethnicity]]="Black"), "Female_Black", "Others")</f>
        <v>Others</v>
      </c>
      <c r="T15">
        <v>12</v>
      </c>
      <c r="U15">
        <f t="shared" si="1"/>
        <v>58075.599999999991</v>
      </c>
      <c r="V15">
        <f t="shared" si="0"/>
        <v>58516.399999999994</v>
      </c>
    </row>
    <row r="16" spans="1:28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TBL_Employees3[[#This Row],[Annual Salary]]+TBL_Employees3[[#This Row],[Bonus %]]*TBL_Employees3[[#This Row],[Annual Salary]]</f>
        <v>97078</v>
      </c>
      <c r="P16" t="str">
        <f>IF(AND(TBL_Employees3[[#This Row],[Department]]="IT",TBL_Employees3[[#This Row],[Gender]]="Female"),"Yes","No")</f>
        <v>No</v>
      </c>
      <c r="Q16" t="str">
        <f>IF(AND(TBL_Employees3[[#This Row],[Gender]]="Female",TBL_Employees3[[#This Row],[Ethnicity]]="Black"), "Female_Black", "Others")</f>
        <v>Others</v>
      </c>
      <c r="T16">
        <v>13</v>
      </c>
      <c r="U16">
        <f t="shared" si="1"/>
        <v>59598.15</v>
      </c>
      <c r="V16">
        <f t="shared" si="0"/>
        <v>59638.85</v>
      </c>
    </row>
    <row r="17" spans="1:22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TBL_Employees3[[#This Row],[Annual Salary]]+TBL_Employees3[[#This Row],[Bonus %]]*TBL_Employees3[[#This Row],[Annual Salary]]</f>
        <v>324051</v>
      </c>
      <c r="P17" t="str">
        <f>IF(AND(TBL_Employees3[[#This Row],[Department]]="IT",TBL_Employees3[[#This Row],[Gender]]="Female"),"Yes","No")</f>
        <v>No</v>
      </c>
      <c r="Q17" t="str">
        <f>IF(AND(TBL_Employees3[[#This Row],[Gender]]="Female",TBL_Employees3[[#This Row],[Ethnicity]]="Black"), "Female_Black", "Others")</f>
        <v>Others</v>
      </c>
      <c r="T17">
        <v>14</v>
      </c>
      <c r="U17">
        <f t="shared" si="1"/>
        <v>60990.74</v>
      </c>
      <c r="V17">
        <f t="shared" si="0"/>
        <v>61020.26</v>
      </c>
    </row>
    <row r="18" spans="1:22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TBL_Employees3[[#This Row],[Annual Salary]]+TBL_Employees3[[#This Row],[Bonus %]]*TBL_Employees3[[#This Row],[Annual Salary]]</f>
        <v>211004.4</v>
      </c>
      <c r="P18" t="str">
        <f>IF(AND(TBL_Employees3[[#This Row],[Department]]="IT",TBL_Employees3[[#This Row],[Gender]]="Female"),"Yes","No")</f>
        <v>No</v>
      </c>
      <c r="Q18" t="str">
        <f>IF(AND(TBL_Employees3[[#This Row],[Gender]]="Female",TBL_Employees3[[#This Row],[Ethnicity]]="Black"), "Female_Black", "Others")</f>
        <v>Female_Black</v>
      </c>
      <c r="T18">
        <v>15</v>
      </c>
      <c r="U18">
        <f t="shared" si="1"/>
        <v>62253.4</v>
      </c>
      <c r="V18">
        <f t="shared" si="0"/>
        <v>62320.6</v>
      </c>
    </row>
    <row r="19" spans="1:22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TBL_Employees3[[#This Row],[Annual Salary]]+TBL_Employees3[[#This Row],[Bonus %]]*TBL_Employees3[[#This Row],[Annual Salary]]</f>
        <v>174955.64</v>
      </c>
      <c r="P19" t="str">
        <f>IF(AND(TBL_Employees3[[#This Row],[Department]]="IT",TBL_Employees3[[#This Row],[Gender]]="Female"),"Yes","No")</f>
        <v>No</v>
      </c>
      <c r="Q19" t="str">
        <f>IF(AND(TBL_Employees3[[#This Row],[Gender]]="Female",TBL_Employees3[[#This Row],[Ethnicity]]="Black"), "Female_Black", "Others")</f>
        <v>Others</v>
      </c>
      <c r="T19">
        <v>16</v>
      </c>
      <c r="U19">
        <f t="shared" si="1"/>
        <v>63215.519999999997</v>
      </c>
      <c r="V19">
        <f t="shared" si="0"/>
        <v>63298.48</v>
      </c>
    </row>
    <row r="20" spans="1:22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TBL_Employees3[[#This Row],[Annual Salary]]+TBL_Employees3[[#This Row],[Bonus %]]*TBL_Employees3[[#This Row],[Annual Salary]]</f>
        <v>231263.72</v>
      </c>
      <c r="P20" t="str">
        <f>IF(AND(TBL_Employees3[[#This Row],[Department]]="IT",TBL_Employees3[[#This Row],[Gender]]="Female"),"Yes","No")</f>
        <v>No</v>
      </c>
      <c r="Q20" t="str">
        <f>IF(AND(TBL_Employees3[[#This Row],[Gender]]="Female",TBL_Employees3[[#This Row],[Ethnicity]]="Black"), "Female_Black", "Others")</f>
        <v>Others</v>
      </c>
      <c r="T20">
        <v>17</v>
      </c>
      <c r="U20">
        <f t="shared" si="1"/>
        <v>64202.34</v>
      </c>
      <c r="V20">
        <f t="shared" si="0"/>
        <v>64203.66</v>
      </c>
    </row>
    <row r="21" spans="1:22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TBL_Employees3[[#This Row],[Annual Salary]]+TBL_Employees3[[#This Row],[Bonus %]]*TBL_Employees3[[#This Row],[Annual Salary]]</f>
        <v>196270.58</v>
      </c>
      <c r="P21" t="str">
        <f>IF(AND(TBL_Employees3[[#This Row],[Department]]="IT",TBL_Employees3[[#This Row],[Gender]]="Female"),"Yes","No")</f>
        <v>No</v>
      </c>
      <c r="Q21" t="str">
        <f>IF(AND(TBL_Employees3[[#This Row],[Gender]]="Female",TBL_Employees3[[#This Row],[Ethnicity]]="Black"), "Female_Black", "Others")</f>
        <v>Others</v>
      </c>
      <c r="T21">
        <v>18</v>
      </c>
      <c r="U21">
        <f t="shared" si="1"/>
        <v>64707.6</v>
      </c>
      <c r="V21">
        <f t="shared" si="0"/>
        <v>64816.4</v>
      </c>
    </row>
    <row r="22" spans="1:22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TBL_Employees3[[#This Row],[Annual Salary]]+TBL_Employees3[[#This Row],[Bonus %]]*TBL_Employees3[[#This Row],[Annual Salary]]</f>
        <v>160754</v>
      </c>
      <c r="P22" t="str">
        <f>IF(AND(TBL_Employees3[[#This Row],[Department]]="IT",TBL_Employees3[[#This Row],[Gender]]="Female"),"Yes","No")</f>
        <v>No</v>
      </c>
      <c r="Q22" t="str">
        <f>IF(AND(TBL_Employees3[[#This Row],[Gender]]="Female",TBL_Employees3[[#This Row],[Ethnicity]]="Black"), "Female_Black", "Others")</f>
        <v>Others</v>
      </c>
      <c r="T22">
        <v>19</v>
      </c>
      <c r="U22">
        <f t="shared" si="1"/>
        <v>65774.58</v>
      </c>
      <c r="V22">
        <f t="shared" si="0"/>
        <v>66011.42</v>
      </c>
    </row>
    <row r="23" spans="1:22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TBL_Employees3[[#This Row],[Annual Salary]]+TBL_Employees3[[#This Row],[Bonus %]]*TBL_Employees3[[#This Row],[Annual Salary]]</f>
        <v>183560.63</v>
      </c>
      <c r="P23" t="str">
        <f>IF(AND(TBL_Employees3[[#This Row],[Department]]="IT",TBL_Employees3[[#This Row],[Gender]]="Female"),"Yes","No")</f>
        <v>No</v>
      </c>
      <c r="Q23" t="str">
        <f>IF(AND(TBL_Employees3[[#This Row],[Gender]]="Female",TBL_Employees3[[#This Row],[Ethnicity]]="Black"), "Female_Black", "Others")</f>
        <v>Others</v>
      </c>
      <c r="T23">
        <v>20</v>
      </c>
      <c r="U23">
        <f t="shared" si="1"/>
        <v>67191.8</v>
      </c>
      <c r="V23">
        <f t="shared" si="0"/>
        <v>67254.2</v>
      </c>
    </row>
    <row r="24" spans="1:22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TBL_Employees3[[#This Row],[Annual Salary]]+TBL_Employees3[[#This Row],[Bonus %]]*TBL_Employees3[[#This Row],[Annual Salary]]</f>
        <v>221167.36000000002</v>
      </c>
      <c r="P24" t="str">
        <f>IF(AND(TBL_Employees3[[#This Row],[Department]]="IT",TBL_Employees3[[#This Row],[Gender]]="Female"),"Yes","No")</f>
        <v>No</v>
      </c>
      <c r="Q24" t="str">
        <f>IF(AND(TBL_Employees3[[#This Row],[Gender]]="Female",TBL_Employees3[[#This Row],[Ethnicity]]="Black"), "Female_Black", "Others")</f>
        <v>Others</v>
      </c>
      <c r="T24">
        <v>21</v>
      </c>
      <c r="U24">
        <f t="shared" si="1"/>
        <v>67855.48</v>
      </c>
      <c r="V24">
        <f t="shared" si="0"/>
        <v>67906.52</v>
      </c>
    </row>
    <row r="25" spans="1:22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TBL_Employees3[[#This Row],[Annual Salary]]+TBL_Employees3[[#This Row],[Bonus %]]*TBL_Employees3[[#This Row],[Annual Salary]]</f>
        <v>49998</v>
      </c>
      <c r="P25" t="str">
        <f>IF(AND(TBL_Employees3[[#This Row],[Department]]="IT",TBL_Employees3[[#This Row],[Gender]]="Female"),"Yes","No")</f>
        <v>No</v>
      </c>
      <c r="Q25" t="str">
        <f>IF(AND(TBL_Employees3[[#This Row],[Gender]]="Female",TBL_Employees3[[#This Row],[Ethnicity]]="Black"), "Female_Black", "Others")</f>
        <v>Others</v>
      </c>
      <c r="T25">
        <v>22</v>
      </c>
      <c r="U25">
        <f t="shared" si="1"/>
        <v>68815.58</v>
      </c>
      <c r="V25">
        <f t="shared" si="0"/>
        <v>68837.42</v>
      </c>
    </row>
    <row r="26" spans="1:22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TBL_Employees3[[#This Row],[Annual Salary]]+TBL_Employees3[[#This Row],[Bonus %]]*TBL_Employees3[[#This Row],[Annual Salary]]</f>
        <v>271395.32</v>
      </c>
      <c r="P26" t="str">
        <f>IF(AND(TBL_Employees3[[#This Row],[Department]]="IT",TBL_Employees3[[#This Row],[Gender]]="Female"),"Yes","No")</f>
        <v>No</v>
      </c>
      <c r="Q26" t="str">
        <f>IF(AND(TBL_Employees3[[#This Row],[Gender]]="Female",TBL_Employees3[[#This Row],[Ethnicity]]="Black"), "Female_Black", "Others")</f>
        <v>Others</v>
      </c>
      <c r="T26">
        <v>23</v>
      </c>
      <c r="U26">
        <f t="shared" si="1"/>
        <v>69593.87</v>
      </c>
      <c r="V26">
        <f t="shared" si="0"/>
        <v>69631.13</v>
      </c>
    </row>
    <row r="27" spans="1:22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TBL_Employees3[[#This Row],[Annual Salary]]+TBL_Employees3[[#This Row],[Bonus %]]*TBL_Employees3[[#This Row],[Annual Salary]]</f>
        <v>187253.97</v>
      </c>
      <c r="P27" t="str">
        <f>IF(AND(TBL_Employees3[[#This Row],[Department]]="IT",TBL_Employees3[[#This Row],[Gender]]="Female"),"Yes","No")</f>
        <v>No</v>
      </c>
      <c r="Q27" t="str">
        <f>IF(AND(TBL_Employees3[[#This Row],[Gender]]="Female",TBL_Employees3[[#This Row],[Ethnicity]]="Black"), "Female_Black", "Others")</f>
        <v>Others</v>
      </c>
      <c r="T27">
        <v>24</v>
      </c>
      <c r="U27">
        <f t="shared" si="1"/>
        <v>70568.599999999991</v>
      </c>
      <c r="V27">
        <f t="shared" si="0"/>
        <v>70706.399999999994</v>
      </c>
    </row>
    <row r="28" spans="1:22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TBL_Employees3[[#This Row],[Annual Salary]]+TBL_Employees3[[#This Row],[Bonus %]]*TBL_Employees3[[#This Row],[Annual Salary]]</f>
        <v>98581</v>
      </c>
      <c r="P28" t="str">
        <f>IF(AND(TBL_Employees3[[#This Row],[Department]]="IT",TBL_Employees3[[#This Row],[Gender]]="Female"),"Yes","No")</f>
        <v>No</v>
      </c>
      <c r="Q28" t="str">
        <f>IF(AND(TBL_Employees3[[#This Row],[Gender]]="Female",TBL_Employees3[[#This Row],[Ethnicity]]="Black"), "Female_Black", "Others")</f>
        <v>Others</v>
      </c>
      <c r="T28">
        <v>25</v>
      </c>
      <c r="U28">
        <f t="shared" si="1"/>
        <v>71382.75</v>
      </c>
      <c r="V28">
        <f t="shared" si="0"/>
        <v>71430.25</v>
      </c>
    </row>
    <row r="29" spans="1:22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TBL_Employees3[[#This Row],[Annual Salary]]+TBL_Employees3[[#This Row],[Bonus %]]*TBL_Employees3[[#This Row],[Annual Salary]]</f>
        <v>322562.61</v>
      </c>
      <c r="P29" t="str">
        <f>IF(AND(TBL_Employees3[[#This Row],[Department]]="IT",TBL_Employees3[[#This Row],[Gender]]="Female"),"Yes","No")</f>
        <v>No</v>
      </c>
      <c r="Q29" t="str">
        <f>IF(AND(TBL_Employees3[[#This Row],[Gender]]="Female",TBL_Employees3[[#This Row],[Ethnicity]]="Black"), "Female_Black", "Others")</f>
        <v>Others</v>
      </c>
      <c r="T29">
        <v>26</v>
      </c>
      <c r="U29">
        <f t="shared" si="1"/>
        <v>72127.3</v>
      </c>
      <c r="V29">
        <f t="shared" si="0"/>
        <v>72129.7</v>
      </c>
    </row>
    <row r="30" spans="1:22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TBL_Employees3[[#This Row],[Annual Salary]]+TBL_Employees3[[#This Row],[Bonus %]]*TBL_Employees3[[#This Row],[Annual Salary]]</f>
        <v>111276.48</v>
      </c>
      <c r="P30" t="str">
        <f>IF(AND(TBL_Employees3[[#This Row],[Department]]="IT",TBL_Employees3[[#This Row],[Gender]]="Female"),"Yes","No")</f>
        <v>No</v>
      </c>
      <c r="Q30" t="str">
        <f>IF(AND(TBL_Employees3[[#This Row],[Gender]]="Female",TBL_Employees3[[#This Row],[Ethnicity]]="Black"), "Female_Black", "Others")</f>
        <v>Others</v>
      </c>
      <c r="T30">
        <v>27</v>
      </c>
      <c r="U30">
        <f t="shared" si="1"/>
        <v>73056.920000000013</v>
      </c>
      <c r="V30">
        <f t="shared" si="0"/>
        <v>73147.08</v>
      </c>
    </row>
    <row r="31" spans="1:22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TBL_Employees3[[#This Row],[Annual Salary]]+TBL_Employees3[[#This Row],[Bonus %]]*TBL_Employees3[[#This Row],[Annual Salary]]</f>
        <v>309728.94</v>
      </c>
      <c r="P31" t="str">
        <f>IF(AND(TBL_Employees3[[#This Row],[Department]]="IT",TBL_Employees3[[#This Row],[Gender]]="Female"),"Yes","No")</f>
        <v>No</v>
      </c>
      <c r="Q31" t="str">
        <f>IF(AND(TBL_Employees3[[#This Row],[Gender]]="Female",TBL_Employees3[[#This Row],[Ethnicity]]="Black"), "Female_Black", "Others")</f>
        <v>Others</v>
      </c>
      <c r="T31">
        <v>28</v>
      </c>
      <c r="U31">
        <f t="shared" si="1"/>
        <v>74028.759999999995</v>
      </c>
      <c r="V31">
        <f t="shared" si="0"/>
        <v>74058.240000000005</v>
      </c>
    </row>
    <row r="32" spans="1:22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TBL_Employees3[[#This Row],[Annual Salary]]+TBL_Employees3[[#This Row],[Bonus %]]*TBL_Employees3[[#This Row],[Annual Salary]]</f>
        <v>54775</v>
      </c>
      <c r="P32" t="str">
        <f>IF(AND(TBL_Employees3[[#This Row],[Department]]="IT",TBL_Employees3[[#This Row],[Gender]]="Female"),"Yes","No")</f>
        <v>No</v>
      </c>
      <c r="Q32" t="str">
        <f>IF(AND(TBL_Employees3[[#This Row],[Gender]]="Female",TBL_Employees3[[#This Row],[Ethnicity]]="Black"), "Female_Black", "Others")</f>
        <v>Others</v>
      </c>
      <c r="T32">
        <v>29</v>
      </c>
      <c r="U32">
        <f t="shared" si="1"/>
        <v>74665.440000000002</v>
      </c>
      <c r="V32">
        <f t="shared" si="0"/>
        <v>74680.56</v>
      </c>
    </row>
    <row r="33" spans="1:22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TBL_Employees3[[#This Row],[Annual Salary]]+TBL_Employees3[[#This Row],[Bonus %]]*TBL_Employees3[[#This Row],[Annual Salary]]</f>
        <v>55499</v>
      </c>
      <c r="P33" t="str">
        <f>IF(AND(TBL_Employees3[[#This Row],[Department]]="IT",TBL_Employees3[[#This Row],[Gender]]="Female"),"Yes","No")</f>
        <v>No</v>
      </c>
      <c r="Q33" t="str">
        <f>IF(AND(TBL_Employees3[[#This Row],[Gender]]="Female",TBL_Employees3[[#This Row],[Ethnicity]]="Black"), "Female_Black", "Others")</f>
        <v>Others</v>
      </c>
      <c r="T33">
        <v>30</v>
      </c>
      <c r="U33">
        <f t="shared" si="1"/>
        <v>75772.3</v>
      </c>
      <c r="V33">
        <f t="shared" si="0"/>
        <v>75776.7</v>
      </c>
    </row>
    <row r="34" spans="1:22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TBL_Employees3[[#This Row],[Annual Salary]]+TBL_Employees3[[#This Row],[Bonus %]]*TBL_Employees3[[#This Row],[Annual Salary]]</f>
        <v>66521</v>
      </c>
      <c r="P34" t="str">
        <f>IF(AND(TBL_Employees3[[#This Row],[Department]]="IT",TBL_Employees3[[#This Row],[Gender]]="Female"),"Yes","No")</f>
        <v>No</v>
      </c>
      <c r="Q34" t="str">
        <f>IF(AND(TBL_Employees3[[#This Row],[Gender]]="Female",TBL_Employees3[[#This Row],[Ethnicity]]="Black"), "Female_Black", "Others")</f>
        <v>Others</v>
      </c>
      <c r="T34">
        <v>31</v>
      </c>
      <c r="U34">
        <f t="shared" si="1"/>
        <v>76530.73</v>
      </c>
      <c r="V34">
        <f t="shared" si="0"/>
        <v>76562.27</v>
      </c>
    </row>
    <row r="35" spans="1:22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TBL_Employees3[[#This Row],[Annual Salary]]+TBL_Employees3[[#This Row],[Bonus %]]*TBL_Employees3[[#This Row],[Annual Salary]]</f>
        <v>59100</v>
      </c>
      <c r="P35" t="str">
        <f>IF(AND(TBL_Employees3[[#This Row],[Department]]="IT",TBL_Employees3[[#This Row],[Gender]]="Female"),"Yes","No")</f>
        <v>No</v>
      </c>
      <c r="Q35" t="str">
        <f>IF(AND(TBL_Employees3[[#This Row],[Gender]]="Female",TBL_Employees3[[#This Row],[Ethnicity]]="Black"), "Female_Black", "Others")</f>
        <v>Others</v>
      </c>
      <c r="T35">
        <v>32</v>
      </c>
      <c r="U35">
        <f t="shared" si="1"/>
        <v>77935.960000000006</v>
      </c>
      <c r="V35">
        <f t="shared" si="0"/>
        <v>77973.039999999994</v>
      </c>
    </row>
    <row r="36" spans="1:22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TBL_Employees3[[#This Row],[Annual Salary]]+TBL_Employees3[[#This Row],[Bonus %]]*TBL_Employees3[[#This Row],[Annual Salary]]</f>
        <v>49011</v>
      </c>
      <c r="P36" t="str">
        <f>IF(AND(TBL_Employees3[[#This Row],[Department]]="IT",TBL_Employees3[[#This Row],[Gender]]="Female"),"Yes","No")</f>
        <v>No</v>
      </c>
      <c r="Q36" t="str">
        <f>IF(AND(TBL_Employees3[[#This Row],[Gender]]="Female",TBL_Employees3[[#This Row],[Ethnicity]]="Black"), "Female_Black", "Others")</f>
        <v>Others</v>
      </c>
      <c r="T36">
        <v>33</v>
      </c>
      <c r="U36">
        <f t="shared" si="1"/>
        <v>79366.559999999998</v>
      </c>
      <c r="V36">
        <f t="shared" si="0"/>
        <v>79377.440000000002</v>
      </c>
    </row>
    <row r="37" spans="1:22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TBL_Employees3[[#This Row],[Annual Salary]]+TBL_Employees3[[#This Row],[Bonus %]]*TBL_Employees3[[#This Row],[Annual Salary]]</f>
        <v>99575</v>
      </c>
      <c r="P37" t="str">
        <f>IF(AND(TBL_Employees3[[#This Row],[Department]]="IT",TBL_Employees3[[#This Row],[Gender]]="Female"),"Yes","No")</f>
        <v>Yes</v>
      </c>
      <c r="Q37" t="str">
        <f>IF(AND(TBL_Employees3[[#This Row],[Gender]]="Female",TBL_Employees3[[#This Row],[Ethnicity]]="Black"), "Female_Black", "Others")</f>
        <v>Others</v>
      </c>
      <c r="T37">
        <v>34</v>
      </c>
      <c r="U37">
        <f t="shared" si="1"/>
        <v>80634.58</v>
      </c>
      <c r="V37">
        <f t="shared" si="0"/>
        <v>80646.42</v>
      </c>
    </row>
    <row r="38" spans="1:22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TBL_Employees3[[#This Row],[Annual Salary]]+TBL_Employees3[[#This Row],[Bonus %]]*TBL_Employees3[[#This Row],[Annual Salary]]</f>
        <v>99989</v>
      </c>
      <c r="P38" t="str">
        <f>IF(AND(TBL_Employees3[[#This Row],[Department]]="IT",TBL_Employees3[[#This Row],[Gender]]="Female"),"Yes","No")</f>
        <v>No</v>
      </c>
      <c r="Q38" t="str">
        <f>IF(AND(TBL_Employees3[[#This Row],[Gender]]="Female",TBL_Employees3[[#This Row],[Ethnicity]]="Black"), "Female_Black", "Others")</f>
        <v>Others</v>
      </c>
      <c r="T38">
        <v>35</v>
      </c>
      <c r="U38">
        <f t="shared" si="1"/>
        <v>82067.75</v>
      </c>
      <c r="V38">
        <f t="shared" si="0"/>
        <v>82111.25</v>
      </c>
    </row>
    <row r="39" spans="1:22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TBL_Employees3[[#This Row],[Annual Salary]]+TBL_Employees3[[#This Row],[Bonus %]]*TBL_Employees3[[#This Row],[Annual Salary]]</f>
        <v>333346</v>
      </c>
      <c r="P39" t="str">
        <f>IF(AND(TBL_Employees3[[#This Row],[Department]]="IT",TBL_Employees3[[#This Row],[Gender]]="Female"),"Yes","No")</f>
        <v>No</v>
      </c>
      <c r="Q39" t="str">
        <f>IF(AND(TBL_Employees3[[#This Row],[Gender]]="Female",TBL_Employees3[[#This Row],[Ethnicity]]="Black"), "Female_Black", "Others")</f>
        <v>Others</v>
      </c>
      <c r="T39">
        <v>36</v>
      </c>
      <c r="U39">
        <f t="shared" si="1"/>
        <v>83392.399999999994</v>
      </c>
      <c r="V39">
        <f t="shared" si="0"/>
        <v>83403.600000000006</v>
      </c>
    </row>
    <row r="40" spans="1:22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TBL_Employees3[[#This Row],[Annual Salary]]+TBL_Employees3[[#This Row],[Bonus %]]*TBL_Employees3[[#This Row],[Annual Salary]]</f>
        <v>78940</v>
      </c>
      <c r="P40" t="str">
        <f>IF(AND(TBL_Employees3[[#This Row],[Department]]="IT",TBL_Employees3[[#This Row],[Gender]]="Female"),"Yes","No")</f>
        <v>Yes</v>
      </c>
      <c r="Q40" t="str">
        <f>IF(AND(TBL_Employees3[[#This Row],[Gender]]="Female",TBL_Employees3[[#This Row],[Ethnicity]]="Black"), "Female_Black", "Others")</f>
        <v>Others</v>
      </c>
      <c r="T40">
        <v>37</v>
      </c>
      <c r="U40">
        <f t="shared" si="1"/>
        <v>84989.59</v>
      </c>
      <c r="V40">
        <f t="shared" si="0"/>
        <v>85043.41</v>
      </c>
    </row>
    <row r="41" spans="1:22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TBL_Employees3[[#This Row],[Annual Salary]]+TBL_Employees3[[#This Row],[Bonus %]]*TBL_Employees3[[#This Row],[Annual Salary]]</f>
        <v>82872</v>
      </c>
      <c r="P41" t="str">
        <f>IF(AND(TBL_Employees3[[#This Row],[Department]]="IT",TBL_Employees3[[#This Row],[Gender]]="Female"),"Yes","No")</f>
        <v>Yes</v>
      </c>
      <c r="Q41" t="str">
        <f>IF(AND(TBL_Employees3[[#This Row],[Gender]]="Female",TBL_Employees3[[#This Row],[Ethnicity]]="Black"), "Female_Black", "Others")</f>
        <v>Others</v>
      </c>
      <c r="T41">
        <v>38</v>
      </c>
      <c r="U41">
        <f t="shared" si="1"/>
        <v>86443.54</v>
      </c>
      <c r="V41">
        <f t="shared" si="0"/>
        <v>86451.46</v>
      </c>
    </row>
    <row r="42" spans="1:22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TBL_Employees3[[#This Row],[Annual Salary]]+TBL_Employees3[[#This Row],[Bonus %]]*TBL_Employees3[[#This Row],[Annual Salary]]</f>
        <v>86317</v>
      </c>
      <c r="P42" t="str">
        <f>IF(AND(TBL_Employees3[[#This Row],[Department]]="IT",TBL_Employees3[[#This Row],[Gender]]="Female"),"Yes","No")</f>
        <v>No</v>
      </c>
      <c r="Q42" t="str">
        <f>IF(AND(TBL_Employees3[[#This Row],[Gender]]="Female",TBL_Employees3[[#This Row],[Ethnicity]]="Black"), "Female_Black", "Others")</f>
        <v>Others</v>
      </c>
      <c r="T42">
        <v>39</v>
      </c>
      <c r="U42">
        <f t="shared" si="1"/>
        <v>87180.62</v>
      </c>
      <c r="V42">
        <f t="shared" si="0"/>
        <v>87193.38</v>
      </c>
    </row>
    <row r="43" spans="1:22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TBL_Employees3[[#This Row],[Annual Salary]]+TBL_Employees3[[#This Row],[Bonus %]]*TBL_Employees3[[#This Row],[Annual Salary]]</f>
        <v>118791.75</v>
      </c>
      <c r="P43" t="str">
        <f>IF(AND(TBL_Employees3[[#This Row],[Department]]="IT",TBL_Employees3[[#This Row],[Gender]]="Female"),"Yes","No")</f>
        <v>No</v>
      </c>
      <c r="Q43" t="str">
        <f>IF(AND(TBL_Employees3[[#This Row],[Gender]]="Female",TBL_Employees3[[#This Row],[Ethnicity]]="Black"), "Female_Black", "Others")</f>
        <v>Others</v>
      </c>
      <c r="T43">
        <v>40</v>
      </c>
      <c r="U43">
        <f t="shared" si="1"/>
        <v>88055.8</v>
      </c>
      <c r="V43">
        <f t="shared" si="0"/>
        <v>88061.2</v>
      </c>
    </row>
    <row r="44" spans="1:22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TBL_Employees3[[#This Row],[Annual Salary]]+TBL_Employees3[[#This Row],[Bonus %]]*TBL_Employees3[[#This Row],[Annual Salary]]</f>
        <v>263746.56</v>
      </c>
      <c r="P44" t="str">
        <f>IF(AND(TBL_Employees3[[#This Row],[Department]]="IT",TBL_Employees3[[#This Row],[Gender]]="Female"),"Yes","No")</f>
        <v>No</v>
      </c>
      <c r="Q44" t="str">
        <f>IF(AND(TBL_Employees3[[#This Row],[Gender]]="Female",TBL_Employees3[[#This Row],[Ethnicity]]="Black"), "Female_Black", "Others")</f>
        <v>Others</v>
      </c>
      <c r="T44">
        <v>41</v>
      </c>
      <c r="U44">
        <f t="shared" si="1"/>
        <v>88825.37999999999</v>
      </c>
      <c r="V44">
        <f t="shared" si="0"/>
        <v>88846.62</v>
      </c>
    </row>
    <row r="45" spans="1:22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TBL_Employees3[[#This Row],[Annual Salary]]+TBL_Employees3[[#This Row],[Bonus %]]*TBL_Employees3[[#This Row],[Annual Salary]]</f>
        <v>56037</v>
      </c>
      <c r="P45" t="str">
        <f>IF(AND(TBL_Employees3[[#This Row],[Department]]="IT",TBL_Employees3[[#This Row],[Gender]]="Female"),"Yes","No")</f>
        <v>No</v>
      </c>
      <c r="Q45" t="str">
        <f>IF(AND(TBL_Employees3[[#This Row],[Gender]]="Female",TBL_Employees3[[#This Row],[Ethnicity]]="Black"), "Female_Black", "Others")</f>
        <v>Others</v>
      </c>
      <c r="T45">
        <v>42</v>
      </c>
      <c r="U45">
        <f t="shared" si="1"/>
        <v>90007.52</v>
      </c>
      <c r="V45">
        <f t="shared" si="0"/>
        <v>90016.48</v>
      </c>
    </row>
    <row r="46" spans="1:22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TBL_Employees3[[#This Row],[Annual Salary]]+TBL_Employees3[[#This Row],[Bonus %]]*TBL_Employees3[[#This Row],[Annual Salary]]</f>
        <v>137032</v>
      </c>
      <c r="P46" t="str">
        <f>IF(AND(TBL_Employees3[[#This Row],[Department]]="IT",TBL_Employees3[[#This Row],[Gender]]="Female"),"Yes","No")</f>
        <v>No</v>
      </c>
      <c r="Q46" t="str">
        <f>IF(AND(TBL_Employees3[[#This Row],[Gender]]="Female",TBL_Employees3[[#This Row],[Ethnicity]]="Black"), "Female_Black", "Others")</f>
        <v>Others</v>
      </c>
      <c r="T46">
        <v>43</v>
      </c>
      <c r="U46">
        <f t="shared" si="1"/>
        <v>90883.33</v>
      </c>
      <c r="V46">
        <f t="shared" si="0"/>
        <v>90887.67</v>
      </c>
    </row>
    <row r="47" spans="1:22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TBL_Employees3[[#This Row],[Annual Salary]]+TBL_Employees3[[#This Row],[Bonus %]]*TBL_Employees3[[#This Row],[Annual Salary]]</f>
        <v>92952</v>
      </c>
      <c r="P47" t="str">
        <f>IF(AND(TBL_Employees3[[#This Row],[Department]]="IT",TBL_Employees3[[#This Row],[Gender]]="Female"),"Yes","No")</f>
        <v>No</v>
      </c>
      <c r="Q47" t="str">
        <f>IF(AND(TBL_Employees3[[#This Row],[Gender]]="Female",TBL_Employees3[[#This Row],[Ethnicity]]="Black"), "Female_Black", "Others")</f>
        <v>Others</v>
      </c>
      <c r="T47">
        <v>44</v>
      </c>
      <c r="U47">
        <f t="shared" si="1"/>
        <v>91715.96</v>
      </c>
      <c r="V47">
        <f t="shared" si="0"/>
        <v>91726.04</v>
      </c>
    </row>
    <row r="48" spans="1:22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TBL_Employees3[[#This Row],[Annual Salary]]+TBL_Employees3[[#This Row],[Bonus %]]*TBL_Employees3[[#This Row],[Annual Salary]]</f>
        <v>83917.05</v>
      </c>
      <c r="P48" t="str">
        <f>IF(AND(TBL_Employees3[[#This Row],[Department]]="IT",TBL_Employees3[[#This Row],[Gender]]="Female"),"Yes","No")</f>
        <v>No</v>
      </c>
      <c r="Q48" t="str">
        <f>IF(AND(TBL_Employees3[[#This Row],[Gender]]="Female",TBL_Employees3[[#This Row],[Ethnicity]]="Black"), "Female_Black", "Others")</f>
        <v>Others</v>
      </c>
      <c r="T48">
        <v>45</v>
      </c>
      <c r="U48">
        <f t="shared" si="1"/>
        <v>92699.1</v>
      </c>
      <c r="V48">
        <f t="shared" si="0"/>
        <v>92708.9</v>
      </c>
    </row>
    <row r="49" spans="1:23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TBL_Employees3[[#This Row],[Annual Salary]]+TBL_Employees3[[#This Row],[Bonus %]]*TBL_Employees3[[#This Row],[Annual Salary]]</f>
        <v>200638.8</v>
      </c>
      <c r="P49" t="str">
        <f>IF(AND(TBL_Employees3[[#This Row],[Department]]="IT",TBL_Employees3[[#This Row],[Gender]]="Female"),"Yes","No")</f>
        <v>Yes</v>
      </c>
      <c r="Q49" t="str">
        <f>IF(AND(TBL_Employees3[[#This Row],[Gender]]="Female",TBL_Employees3[[#This Row],[Ethnicity]]="Black"), "Female_Black", "Others")</f>
        <v>Female_Black</v>
      </c>
      <c r="T49">
        <v>46</v>
      </c>
      <c r="U49">
        <f t="shared" si="1"/>
        <v>93213.400000000009</v>
      </c>
      <c r="V49">
        <f t="shared" si="0"/>
        <v>93232.6</v>
      </c>
    </row>
    <row r="50" spans="1:23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TBL_Employees3[[#This Row],[Annual Salary]]+TBL_Employees3[[#This Row],[Bonus %]]*TBL_Employees3[[#This Row],[Annual Salary]]</f>
        <v>71476</v>
      </c>
      <c r="P50" t="str">
        <f>IF(AND(TBL_Employees3[[#This Row],[Department]]="IT",TBL_Employees3[[#This Row],[Gender]]="Female"),"Yes","No")</f>
        <v>No</v>
      </c>
      <c r="Q50" t="str">
        <f>IF(AND(TBL_Employees3[[#This Row],[Gender]]="Female",TBL_Employees3[[#This Row],[Ethnicity]]="Black"), "Female_Black", "Others")</f>
        <v>Others</v>
      </c>
      <c r="T50">
        <v>47</v>
      </c>
      <c r="U50">
        <f t="shared" si="1"/>
        <v>94518.36</v>
      </c>
      <c r="V50">
        <f t="shared" si="0"/>
        <v>94529.64</v>
      </c>
    </row>
    <row r="51" spans="1:23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TBL_Employees3[[#This Row],[Annual Salary]]+TBL_Employees3[[#This Row],[Bonus %]]*TBL_Employees3[[#This Row],[Annual Salary]]</f>
        <v>227304</v>
      </c>
      <c r="P51" t="str">
        <f>IF(AND(TBL_Employees3[[#This Row],[Department]]="IT",TBL_Employees3[[#This Row],[Gender]]="Female"),"Yes","No")</f>
        <v>No</v>
      </c>
      <c r="Q51" t="str">
        <f>IF(AND(TBL_Employees3[[#This Row],[Gender]]="Female",TBL_Employees3[[#This Row],[Ethnicity]]="Black"), "Female_Black", "Others")</f>
        <v>Others</v>
      </c>
      <c r="T51">
        <v>48</v>
      </c>
      <c r="U51">
        <f t="shared" si="1"/>
        <v>95302.84</v>
      </c>
      <c r="V51">
        <f t="shared" si="0"/>
        <v>95308.160000000003</v>
      </c>
    </row>
    <row r="52" spans="1:23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TBL_Employees3[[#This Row],[Annual Salary]]+TBL_Employees3[[#This Row],[Bonus %]]*TBL_Employees3[[#This Row],[Annual Salary]]</f>
        <v>64057</v>
      </c>
      <c r="P52" t="str">
        <f>IF(AND(TBL_Employees3[[#This Row],[Department]]="IT",TBL_Employees3[[#This Row],[Gender]]="Female"),"Yes","No")</f>
        <v>No</v>
      </c>
      <c r="Q52" t="str">
        <f>IF(AND(TBL_Employees3[[#This Row],[Gender]]="Female",TBL_Employees3[[#This Row],[Ethnicity]]="Black"), "Female_Black", "Others")</f>
        <v>Others</v>
      </c>
      <c r="T52">
        <v>49</v>
      </c>
      <c r="U52">
        <f t="shared" si="1"/>
        <v>95961.47</v>
      </c>
      <c r="V52">
        <f t="shared" si="0"/>
        <v>95961.53</v>
      </c>
    </row>
    <row r="53" spans="1:23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TBL_Employees3[[#This Row],[Annual Salary]]+TBL_Employees3[[#This Row],[Bonus %]]*TBL_Employees3[[#This Row],[Annual Salary]]</f>
        <v>68728</v>
      </c>
      <c r="P53" t="str">
        <f>IF(AND(TBL_Employees3[[#This Row],[Department]]="IT",TBL_Employees3[[#This Row],[Gender]]="Female"),"Yes","No")</f>
        <v>No</v>
      </c>
      <c r="Q53" t="str">
        <f>IF(AND(TBL_Employees3[[#This Row],[Gender]]="Female",TBL_Employees3[[#This Row],[Ethnicity]]="Black"), "Female_Black", "Others")</f>
        <v>Female_Black</v>
      </c>
      <c r="T53">
        <v>50</v>
      </c>
      <c r="U53">
        <f t="shared" si="1"/>
        <v>96557</v>
      </c>
      <c r="V53">
        <f t="shared" si="0"/>
        <v>96557</v>
      </c>
    </row>
    <row r="54" spans="1:23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TBL_Employees3[[#This Row],[Annual Salary]]+TBL_Employees3[[#This Row],[Bonus %]]*TBL_Employees3[[#This Row],[Annual Salary]]</f>
        <v>139452.63</v>
      </c>
      <c r="P54" t="str">
        <f>IF(AND(TBL_Employees3[[#This Row],[Department]]="IT",TBL_Employees3[[#This Row],[Gender]]="Female"),"Yes","No")</f>
        <v>Yes</v>
      </c>
      <c r="Q54" t="str">
        <f>IF(AND(TBL_Employees3[[#This Row],[Gender]]="Female",TBL_Employees3[[#This Row],[Ethnicity]]="Black"), "Female_Black", "Others")</f>
        <v>Others</v>
      </c>
      <c r="T54">
        <v>51</v>
      </c>
      <c r="U54">
        <f t="shared" si="1"/>
        <v>97156.03</v>
      </c>
      <c r="V54">
        <f t="shared" si="0"/>
        <v>97152.97</v>
      </c>
    </row>
    <row r="55" spans="1:23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TBL_Employees3[[#This Row],[Annual Salary]]+TBL_Employees3[[#This Row],[Bonus %]]*TBL_Employees3[[#This Row],[Annual Salary]]</f>
        <v>66889</v>
      </c>
      <c r="P55" t="str">
        <f>IF(AND(TBL_Employees3[[#This Row],[Department]]="IT",TBL_Employees3[[#This Row],[Gender]]="Female"),"Yes","No")</f>
        <v>No</v>
      </c>
      <c r="Q55" t="str">
        <f>IF(AND(TBL_Employees3[[#This Row],[Gender]]="Female",TBL_Employees3[[#This Row],[Ethnicity]]="Black"), "Female_Black", "Others")</f>
        <v>Others</v>
      </c>
      <c r="T55">
        <v>52</v>
      </c>
      <c r="U55">
        <f t="shared" si="1"/>
        <v>98130.8</v>
      </c>
      <c r="V55">
        <f t="shared" si="0"/>
        <v>98129.2</v>
      </c>
    </row>
    <row r="56" spans="1:23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TBL_Employees3[[#This Row],[Annual Salary]]+TBL_Employees3[[#This Row],[Bonus %]]*TBL_Employees3[[#This Row],[Annual Salary]]</f>
        <v>230523</v>
      </c>
      <c r="P56" t="str">
        <f>IF(AND(TBL_Employees3[[#This Row],[Department]]="IT",TBL_Employees3[[#This Row],[Gender]]="Female"),"Yes","No")</f>
        <v>No</v>
      </c>
      <c r="Q56" t="str">
        <f>IF(AND(TBL_Employees3[[#This Row],[Gender]]="Female",TBL_Employees3[[#This Row],[Ethnicity]]="Black"), "Female_Black", "Others")</f>
        <v>Others</v>
      </c>
      <c r="T56">
        <v>53</v>
      </c>
      <c r="U56">
        <f t="shared" si="1"/>
        <v>99186.49</v>
      </c>
      <c r="V56">
        <f t="shared" si="0"/>
        <v>99184.51</v>
      </c>
    </row>
    <row r="57" spans="1:23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TBL_Employees3[[#This Row],[Annual Salary]]+TBL_Employees3[[#This Row],[Bonus %]]*TBL_Employees3[[#This Row],[Annual Salary]]</f>
        <v>83990</v>
      </c>
      <c r="P57" t="str">
        <f>IF(AND(TBL_Employees3[[#This Row],[Department]]="IT",TBL_Employees3[[#This Row],[Gender]]="Female"),"Yes","No")</f>
        <v>No</v>
      </c>
      <c r="Q57" t="str">
        <f>IF(AND(TBL_Employees3[[#This Row],[Gender]]="Female",TBL_Employees3[[#This Row],[Ethnicity]]="Black"), "Female_Black", "Others")</f>
        <v>Others</v>
      </c>
      <c r="T57">
        <v>54</v>
      </c>
      <c r="U57">
        <f t="shared" si="1"/>
        <v>100048.40000000001</v>
      </c>
      <c r="V57">
        <f t="shared" si="0"/>
        <v>100039.6</v>
      </c>
      <c r="W57" t="s">
        <v>2041</v>
      </c>
    </row>
    <row r="58" spans="1:23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TBL_Employees3[[#This Row],[Annual Salary]]+TBL_Employees3[[#This Row],[Bonus %]]*TBL_Employees3[[#This Row],[Annual Salary]]</f>
        <v>102043</v>
      </c>
      <c r="P58" t="str">
        <f>IF(AND(TBL_Employees3[[#This Row],[Department]]="IT",TBL_Employees3[[#This Row],[Gender]]="Female"),"Yes","No")</f>
        <v>No</v>
      </c>
      <c r="Q58" t="str">
        <f>IF(AND(TBL_Employees3[[#This Row],[Gender]]="Female",TBL_Employees3[[#This Row],[Ethnicity]]="Black"), "Female_Black", "Others")</f>
        <v>Others</v>
      </c>
      <c r="T58">
        <v>55</v>
      </c>
      <c r="U58">
        <f t="shared" si="1"/>
        <v>102223.65000000001</v>
      </c>
      <c r="V58">
        <f t="shared" si="0"/>
        <v>102213.35</v>
      </c>
    </row>
    <row r="59" spans="1:23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TBL_Employees3[[#This Row],[Annual Salary]]+TBL_Employees3[[#This Row],[Bonus %]]*TBL_Employees3[[#This Row],[Annual Salary]]</f>
        <v>90678</v>
      </c>
      <c r="P59" t="str">
        <f>IF(AND(TBL_Employees3[[#This Row],[Department]]="IT",TBL_Employees3[[#This Row],[Gender]]="Female"),"Yes","No")</f>
        <v>No</v>
      </c>
      <c r="Q59" t="str">
        <f>IF(AND(TBL_Employees3[[#This Row],[Gender]]="Female",TBL_Employees3[[#This Row],[Ethnicity]]="Black"), "Female_Black", "Others")</f>
        <v>Others</v>
      </c>
      <c r="T59">
        <v>56</v>
      </c>
      <c r="U59">
        <f t="shared" si="1"/>
        <v>103468.36</v>
      </c>
      <c r="V59">
        <f t="shared" si="0"/>
        <v>103458.64</v>
      </c>
    </row>
    <row r="60" spans="1:23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TBL_Employees3[[#This Row],[Annual Salary]]+TBL_Employees3[[#This Row],[Bonus %]]*TBL_Employees3[[#This Row],[Annual Salary]]</f>
        <v>59067</v>
      </c>
      <c r="P60" t="str">
        <f>IF(AND(TBL_Employees3[[#This Row],[Department]]="IT",TBL_Employees3[[#This Row],[Gender]]="Female"),"Yes","No")</f>
        <v>No</v>
      </c>
      <c r="Q60" t="str">
        <f>IF(AND(TBL_Employees3[[#This Row],[Gender]]="Female",TBL_Employees3[[#This Row],[Ethnicity]]="Black"), "Female_Black", "Others")</f>
        <v>Female_Black</v>
      </c>
      <c r="T60">
        <v>57</v>
      </c>
      <c r="U60">
        <f t="shared" si="1"/>
        <v>105318.18999999999</v>
      </c>
      <c r="V60">
        <f t="shared" si="0"/>
        <v>105294.81</v>
      </c>
    </row>
    <row r="61" spans="1:23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TBL_Employees3[[#This Row],[Annual Salary]]+TBL_Employees3[[#This Row],[Bonus %]]*TBL_Employees3[[#This Row],[Annual Salary]]</f>
        <v>155321.29999999999</v>
      </c>
      <c r="P61" t="str">
        <f>IF(AND(TBL_Employees3[[#This Row],[Department]]="IT",TBL_Employees3[[#This Row],[Gender]]="Female"),"Yes","No")</f>
        <v>No</v>
      </c>
      <c r="Q61" t="str">
        <f>IF(AND(TBL_Employees3[[#This Row],[Gender]]="Female",TBL_Employees3[[#This Row],[Ethnicity]]="Black"), "Female_Black", "Others")</f>
        <v>Others</v>
      </c>
      <c r="T61">
        <v>58</v>
      </c>
      <c r="U61">
        <f t="shared" si="1"/>
        <v>107739.61999999994</v>
      </c>
      <c r="V61">
        <f t="shared" si="0"/>
        <v>107589.37999999996</v>
      </c>
    </row>
    <row r="62" spans="1:23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TBL_Employees3[[#This Row],[Annual Salary]]+TBL_Employees3[[#This Row],[Bonus %]]*TBL_Employees3[[#This Row],[Annual Salary]]</f>
        <v>174948.4</v>
      </c>
      <c r="P62" t="str">
        <f>IF(AND(TBL_Employees3[[#This Row],[Department]]="IT",TBL_Employees3[[#This Row],[Gender]]="Female"),"Yes","No")</f>
        <v>Yes</v>
      </c>
      <c r="Q62" t="str">
        <f>IF(AND(TBL_Employees3[[#This Row],[Gender]]="Female",TBL_Employees3[[#This Row],[Ethnicity]]="Black"), "Female_Black", "Others")</f>
        <v>Others</v>
      </c>
      <c r="T62">
        <v>59</v>
      </c>
      <c r="U62">
        <f t="shared" si="1"/>
        <v>109757.87999999999</v>
      </c>
      <c r="V62">
        <f t="shared" si="0"/>
        <v>109734.12</v>
      </c>
    </row>
    <row r="63" spans="1:23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TBL_Employees3[[#This Row],[Annual Salary]]+TBL_Employees3[[#This Row],[Bonus %]]*TBL_Employees3[[#This Row],[Annual Salary]]</f>
        <v>74691</v>
      </c>
      <c r="P63" t="str">
        <f>IF(AND(TBL_Employees3[[#This Row],[Department]]="IT",TBL_Employees3[[#This Row],[Gender]]="Female"),"Yes","No")</f>
        <v>No</v>
      </c>
      <c r="Q63" t="str">
        <f>IF(AND(TBL_Employees3[[#This Row],[Gender]]="Female",TBL_Employees3[[#This Row],[Ethnicity]]="Black"), "Female_Black", "Others")</f>
        <v>Others</v>
      </c>
      <c r="T63">
        <v>60</v>
      </c>
      <c r="U63">
        <f t="shared" si="1"/>
        <v>111362</v>
      </c>
      <c r="V63">
        <f t="shared" si="0"/>
        <v>111341</v>
      </c>
    </row>
    <row r="64" spans="1:23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TBL_Employees3[[#This Row],[Annual Salary]]+TBL_Employees3[[#This Row],[Bonus %]]*TBL_Employees3[[#This Row],[Annual Salary]]</f>
        <v>104810.89</v>
      </c>
      <c r="P64" t="str">
        <f>IF(AND(TBL_Employees3[[#This Row],[Department]]="IT",TBL_Employees3[[#This Row],[Gender]]="Female"),"Yes","No")</f>
        <v>No</v>
      </c>
      <c r="Q64" t="str">
        <f>IF(AND(TBL_Employees3[[#This Row],[Gender]]="Female",TBL_Employees3[[#This Row],[Ethnicity]]="Black"), "Female_Black", "Others")</f>
        <v>Others</v>
      </c>
      <c r="T64">
        <v>61</v>
      </c>
      <c r="U64">
        <f t="shared" si="1"/>
        <v>114142.55</v>
      </c>
      <c r="V64">
        <f t="shared" si="0"/>
        <v>114086.45</v>
      </c>
    </row>
    <row r="65" spans="1:2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TBL_Employees3[[#This Row],[Annual Salary]]+TBL_Employees3[[#This Row],[Bonus %]]*TBL_Employees3[[#This Row],[Annual Salary]]</f>
        <v>324616.02</v>
      </c>
      <c r="P65" t="str">
        <f>IF(AND(TBL_Employees3[[#This Row],[Department]]="IT",TBL_Employees3[[#This Row],[Gender]]="Female"),"Yes","No")</f>
        <v>No</v>
      </c>
      <c r="Q65" t="str">
        <f>IF(AND(TBL_Employees3[[#This Row],[Gender]]="Female",TBL_Employees3[[#This Row],[Ethnicity]]="Black"), "Female_Black", "Others")</f>
        <v>Others</v>
      </c>
      <c r="T65">
        <v>62</v>
      </c>
      <c r="U65">
        <f t="shared" si="1"/>
        <v>115832.72</v>
      </c>
      <c r="V65">
        <f t="shared" si="0"/>
        <v>115819.28</v>
      </c>
    </row>
    <row r="66" spans="1:2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TBL_Employees3[[#This Row],[Annual Salary]]+TBL_Employees3[[#This Row],[Bonus %]]*TBL_Employees3[[#This Row],[Annual Salary]]</f>
        <v>48906</v>
      </c>
      <c r="P66" t="str">
        <f>IF(AND(TBL_Employees3[[#This Row],[Department]]="IT",TBL_Employees3[[#This Row],[Gender]]="Female"),"Yes","No")</f>
        <v>No</v>
      </c>
      <c r="Q66" t="str">
        <f>IF(AND(TBL_Employees3[[#This Row],[Gender]]="Female",TBL_Employees3[[#This Row],[Ethnicity]]="Black"), "Female_Black", "Others")</f>
        <v>Female_Black</v>
      </c>
      <c r="T66">
        <v>63</v>
      </c>
      <c r="U66">
        <f t="shared" si="1"/>
        <v>119142.06999999999</v>
      </c>
      <c r="V66">
        <f t="shared" si="0"/>
        <v>118962.93000000001</v>
      </c>
    </row>
    <row r="67" spans="1:2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TBL_Employees3[[#This Row],[Annual Salary]]+TBL_Employees3[[#This Row],[Bonus %]]*TBL_Employees3[[#This Row],[Annual Salary]]</f>
        <v>80024</v>
      </c>
      <c r="P67" t="str">
        <f>IF(AND(TBL_Employees3[[#This Row],[Department]]="IT",TBL_Employees3[[#This Row],[Gender]]="Female"),"Yes","No")</f>
        <v>No</v>
      </c>
      <c r="Q67" t="str">
        <f>IF(AND(TBL_Employees3[[#This Row],[Gender]]="Female",TBL_Employees3[[#This Row],[Ethnicity]]="Black"), "Female_Black", "Others")</f>
        <v>Others</v>
      </c>
      <c r="T67">
        <v>64</v>
      </c>
      <c r="U67">
        <f t="shared" si="1"/>
        <v>120648.48</v>
      </c>
      <c r="V67">
        <f t="shared" si="0"/>
        <v>120639.52</v>
      </c>
    </row>
    <row r="68" spans="1:2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TBL_Employees3[[#This Row],[Annual Salary]]+TBL_Employees3[[#This Row],[Bonus %]]*TBL_Employees3[[#This Row],[Annual Salary]]</f>
        <v>54415</v>
      </c>
      <c r="P68" t="str">
        <f>IF(AND(TBL_Employees3[[#This Row],[Department]]="IT",TBL_Employees3[[#This Row],[Gender]]="Female"),"Yes","No")</f>
        <v>No</v>
      </c>
      <c r="Q68" t="str">
        <f>IF(AND(TBL_Employees3[[#This Row],[Gender]]="Female",TBL_Employees3[[#This Row],[Ethnicity]]="Black"), "Female_Black", "Others")</f>
        <v>Others</v>
      </c>
      <c r="T68">
        <v>65</v>
      </c>
      <c r="U68">
        <f t="shared" si="1"/>
        <v>122819.55</v>
      </c>
      <c r="V68">
        <f t="shared" ref="V68:V103" si="2">_xlfn.PERCENTILE.INC(J:J,T68/100)</f>
        <v>122811.45</v>
      </c>
    </row>
    <row r="69" spans="1:2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TBL_Employees3[[#This Row],[Annual Salary]]+TBL_Employees3[[#This Row],[Bonus %]]*TBL_Employees3[[#This Row],[Annual Salary]]</f>
        <v>128764.87</v>
      </c>
      <c r="P69" t="str">
        <f>IF(AND(TBL_Employees3[[#This Row],[Department]]="IT",TBL_Employees3[[#This Row],[Gender]]="Female"),"Yes","No")</f>
        <v>No</v>
      </c>
      <c r="Q69" t="str">
        <f>IF(AND(TBL_Employees3[[#This Row],[Gender]]="Female",TBL_Employees3[[#This Row],[Ethnicity]]="Black"), "Female_Black", "Others")</f>
        <v>Others</v>
      </c>
      <c r="T69">
        <v>66</v>
      </c>
      <c r="U69">
        <f t="shared" ref="U69:U103" si="3">_xlfn.PERCENTILE.EXC(J:J,T69/100)</f>
        <v>125032.28000000001</v>
      </c>
      <c r="V69">
        <f t="shared" si="2"/>
        <v>124981.72</v>
      </c>
    </row>
    <row r="70" spans="1:2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TBL_Employees3[[#This Row],[Annual Salary]]+TBL_Employees3[[#This Row],[Bonus %]]*TBL_Employees3[[#This Row],[Annual Salary]]</f>
        <v>281360.25</v>
      </c>
      <c r="P70" t="str">
        <f>IF(AND(TBL_Employees3[[#This Row],[Department]]="IT",TBL_Employees3[[#This Row],[Gender]]="Female"),"Yes","No")</f>
        <v>Yes</v>
      </c>
      <c r="Q70" t="str">
        <f>IF(AND(TBL_Employees3[[#This Row],[Gender]]="Female",TBL_Employees3[[#This Row],[Ethnicity]]="Black"), "Female_Black", "Others")</f>
        <v>Others</v>
      </c>
      <c r="T70">
        <v>67</v>
      </c>
      <c r="U70">
        <f t="shared" si="3"/>
        <v>126794.95000000001</v>
      </c>
      <c r="V70">
        <f t="shared" si="2"/>
        <v>126732.05</v>
      </c>
    </row>
    <row r="71" spans="1:2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TBL_Employees3[[#This Row],[Annual Salary]]+TBL_Employees3[[#This Row],[Bonus %]]*TBL_Employees3[[#This Row],[Annual Salary]]</f>
        <v>78844</v>
      </c>
      <c r="P71" t="str">
        <f>IF(AND(TBL_Employees3[[#This Row],[Department]]="IT",TBL_Employees3[[#This Row],[Gender]]="Female"),"Yes","No")</f>
        <v>Yes</v>
      </c>
      <c r="Q71" t="str">
        <f>IF(AND(TBL_Employees3[[#This Row],[Gender]]="Female",TBL_Employees3[[#This Row],[Ethnicity]]="Black"), "Female_Black", "Others")</f>
        <v>Others</v>
      </c>
      <c r="T71">
        <v>68</v>
      </c>
      <c r="U71">
        <f t="shared" si="3"/>
        <v>127917.28000000001</v>
      </c>
      <c r="V71">
        <f t="shared" si="2"/>
        <v>127855.72000000002</v>
      </c>
    </row>
    <row r="72" spans="1:2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TBL_Employees3[[#This Row],[Annual Salary]]+TBL_Employees3[[#This Row],[Bonus %]]*TBL_Employees3[[#This Row],[Annual Salary]]</f>
        <v>76354</v>
      </c>
      <c r="P72" t="str">
        <f>IF(AND(TBL_Employees3[[#This Row],[Department]]="IT",TBL_Employees3[[#This Row],[Gender]]="Female"),"Yes","No")</f>
        <v>No</v>
      </c>
      <c r="Q72" t="str">
        <f>IF(AND(TBL_Employees3[[#This Row],[Gender]]="Female",TBL_Employees3[[#This Row],[Ethnicity]]="Black"), "Female_Black", "Others")</f>
        <v>Others</v>
      </c>
      <c r="T72">
        <v>69</v>
      </c>
      <c r="U72">
        <f t="shared" si="3"/>
        <v>129842.54999999999</v>
      </c>
      <c r="V72">
        <f t="shared" si="2"/>
        <v>129768.44999999998</v>
      </c>
    </row>
    <row r="73" spans="1:2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TBL_Employees3[[#This Row],[Annual Salary]]+TBL_Employees3[[#This Row],[Bonus %]]*TBL_Employees3[[#This Row],[Annual Salary]]</f>
        <v>199112.4</v>
      </c>
      <c r="P73" t="str">
        <f>IF(AND(TBL_Employees3[[#This Row],[Department]]="IT",TBL_Employees3[[#This Row],[Gender]]="Female"),"Yes","No")</f>
        <v>No</v>
      </c>
      <c r="Q73" t="str">
        <f>IF(AND(TBL_Employees3[[#This Row],[Gender]]="Female",TBL_Employees3[[#This Row],[Ethnicity]]="Black"), "Female_Black", "Others")</f>
        <v>Others</v>
      </c>
      <c r="T73">
        <v>70</v>
      </c>
      <c r="U73">
        <f t="shared" si="3"/>
        <v>133369.1</v>
      </c>
      <c r="V73">
        <f t="shared" si="2"/>
        <v>133327.9</v>
      </c>
    </row>
    <row r="74" spans="1:2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TBL_Employees3[[#This Row],[Annual Salary]]+TBL_Employees3[[#This Row],[Bonus %]]*TBL_Employees3[[#This Row],[Annual Salary]]</f>
        <v>119695.08</v>
      </c>
      <c r="P74" t="str">
        <f>IF(AND(TBL_Employees3[[#This Row],[Department]]="IT",TBL_Employees3[[#This Row],[Gender]]="Female"),"Yes","No")</f>
        <v>No</v>
      </c>
      <c r="Q74" t="str">
        <f>IF(AND(TBL_Employees3[[#This Row],[Gender]]="Female",TBL_Employees3[[#This Row],[Ethnicity]]="Black"), "Female_Black", "Others")</f>
        <v>Others</v>
      </c>
      <c r="T74">
        <v>71</v>
      </c>
      <c r="U74">
        <f t="shared" si="3"/>
        <v>137737.18999999994</v>
      </c>
      <c r="V74">
        <f t="shared" si="2"/>
        <v>137363.80999999997</v>
      </c>
    </row>
    <row r="75" spans="1:2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TBL_Employees3[[#This Row],[Annual Salary]]+TBL_Employees3[[#This Row],[Bonus %]]*TBL_Employees3[[#This Row],[Annual Salary]]</f>
        <v>86299</v>
      </c>
      <c r="P75" t="str">
        <f>IF(AND(TBL_Employees3[[#This Row],[Department]]="IT",TBL_Employees3[[#This Row],[Gender]]="Female"),"Yes","No")</f>
        <v>No</v>
      </c>
      <c r="Q75" t="str">
        <f>IF(AND(TBL_Employees3[[#This Row],[Gender]]="Female",TBL_Employees3[[#This Row],[Ethnicity]]="Black"), "Female_Black", "Others")</f>
        <v>Others</v>
      </c>
      <c r="T75">
        <v>72</v>
      </c>
      <c r="U75">
        <f t="shared" si="3"/>
        <v>142541.20000000001</v>
      </c>
      <c r="V75">
        <f t="shared" si="2"/>
        <v>142404.79999999999</v>
      </c>
    </row>
    <row r="76" spans="1:2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TBL_Employees3[[#This Row],[Annual Salary]]+TBL_Employees3[[#This Row],[Bonus %]]*TBL_Employees3[[#This Row],[Annual Salary]]</f>
        <v>289273.59999999998</v>
      </c>
      <c r="P76" t="str">
        <f>IF(AND(TBL_Employees3[[#This Row],[Department]]="IT",TBL_Employees3[[#This Row],[Gender]]="Female"),"Yes","No")</f>
        <v>No</v>
      </c>
      <c r="Q76" t="str">
        <f>IF(AND(TBL_Employees3[[#This Row],[Gender]]="Female",TBL_Employees3[[#This Row],[Ethnicity]]="Black"), "Female_Black", "Others")</f>
        <v>Others</v>
      </c>
      <c r="T76">
        <v>73</v>
      </c>
      <c r="U76">
        <f t="shared" si="3"/>
        <v>146140</v>
      </c>
      <c r="V76">
        <f t="shared" si="2"/>
        <v>146140</v>
      </c>
    </row>
    <row r="77" spans="1:2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TBL_Employees3[[#This Row],[Annual Salary]]+TBL_Employees3[[#This Row],[Bonus %]]*TBL_Employees3[[#This Row],[Annual Salary]]</f>
        <v>53215</v>
      </c>
      <c r="P77" t="str">
        <f>IF(AND(TBL_Employees3[[#This Row],[Department]]="IT",TBL_Employees3[[#This Row],[Gender]]="Female"),"Yes","No")</f>
        <v>No</v>
      </c>
      <c r="Q77" t="str">
        <f>IF(AND(TBL_Employees3[[#This Row],[Gender]]="Female",TBL_Employees3[[#This Row],[Ethnicity]]="Black"), "Female_Black", "Others")</f>
        <v>Others</v>
      </c>
      <c r="T77">
        <v>74</v>
      </c>
      <c r="U77">
        <f t="shared" si="3"/>
        <v>149505.79999999999</v>
      </c>
      <c r="V77">
        <f t="shared" si="2"/>
        <v>149448.20000000001</v>
      </c>
    </row>
    <row r="78" spans="1:2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TBL_Employees3[[#This Row],[Annual Salary]]+TBL_Employees3[[#This Row],[Bonus %]]*TBL_Employees3[[#This Row],[Annual Salary]]</f>
        <v>86858</v>
      </c>
      <c r="P78" t="str">
        <f>IF(AND(TBL_Employees3[[#This Row],[Department]]="IT",TBL_Employees3[[#This Row],[Gender]]="Female"),"Yes","No")</f>
        <v>No</v>
      </c>
      <c r="Q78" t="str">
        <f>IF(AND(TBL_Employees3[[#This Row],[Gender]]="Female",TBL_Employees3[[#This Row],[Ethnicity]]="Black"), "Female_Black", "Others")</f>
        <v>Others</v>
      </c>
      <c r="T78">
        <v>75</v>
      </c>
      <c r="U78">
        <f t="shared" si="3"/>
        <v>150830.75</v>
      </c>
      <c r="V78">
        <f t="shared" si="2"/>
        <v>150782.25</v>
      </c>
      <c r="W78">
        <f>_xlfn.QUARTILE.EXC(J:J,3)</f>
        <v>150830.75</v>
      </c>
      <c r="X78">
        <f>_xlfn.QUARTILE.INC(J:J,3)</f>
        <v>150782.25</v>
      </c>
    </row>
    <row r="79" spans="1:2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TBL_Employees3[[#This Row],[Annual Salary]]+TBL_Employees3[[#This Row],[Bonus %]]*TBL_Employees3[[#This Row],[Annual Salary]]</f>
        <v>101488.68</v>
      </c>
      <c r="P79" t="str">
        <f>IF(AND(TBL_Employees3[[#This Row],[Department]]="IT",TBL_Employees3[[#This Row],[Gender]]="Female"),"Yes","No")</f>
        <v>No</v>
      </c>
      <c r="Q79" t="str">
        <f>IF(AND(TBL_Employees3[[#This Row],[Gender]]="Female",TBL_Employees3[[#This Row],[Ethnicity]]="Black"), "Female_Black", "Others")</f>
        <v>Others</v>
      </c>
      <c r="T79">
        <v>76</v>
      </c>
      <c r="U79">
        <f t="shared" si="3"/>
        <v>152171.28</v>
      </c>
      <c r="V79">
        <f t="shared" si="2"/>
        <v>152078.72</v>
      </c>
    </row>
    <row r="80" spans="1:2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TBL_Employees3[[#This Row],[Annual Salary]]+TBL_Employees3[[#This Row],[Bonus %]]*TBL_Employees3[[#This Row],[Annual Salary]]</f>
        <v>57008</v>
      </c>
      <c r="P80" t="str">
        <f>IF(AND(TBL_Employees3[[#This Row],[Department]]="IT",TBL_Employees3[[#This Row],[Gender]]="Female"),"Yes","No")</f>
        <v>No</v>
      </c>
      <c r="Q80" t="str">
        <f>IF(AND(TBL_Employees3[[#This Row],[Gender]]="Female",TBL_Employees3[[#This Row],[Ethnicity]]="Black"), "Female_Black", "Others")</f>
        <v>Others</v>
      </c>
      <c r="T80">
        <v>77</v>
      </c>
      <c r="U80">
        <f t="shared" si="3"/>
        <v>153955.71</v>
      </c>
      <c r="V80">
        <f t="shared" si="2"/>
        <v>153943.29</v>
      </c>
    </row>
    <row r="81" spans="1:22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TBL_Employees3[[#This Row],[Annual Salary]]+TBL_Employees3[[#This Row],[Bonus %]]*TBL_Employees3[[#This Row],[Annual Salary]]</f>
        <v>163183.85</v>
      </c>
      <c r="P81" t="str">
        <f>IF(AND(TBL_Employees3[[#This Row],[Department]]="IT",TBL_Employees3[[#This Row],[Gender]]="Female"),"Yes","No")</f>
        <v>No</v>
      </c>
      <c r="Q81" t="str">
        <f>IF(AND(TBL_Employees3[[#This Row],[Gender]]="Female",TBL_Employees3[[#This Row],[Ethnicity]]="Black"), "Female_Black", "Others")</f>
        <v>Others</v>
      </c>
      <c r="T81">
        <v>78</v>
      </c>
      <c r="U81">
        <f t="shared" si="3"/>
        <v>155267.19999999998</v>
      </c>
      <c r="V81">
        <f t="shared" si="2"/>
        <v>155132.80000000002</v>
      </c>
    </row>
    <row r="82" spans="1:22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TBL_Employees3[[#This Row],[Annual Salary]]+TBL_Employees3[[#This Row],[Bonus %]]*TBL_Employees3[[#This Row],[Annual Salary]]</f>
        <v>64847</v>
      </c>
      <c r="P82" t="str">
        <f>IF(AND(TBL_Employees3[[#This Row],[Department]]="IT",TBL_Employees3[[#This Row],[Gender]]="Female"),"Yes","No")</f>
        <v>No</v>
      </c>
      <c r="Q82" t="str">
        <f>IF(AND(TBL_Employees3[[#This Row],[Gender]]="Female",TBL_Employees3[[#This Row],[Ethnicity]]="Black"), "Female_Black", "Others")</f>
        <v>Others</v>
      </c>
      <c r="T82">
        <v>79</v>
      </c>
      <c r="U82">
        <f t="shared" si="3"/>
        <v>157277.77000000002</v>
      </c>
      <c r="V82">
        <f t="shared" si="2"/>
        <v>157125.23000000001</v>
      </c>
    </row>
    <row r="83" spans="1:22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TBL_Employees3[[#This Row],[Annual Salary]]+TBL_Employees3[[#This Row],[Bonus %]]*TBL_Employees3[[#This Row],[Annual Salary]]</f>
        <v>129734.58</v>
      </c>
      <c r="P83" t="str">
        <f>IF(AND(TBL_Employees3[[#This Row],[Department]]="IT",TBL_Employees3[[#This Row],[Gender]]="Female"),"Yes","No")</f>
        <v>No</v>
      </c>
      <c r="Q83" t="str">
        <f>IF(AND(TBL_Employees3[[#This Row],[Gender]]="Female",TBL_Employees3[[#This Row],[Ethnicity]]="Black"), "Female_Black", "Others")</f>
        <v>Others</v>
      </c>
      <c r="T83">
        <v>80</v>
      </c>
      <c r="U83">
        <f t="shared" si="3"/>
        <v>159439.20000000004</v>
      </c>
      <c r="V83">
        <f t="shared" si="2"/>
        <v>159142.80000000002</v>
      </c>
    </row>
    <row r="84" spans="1:22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TBL_Employees3[[#This Row],[Annual Salary]]+TBL_Employees3[[#This Row],[Bonus %]]*TBL_Employees3[[#This Row],[Annual Salary]]</f>
        <v>70505</v>
      </c>
      <c r="P84" t="str">
        <f>IF(AND(TBL_Employees3[[#This Row],[Department]]="IT",TBL_Employees3[[#This Row],[Gender]]="Female"),"Yes","No")</f>
        <v>No</v>
      </c>
      <c r="Q84" t="str">
        <f>IF(AND(TBL_Employees3[[#This Row],[Gender]]="Female",TBL_Employees3[[#This Row],[Ethnicity]]="Black"), "Female_Black", "Others")</f>
        <v>Others</v>
      </c>
      <c r="T84">
        <v>81</v>
      </c>
      <c r="U84">
        <f t="shared" si="3"/>
        <v>161610.01000000004</v>
      </c>
      <c r="V84">
        <f t="shared" si="2"/>
        <v>161348.99000000002</v>
      </c>
    </row>
    <row r="85" spans="1:22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TBL_Employees3[[#This Row],[Annual Salary]]+TBL_Employees3[[#This Row],[Bonus %]]*TBL_Employees3[[#This Row],[Annual Salary]]</f>
        <v>242818.56</v>
      </c>
      <c r="P85" t="str">
        <f>IF(AND(TBL_Employees3[[#This Row],[Department]]="IT",TBL_Employees3[[#This Row],[Gender]]="Female"),"Yes","No")</f>
        <v>No</v>
      </c>
      <c r="Q85" t="str">
        <f>IF(AND(TBL_Employees3[[#This Row],[Gender]]="Female",TBL_Employees3[[#This Row],[Ethnicity]]="Black"), "Female_Black", "Others")</f>
        <v>Others</v>
      </c>
      <c r="T85">
        <v>82</v>
      </c>
      <c r="U85">
        <f t="shared" si="3"/>
        <v>165896.22</v>
      </c>
      <c r="V85">
        <f t="shared" si="2"/>
        <v>165786.78</v>
      </c>
    </row>
    <row r="86" spans="1:22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TBL_Employees3[[#This Row],[Annual Salary]]+TBL_Employees3[[#This Row],[Bonus %]]*TBL_Employees3[[#This Row],[Annual Salary]]</f>
        <v>229443.28</v>
      </c>
      <c r="P86" t="str">
        <f>IF(AND(TBL_Employees3[[#This Row],[Department]]="IT",TBL_Employees3[[#This Row],[Gender]]="Female"),"Yes","No")</f>
        <v>No</v>
      </c>
      <c r="Q86" t="str">
        <f>IF(AND(TBL_Employees3[[#This Row],[Gender]]="Female",TBL_Employees3[[#This Row],[Ethnicity]]="Black"), "Female_Black", "Others")</f>
        <v>Others</v>
      </c>
      <c r="T86">
        <v>83</v>
      </c>
      <c r="U86">
        <f t="shared" si="3"/>
        <v>169396.28999999995</v>
      </c>
      <c r="V86">
        <f t="shared" si="2"/>
        <v>168958.70999999996</v>
      </c>
    </row>
    <row r="87" spans="1:22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TBL_Employees3[[#This Row],[Annual Salary]]+TBL_Employees3[[#This Row],[Bonus %]]*TBL_Employees3[[#This Row],[Annual Salary]]</f>
        <v>48345</v>
      </c>
      <c r="P87" t="str">
        <f>IF(AND(TBL_Employees3[[#This Row],[Department]]="IT",TBL_Employees3[[#This Row],[Gender]]="Female"),"Yes","No")</f>
        <v>No</v>
      </c>
      <c r="Q87" t="str">
        <f>IF(AND(TBL_Employees3[[#This Row],[Gender]]="Female",TBL_Employees3[[#This Row],[Ethnicity]]="Black"), "Female_Black", "Others")</f>
        <v>Others</v>
      </c>
      <c r="T87">
        <v>84</v>
      </c>
      <c r="U87">
        <f t="shared" si="3"/>
        <v>172689.87999999995</v>
      </c>
      <c r="V87">
        <f t="shared" si="2"/>
        <v>172277.11999999997</v>
      </c>
    </row>
    <row r="88" spans="1:22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TBL_Employees3[[#This Row],[Annual Salary]]+TBL_Employees3[[#This Row],[Bonus %]]*TBL_Employees3[[#This Row],[Annual Salary]]</f>
        <v>197878.2</v>
      </c>
      <c r="P88" t="str">
        <f>IF(AND(TBL_Employees3[[#This Row],[Department]]="IT",TBL_Employees3[[#This Row],[Gender]]="Female"),"Yes","No")</f>
        <v>No</v>
      </c>
      <c r="Q88" t="str">
        <f>IF(AND(TBL_Employees3[[#This Row],[Gender]]="Female",TBL_Employees3[[#This Row],[Ethnicity]]="Black"), "Female_Black", "Others")</f>
        <v>Others</v>
      </c>
      <c r="T88">
        <v>85</v>
      </c>
      <c r="U88">
        <f t="shared" si="3"/>
        <v>176319.5</v>
      </c>
      <c r="V88">
        <f t="shared" si="2"/>
        <v>176298.5</v>
      </c>
    </row>
    <row r="89" spans="1:22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TBL_Employees3[[#This Row],[Annual Salary]]+TBL_Employees3[[#This Row],[Bonus %]]*TBL_Employees3[[#This Row],[Annual Salary]]</f>
        <v>69803</v>
      </c>
      <c r="P89" t="str">
        <f>IF(AND(TBL_Employees3[[#This Row],[Department]]="IT",TBL_Employees3[[#This Row],[Gender]]="Female"),"Yes","No")</f>
        <v>Yes</v>
      </c>
      <c r="Q89" t="str">
        <f>IF(AND(TBL_Employees3[[#This Row],[Gender]]="Female",TBL_Employees3[[#This Row],[Ethnicity]]="Black"), "Female_Black", "Others")</f>
        <v>Others</v>
      </c>
      <c r="T89">
        <v>86</v>
      </c>
      <c r="U89">
        <f t="shared" si="3"/>
        <v>181184.92</v>
      </c>
      <c r="V89">
        <f t="shared" si="2"/>
        <v>181025.08</v>
      </c>
    </row>
    <row r="90" spans="1:22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TBL_Employees3[[#This Row],[Annual Salary]]+TBL_Employees3[[#This Row],[Bonus %]]*TBL_Employees3[[#This Row],[Annual Salary]]</f>
        <v>76588</v>
      </c>
      <c r="P90" t="str">
        <f>IF(AND(TBL_Employees3[[#This Row],[Department]]="IT",TBL_Employees3[[#This Row],[Gender]]="Female"),"Yes","No")</f>
        <v>Yes</v>
      </c>
      <c r="Q90" t="str">
        <f>IF(AND(TBL_Employees3[[#This Row],[Gender]]="Female",TBL_Employees3[[#This Row],[Ethnicity]]="Black"), "Female_Black", "Others")</f>
        <v>Others</v>
      </c>
      <c r="T90">
        <v>87</v>
      </c>
      <c r="U90">
        <f t="shared" si="3"/>
        <v>183150.41</v>
      </c>
      <c r="V90">
        <f t="shared" si="2"/>
        <v>183118.59</v>
      </c>
    </row>
    <row r="91" spans="1:22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TBL_Employees3[[#This Row],[Annual Salary]]+TBL_Employees3[[#This Row],[Bonus %]]*TBL_Employees3[[#This Row],[Annual Salary]]</f>
        <v>84596</v>
      </c>
      <c r="P91" t="str">
        <f>IF(AND(TBL_Employees3[[#This Row],[Department]]="IT",TBL_Employees3[[#This Row],[Gender]]="Female"),"Yes","No")</f>
        <v>No</v>
      </c>
      <c r="Q91" t="str">
        <f>IF(AND(TBL_Employees3[[#This Row],[Gender]]="Female",TBL_Employees3[[#This Row],[Ethnicity]]="Black"), "Female_Black", "Others")</f>
        <v>Others</v>
      </c>
      <c r="T91">
        <v>88</v>
      </c>
      <c r="U91">
        <f t="shared" si="3"/>
        <v>186488</v>
      </c>
      <c r="V91">
        <f t="shared" si="2"/>
        <v>186393</v>
      </c>
    </row>
    <row r="92" spans="1:22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TBL_Employees3[[#This Row],[Annual Salary]]+TBL_Employees3[[#This Row],[Bonus %]]*TBL_Employees3[[#This Row],[Annual Salary]]</f>
        <v>125885.1</v>
      </c>
      <c r="P92" t="str">
        <f>IF(AND(TBL_Employees3[[#This Row],[Department]]="IT",TBL_Employees3[[#This Row],[Gender]]="Female"),"Yes","No")</f>
        <v>No</v>
      </c>
      <c r="Q92" t="str">
        <f>IF(AND(TBL_Employees3[[#This Row],[Gender]]="Female",TBL_Employees3[[#This Row],[Ethnicity]]="Black"), "Female_Black", "Others")</f>
        <v>Others</v>
      </c>
      <c r="T92">
        <v>89</v>
      </c>
      <c r="U92">
        <f t="shared" si="3"/>
        <v>189405.7</v>
      </c>
      <c r="V92">
        <f t="shared" si="2"/>
        <v>189304.3</v>
      </c>
    </row>
    <row r="93" spans="1:22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TBL_Employees3[[#This Row],[Annual Salary]]+TBL_Employees3[[#This Row],[Bonus %]]*TBL_Employees3[[#This Row],[Annual Salary]]</f>
        <v>161462.29999999999</v>
      </c>
      <c r="P93" t="str">
        <f>IF(AND(TBL_Employees3[[#This Row],[Department]]="IT",TBL_Employees3[[#This Row],[Gender]]="Female"),"Yes","No")</f>
        <v>No</v>
      </c>
      <c r="Q93" t="str">
        <f>IF(AND(TBL_Employees3[[#This Row],[Gender]]="Female",TBL_Employees3[[#This Row],[Ethnicity]]="Black"), "Female_Black", "Others")</f>
        <v>Others</v>
      </c>
      <c r="T93">
        <v>90</v>
      </c>
      <c r="U93">
        <f t="shared" si="3"/>
        <v>191783.4</v>
      </c>
      <c r="V93">
        <f t="shared" si="2"/>
        <v>191594.6</v>
      </c>
    </row>
    <row r="94" spans="1:22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TBL_Employees3[[#This Row],[Annual Salary]]+TBL_Employees3[[#This Row],[Bonus %]]*TBL_Employees3[[#This Row],[Annual Salary]]</f>
        <v>59817</v>
      </c>
      <c r="P94" t="str">
        <f>IF(AND(TBL_Employees3[[#This Row],[Department]]="IT",TBL_Employees3[[#This Row],[Gender]]="Female"),"Yes","No")</f>
        <v>No</v>
      </c>
      <c r="Q94" t="str">
        <f>IF(AND(TBL_Employees3[[#This Row],[Gender]]="Female",TBL_Employees3[[#This Row],[Ethnicity]]="Black"), "Female_Black", "Others")</f>
        <v>Others</v>
      </c>
      <c r="T94">
        <v>91</v>
      </c>
      <c r="U94">
        <f t="shared" si="3"/>
        <v>197623.62000000002</v>
      </c>
      <c r="V94">
        <f t="shared" si="2"/>
        <v>197392.38</v>
      </c>
    </row>
    <row r="95" spans="1:22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TBL_Employees3[[#This Row],[Annual Salary]]+TBL_Employees3[[#This Row],[Bonus %]]*TBL_Employees3[[#This Row],[Annual Salary]]</f>
        <v>55854</v>
      </c>
      <c r="P95" t="str">
        <f>IF(AND(TBL_Employees3[[#This Row],[Department]]="IT",TBL_Employees3[[#This Row],[Gender]]="Female"),"Yes","No")</f>
        <v>No</v>
      </c>
      <c r="Q95" t="str">
        <f>IF(AND(TBL_Employees3[[#This Row],[Gender]]="Female",TBL_Employees3[[#This Row],[Ethnicity]]="Black"), "Female_Black", "Others")</f>
        <v>Others</v>
      </c>
      <c r="T95">
        <v>92</v>
      </c>
      <c r="U95">
        <f t="shared" si="3"/>
        <v>199844.8</v>
      </c>
      <c r="V95">
        <f t="shared" si="2"/>
        <v>199811.20000000001</v>
      </c>
    </row>
    <row r="96" spans="1:22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TBL_Employees3[[#This Row],[Annual Salary]]+TBL_Employees3[[#This Row],[Bonus %]]*TBL_Employees3[[#This Row],[Annual Salary]]</f>
        <v>95998</v>
      </c>
      <c r="P96" t="str">
        <f>IF(AND(TBL_Employees3[[#This Row],[Department]]="IT",TBL_Employees3[[#This Row],[Gender]]="Female"),"Yes","No")</f>
        <v>No</v>
      </c>
      <c r="Q96" t="str">
        <f>IF(AND(TBL_Employees3[[#This Row],[Gender]]="Female",TBL_Employees3[[#This Row],[Ethnicity]]="Black"), "Female_Black", "Others")</f>
        <v>Others</v>
      </c>
      <c r="T96">
        <v>93</v>
      </c>
      <c r="U96">
        <f t="shared" si="3"/>
        <v>208137.34000000005</v>
      </c>
      <c r="V96">
        <f t="shared" si="2"/>
        <v>207244.66000000006</v>
      </c>
    </row>
    <row r="97" spans="1:22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TBL_Employees3[[#This Row],[Annual Salary]]+TBL_Employees3[[#This Row],[Bonus %]]*TBL_Employees3[[#This Row],[Annual Salary]]</f>
        <v>175083.33000000002</v>
      </c>
      <c r="P97" t="str">
        <f>IF(AND(TBL_Employees3[[#This Row],[Department]]="IT",TBL_Employees3[[#This Row],[Gender]]="Female"),"Yes","No")</f>
        <v>No</v>
      </c>
      <c r="Q97" t="str">
        <f>IF(AND(TBL_Employees3[[#This Row],[Gender]]="Female",TBL_Employees3[[#This Row],[Ethnicity]]="Black"), "Female_Black", "Others")</f>
        <v>Others</v>
      </c>
      <c r="T97">
        <v>94</v>
      </c>
      <c r="U97">
        <f t="shared" si="3"/>
        <v>218485.17999999996</v>
      </c>
      <c r="V97">
        <f t="shared" si="2"/>
        <v>217827.81999999995</v>
      </c>
    </row>
    <row r="98" spans="1:22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TBL_Employees3[[#This Row],[Annual Salary]]+TBL_Employees3[[#This Row],[Bonus %]]*TBL_Employees3[[#This Row],[Annual Salary]]</f>
        <v>321128.59999999998</v>
      </c>
      <c r="P98" t="str">
        <f>IF(AND(TBL_Employees3[[#This Row],[Department]]="IT",TBL_Employees3[[#This Row],[Gender]]="Female"),"Yes","No")</f>
        <v>No</v>
      </c>
      <c r="Q98" t="str">
        <f>IF(AND(TBL_Employees3[[#This Row],[Gender]]="Female",TBL_Employees3[[#This Row],[Ethnicity]]="Black"), "Female_Black", "Others")</f>
        <v>Others</v>
      </c>
      <c r="T98">
        <v>95</v>
      </c>
      <c r="U98">
        <f t="shared" si="3"/>
        <v>223386.55</v>
      </c>
      <c r="V98">
        <f t="shared" si="2"/>
        <v>223072.44999999998</v>
      </c>
    </row>
    <row r="99" spans="1:22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TBL_Employees3[[#This Row],[Annual Salary]]+TBL_Employees3[[#This Row],[Bonus %]]*TBL_Employees3[[#This Row],[Annual Salary]]</f>
        <v>88072</v>
      </c>
      <c r="P99" t="str">
        <f>IF(AND(TBL_Employees3[[#This Row],[Department]]="IT",TBL_Employees3[[#This Row],[Gender]]="Female"),"Yes","No")</f>
        <v>Yes</v>
      </c>
      <c r="Q99" t="str">
        <f>IF(AND(TBL_Employees3[[#This Row],[Gender]]="Female",TBL_Employees3[[#This Row],[Ethnicity]]="Black"), "Female_Black", "Others")</f>
        <v>Others</v>
      </c>
      <c r="T99">
        <v>96</v>
      </c>
      <c r="U99">
        <f t="shared" si="3"/>
        <v>234589</v>
      </c>
      <c r="V99">
        <f t="shared" si="2"/>
        <v>234474</v>
      </c>
    </row>
    <row r="100" spans="1:22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TBL_Employees3[[#This Row],[Annual Salary]]+TBL_Employees3[[#This Row],[Bonus %]]*TBL_Employees3[[#This Row],[Annual Salary]]</f>
        <v>73359</v>
      </c>
      <c r="P100" t="str">
        <f>IF(AND(TBL_Employees3[[#This Row],[Department]]="IT",TBL_Employees3[[#This Row],[Gender]]="Female"),"Yes","No")</f>
        <v>No</v>
      </c>
      <c r="Q100" t="str">
        <f>IF(AND(TBL_Employees3[[#This Row],[Gender]]="Female",TBL_Employees3[[#This Row],[Ethnicity]]="Black"), "Female_Black", "Others")</f>
        <v>Others</v>
      </c>
      <c r="T100">
        <v>97</v>
      </c>
      <c r="U100">
        <f t="shared" si="3"/>
        <v>243548.53000000003</v>
      </c>
      <c r="V100">
        <f t="shared" si="2"/>
        <v>242938.46999999997</v>
      </c>
    </row>
    <row r="101" spans="1:22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TBL_Employees3[[#This Row],[Annual Salary]]+TBL_Employees3[[#This Row],[Bonus %]]*TBL_Employees3[[#This Row],[Annual Salary]]</f>
        <v>285600.90000000002</v>
      </c>
      <c r="P101" t="str">
        <f>IF(AND(TBL_Employees3[[#This Row],[Department]]="IT",TBL_Employees3[[#This Row],[Gender]]="Female"),"Yes","No")</f>
        <v>No</v>
      </c>
      <c r="Q101" t="str">
        <f>IF(AND(TBL_Employees3[[#This Row],[Gender]]="Female",TBL_Employees3[[#This Row],[Ethnicity]]="Black"), "Female_Black", "Others")</f>
        <v>Others</v>
      </c>
      <c r="T101">
        <v>98</v>
      </c>
      <c r="U101">
        <f t="shared" si="3"/>
        <v>249501.28</v>
      </c>
      <c r="V101">
        <f t="shared" si="2"/>
        <v>249274.72</v>
      </c>
    </row>
    <row r="102" spans="1:22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TBL_Employees3[[#This Row],[Annual Salary]]+TBL_Employees3[[#This Row],[Bonus %]]*TBL_Employees3[[#This Row],[Annual Salary]]</f>
        <v>61773</v>
      </c>
      <c r="P102" t="str">
        <f>IF(AND(TBL_Employees3[[#This Row],[Department]]="IT",TBL_Employees3[[#This Row],[Gender]]="Female"),"Yes","No")</f>
        <v>No</v>
      </c>
      <c r="Q102" t="str">
        <f>IF(AND(TBL_Employees3[[#This Row],[Gender]]="Female",TBL_Employees3[[#This Row],[Ethnicity]]="Black"), "Female_Black", "Others")</f>
        <v>Others</v>
      </c>
      <c r="T102">
        <v>99</v>
      </c>
      <c r="U102">
        <f t="shared" si="3"/>
        <v>254286.68</v>
      </c>
      <c r="V102">
        <f t="shared" si="2"/>
        <v>254059.32</v>
      </c>
    </row>
    <row r="103" spans="1:22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TBL_Employees3[[#This Row],[Annual Salary]]+TBL_Employees3[[#This Row],[Bonus %]]*TBL_Employees3[[#This Row],[Annual Salary]]</f>
        <v>81255.14</v>
      </c>
      <c r="P103" t="str">
        <f>IF(AND(TBL_Employees3[[#This Row],[Department]]="IT",TBL_Employees3[[#This Row],[Gender]]="Female"),"Yes","No")</f>
        <v>Yes</v>
      </c>
      <c r="Q103" t="str">
        <f>IF(AND(TBL_Employees3[[#This Row],[Gender]]="Female",TBL_Employees3[[#This Row],[Ethnicity]]="Black"), "Female_Black", "Others")</f>
        <v>Others</v>
      </c>
      <c r="T103">
        <v>100</v>
      </c>
      <c r="U103" t="e">
        <f t="shared" si="3"/>
        <v>#NUM!</v>
      </c>
      <c r="V103">
        <f t="shared" si="2"/>
        <v>258498</v>
      </c>
    </row>
    <row r="104" spans="1:22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TBL_Employees3[[#This Row],[Annual Salary]]+TBL_Employees3[[#This Row],[Bonus %]]*TBL_Employees3[[#This Row],[Annual Salary]]</f>
        <v>62575</v>
      </c>
      <c r="P104" t="str">
        <f>IF(AND(TBL_Employees3[[#This Row],[Department]]="IT",TBL_Employees3[[#This Row],[Gender]]="Female"),"Yes","No")</f>
        <v>No</v>
      </c>
      <c r="Q104" t="str">
        <f>IF(AND(TBL_Employees3[[#This Row],[Gender]]="Female",TBL_Employees3[[#This Row],[Ethnicity]]="Black"), "Female_Black", "Others")</f>
        <v>Others</v>
      </c>
    </row>
    <row r="105" spans="1:22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TBL_Employees3[[#This Row],[Annual Salary]]+TBL_Employees3[[#This Row],[Bonus %]]*TBL_Employees3[[#This Row],[Annual Salary]]</f>
        <v>230887.56</v>
      </c>
      <c r="P105" t="str">
        <f>IF(AND(TBL_Employees3[[#This Row],[Department]]="IT",TBL_Employees3[[#This Row],[Gender]]="Female"),"Yes","No")</f>
        <v>No</v>
      </c>
      <c r="Q105" t="str">
        <f>IF(AND(TBL_Employees3[[#This Row],[Gender]]="Female",TBL_Employees3[[#This Row],[Ethnicity]]="Black"), "Female_Black", "Others")</f>
        <v>Others</v>
      </c>
    </row>
    <row r="106" spans="1:22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TBL_Employees3[[#This Row],[Annual Salary]]+TBL_Employees3[[#This Row],[Bonus %]]*TBL_Employees3[[#This Row],[Annual Salary]]</f>
        <v>52310</v>
      </c>
      <c r="P106" t="str">
        <f>IF(AND(TBL_Employees3[[#This Row],[Department]]="IT",TBL_Employees3[[#This Row],[Gender]]="Female"),"Yes","No")</f>
        <v>No</v>
      </c>
      <c r="Q106" t="str">
        <f>IF(AND(TBL_Employees3[[#This Row],[Gender]]="Female",TBL_Employees3[[#This Row],[Ethnicity]]="Black"), "Female_Black", "Others")</f>
        <v>Others</v>
      </c>
    </row>
    <row r="107" spans="1:22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TBL_Employees3[[#This Row],[Annual Salary]]+TBL_Employees3[[#This Row],[Bonus %]]*TBL_Employees3[[#This Row],[Annual Salary]]</f>
        <v>175528.1</v>
      </c>
      <c r="P107" t="str">
        <f>IF(AND(TBL_Employees3[[#This Row],[Department]]="IT",TBL_Employees3[[#This Row],[Gender]]="Female"),"Yes","No")</f>
        <v>No</v>
      </c>
      <c r="Q107" t="str">
        <f>IF(AND(TBL_Employees3[[#This Row],[Gender]]="Female",TBL_Employees3[[#This Row],[Ethnicity]]="Black"), "Female_Black", "Others")</f>
        <v>Others</v>
      </c>
    </row>
    <row r="108" spans="1:22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TBL_Employees3[[#This Row],[Annual Salary]]+TBL_Employees3[[#This Row],[Bonus %]]*TBL_Employees3[[#This Row],[Annual Salary]]</f>
        <v>91763</v>
      </c>
      <c r="P108" t="str">
        <f>IF(AND(TBL_Employees3[[#This Row],[Department]]="IT",TBL_Employees3[[#This Row],[Gender]]="Female"),"Yes","No")</f>
        <v>No</v>
      </c>
      <c r="Q108" t="str">
        <f>IF(AND(TBL_Employees3[[#This Row],[Gender]]="Female",TBL_Employees3[[#This Row],[Ethnicity]]="Black"), "Female_Black", "Others")</f>
        <v>Others</v>
      </c>
    </row>
    <row r="109" spans="1:22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TBL_Employees3[[#This Row],[Annual Salary]]+TBL_Employees3[[#This Row],[Bonus %]]*TBL_Employees3[[#This Row],[Annual Salary]]</f>
        <v>96475</v>
      </c>
      <c r="P109" t="str">
        <f>IF(AND(TBL_Employees3[[#This Row],[Department]]="IT",TBL_Employees3[[#This Row],[Gender]]="Female"),"Yes","No")</f>
        <v>No</v>
      </c>
      <c r="Q109" t="str">
        <f>IF(AND(TBL_Employees3[[#This Row],[Gender]]="Female",TBL_Employees3[[#This Row],[Ethnicity]]="Black"), "Female_Black", "Others")</f>
        <v>Others</v>
      </c>
    </row>
    <row r="110" spans="1:22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TBL_Employees3[[#This Row],[Annual Salary]]+TBL_Employees3[[#This Row],[Bonus %]]*TBL_Employees3[[#This Row],[Annual Salary]]</f>
        <v>113781</v>
      </c>
      <c r="P110" t="str">
        <f>IF(AND(TBL_Employees3[[#This Row],[Department]]="IT",TBL_Employees3[[#This Row],[Gender]]="Female"),"Yes","No")</f>
        <v>No</v>
      </c>
      <c r="Q110" t="str">
        <f>IF(AND(TBL_Employees3[[#This Row],[Gender]]="Female",TBL_Employees3[[#This Row],[Ethnicity]]="Black"), "Female_Black", "Others")</f>
        <v>Others</v>
      </c>
    </row>
    <row r="111" spans="1:22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TBL_Employees3[[#This Row],[Annual Salary]]+TBL_Employees3[[#This Row],[Bonus %]]*TBL_Employees3[[#This Row],[Annual Salary]]</f>
        <v>209914.74</v>
      </c>
      <c r="P111" t="str">
        <f>IF(AND(TBL_Employees3[[#This Row],[Department]]="IT",TBL_Employees3[[#This Row],[Gender]]="Female"),"Yes","No")</f>
        <v>No</v>
      </c>
      <c r="Q111" t="str">
        <f>IF(AND(TBL_Employees3[[#This Row],[Gender]]="Female",TBL_Employees3[[#This Row],[Ethnicity]]="Black"), "Female_Black", "Others")</f>
        <v>Others</v>
      </c>
    </row>
    <row r="112" spans="1:22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TBL_Employees3[[#This Row],[Annual Salary]]+TBL_Employees3[[#This Row],[Bonus %]]*TBL_Employees3[[#This Row],[Annual Salary]]</f>
        <v>95372</v>
      </c>
      <c r="P112" t="str">
        <f>IF(AND(TBL_Employees3[[#This Row],[Department]]="IT",TBL_Employees3[[#This Row],[Gender]]="Female"),"Yes","No")</f>
        <v>No</v>
      </c>
      <c r="Q112" t="str">
        <f>IF(AND(TBL_Employees3[[#This Row],[Gender]]="Female",TBL_Employees3[[#This Row],[Ethnicity]]="Black"), "Female_Black", "Others")</f>
        <v>Others</v>
      </c>
    </row>
    <row r="113" spans="1:17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TBL_Employees3[[#This Row],[Annual Salary]]+TBL_Employees3[[#This Row],[Bonus %]]*TBL_Employees3[[#This Row],[Annual Salary]]</f>
        <v>185383.45</v>
      </c>
      <c r="P113" t="str">
        <f>IF(AND(TBL_Employees3[[#This Row],[Department]]="IT",TBL_Employees3[[#This Row],[Gender]]="Female"),"Yes","No")</f>
        <v>Yes</v>
      </c>
      <c r="Q113" t="str">
        <f>IF(AND(TBL_Employees3[[#This Row],[Gender]]="Female",TBL_Employees3[[#This Row],[Ethnicity]]="Black"), "Female_Black", "Others")</f>
        <v>Others</v>
      </c>
    </row>
    <row r="114" spans="1:17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TBL_Employees3[[#This Row],[Annual Salary]]+TBL_Employees3[[#This Row],[Bonus %]]*TBL_Employees3[[#This Row],[Annual Salary]]</f>
        <v>74738</v>
      </c>
      <c r="P114" t="str">
        <f>IF(AND(TBL_Employees3[[#This Row],[Department]]="IT",TBL_Employees3[[#This Row],[Gender]]="Female"),"Yes","No")</f>
        <v>Yes</v>
      </c>
      <c r="Q114" t="str">
        <f>IF(AND(TBL_Employees3[[#This Row],[Gender]]="Female",TBL_Employees3[[#This Row],[Ethnicity]]="Black"), "Female_Black", "Others")</f>
        <v>Others</v>
      </c>
    </row>
    <row r="115" spans="1:17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TBL_Employees3[[#This Row],[Annual Salary]]+TBL_Employees3[[#This Row],[Bonus %]]*TBL_Employees3[[#This Row],[Annual Salary]]</f>
        <v>207119.33000000002</v>
      </c>
      <c r="P115" t="str">
        <f>IF(AND(TBL_Employees3[[#This Row],[Department]]="IT",TBL_Employees3[[#This Row],[Gender]]="Female"),"Yes","No")</f>
        <v>No</v>
      </c>
      <c r="Q115" t="str">
        <f>IF(AND(TBL_Employees3[[#This Row],[Gender]]="Female",TBL_Employees3[[#This Row],[Ethnicity]]="Black"), "Female_Black", "Others")</f>
        <v>Others</v>
      </c>
    </row>
    <row r="116" spans="1:17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TBL_Employees3[[#This Row],[Annual Salary]]+TBL_Employees3[[#This Row],[Bonus %]]*TBL_Employees3[[#This Row],[Annual Salary]]</f>
        <v>276005.68</v>
      </c>
      <c r="P116" t="str">
        <f>IF(AND(TBL_Employees3[[#This Row],[Department]]="IT",TBL_Employees3[[#This Row],[Gender]]="Female"),"Yes","No")</f>
        <v>No</v>
      </c>
      <c r="Q116" t="str">
        <f>IF(AND(TBL_Employees3[[#This Row],[Gender]]="Female",TBL_Employees3[[#This Row],[Ethnicity]]="Black"), "Female_Black", "Others")</f>
        <v>Others</v>
      </c>
    </row>
    <row r="117" spans="1:17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TBL_Employees3[[#This Row],[Annual Salary]]+TBL_Employees3[[#This Row],[Bonus %]]*TBL_Employees3[[#This Row],[Annual Salary]]</f>
        <v>201129.25</v>
      </c>
      <c r="P117" t="str">
        <f>IF(AND(TBL_Employees3[[#This Row],[Department]]="IT",TBL_Employees3[[#This Row],[Gender]]="Female"),"Yes","No")</f>
        <v>No</v>
      </c>
      <c r="Q117" t="str">
        <f>IF(AND(TBL_Employees3[[#This Row],[Gender]]="Female",TBL_Employees3[[#This Row],[Ethnicity]]="Black"), "Female_Black", "Others")</f>
        <v>Others</v>
      </c>
    </row>
    <row r="118" spans="1:17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TBL_Employees3[[#This Row],[Annual Salary]]+TBL_Employees3[[#This Row],[Bonus %]]*TBL_Employees3[[#This Row],[Annual Salary]]</f>
        <v>153314.04</v>
      </c>
      <c r="P118" t="str">
        <f>IF(AND(TBL_Employees3[[#This Row],[Department]]="IT",TBL_Employees3[[#This Row],[Gender]]="Female"),"Yes","No")</f>
        <v>Yes</v>
      </c>
      <c r="Q118" t="str">
        <f>IF(AND(TBL_Employees3[[#This Row],[Gender]]="Female",TBL_Employees3[[#This Row],[Ethnicity]]="Black"), "Female_Black", "Others")</f>
        <v>Others</v>
      </c>
    </row>
    <row r="119" spans="1:17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TBL_Employees3[[#This Row],[Annual Salary]]+TBL_Employees3[[#This Row],[Bonus %]]*TBL_Employees3[[#This Row],[Annual Salary]]</f>
        <v>71699</v>
      </c>
      <c r="P119" t="str">
        <f>IF(AND(TBL_Employees3[[#This Row],[Department]]="IT",TBL_Employees3[[#This Row],[Gender]]="Female"),"Yes","No")</f>
        <v>No</v>
      </c>
      <c r="Q119" t="str">
        <f>IF(AND(TBL_Employees3[[#This Row],[Gender]]="Female",TBL_Employees3[[#This Row],[Ethnicity]]="Black"), "Female_Black", "Others")</f>
        <v>Others</v>
      </c>
    </row>
    <row r="120" spans="1:17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TBL_Employees3[[#This Row],[Annual Salary]]+TBL_Employees3[[#This Row],[Bonus %]]*TBL_Employees3[[#This Row],[Annual Salary]]</f>
        <v>94430</v>
      </c>
      <c r="P120" t="str">
        <f>IF(AND(TBL_Employees3[[#This Row],[Department]]="IT",TBL_Employees3[[#This Row],[Gender]]="Female"),"Yes","No")</f>
        <v>No</v>
      </c>
      <c r="Q120" t="str">
        <f>IF(AND(TBL_Employees3[[#This Row],[Gender]]="Female",TBL_Employees3[[#This Row],[Ethnicity]]="Black"), "Female_Black", "Others")</f>
        <v>Others</v>
      </c>
    </row>
    <row r="121" spans="1:17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TBL_Employees3[[#This Row],[Annual Salary]]+TBL_Employees3[[#This Row],[Bonus %]]*TBL_Employees3[[#This Row],[Annual Salary]]</f>
        <v>110749.28</v>
      </c>
      <c r="P121" t="str">
        <f>IF(AND(TBL_Employees3[[#This Row],[Department]]="IT",TBL_Employees3[[#This Row],[Gender]]="Female"),"Yes","No")</f>
        <v>No</v>
      </c>
      <c r="Q121" t="str">
        <f>IF(AND(TBL_Employees3[[#This Row],[Gender]]="Female",TBL_Employees3[[#This Row],[Ethnicity]]="Black"), "Female_Black", "Others")</f>
        <v>Others</v>
      </c>
    </row>
    <row r="122" spans="1:17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TBL_Employees3[[#This Row],[Annual Salary]]+TBL_Employees3[[#This Row],[Bonus %]]*TBL_Employees3[[#This Row],[Annual Salary]]</f>
        <v>92771</v>
      </c>
      <c r="P122" t="str">
        <f>IF(AND(TBL_Employees3[[#This Row],[Department]]="IT",TBL_Employees3[[#This Row],[Gender]]="Female"),"Yes","No")</f>
        <v>Yes</v>
      </c>
      <c r="Q122" t="str">
        <f>IF(AND(TBL_Employees3[[#This Row],[Gender]]="Female",TBL_Employees3[[#This Row],[Ethnicity]]="Black"), "Female_Black", "Others")</f>
        <v>Others</v>
      </c>
    </row>
    <row r="123" spans="1:17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TBL_Employees3[[#This Row],[Annual Salary]]+TBL_Employees3[[#This Row],[Bonus %]]*TBL_Employees3[[#This Row],[Annual Salary]]</f>
        <v>71531</v>
      </c>
      <c r="P123" t="str">
        <f>IF(AND(TBL_Employees3[[#This Row],[Department]]="IT",TBL_Employees3[[#This Row],[Gender]]="Female"),"Yes","No")</f>
        <v>No</v>
      </c>
      <c r="Q123" t="str">
        <f>IF(AND(TBL_Employees3[[#This Row],[Gender]]="Female",TBL_Employees3[[#This Row],[Ethnicity]]="Black"), "Female_Black", "Others")</f>
        <v>Others</v>
      </c>
    </row>
    <row r="124" spans="1:17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TBL_Employees3[[#This Row],[Annual Salary]]+TBL_Employees3[[#This Row],[Bonus %]]*TBL_Employees3[[#This Row],[Annual Salary]]</f>
        <v>90304</v>
      </c>
      <c r="P124" t="str">
        <f>IF(AND(TBL_Employees3[[#This Row],[Department]]="IT",TBL_Employees3[[#This Row],[Gender]]="Female"),"Yes","No")</f>
        <v>No</v>
      </c>
      <c r="Q124" t="str">
        <f>IF(AND(TBL_Employees3[[#This Row],[Gender]]="Female",TBL_Employees3[[#This Row],[Ethnicity]]="Black"), "Female_Black", "Others")</f>
        <v>Others</v>
      </c>
    </row>
    <row r="125" spans="1:17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TBL_Employees3[[#This Row],[Annual Salary]]+TBL_Employees3[[#This Row],[Bonus %]]*TBL_Employees3[[#This Row],[Annual Salary]]</f>
        <v>115393.3</v>
      </c>
      <c r="P125" t="str">
        <f>IF(AND(TBL_Employees3[[#This Row],[Department]]="IT",TBL_Employees3[[#This Row],[Gender]]="Female"),"Yes","No")</f>
        <v>No</v>
      </c>
      <c r="Q125" t="str">
        <f>IF(AND(TBL_Employees3[[#This Row],[Gender]]="Female",TBL_Employees3[[#This Row],[Ethnicity]]="Black"), "Female_Black", "Others")</f>
        <v>Others</v>
      </c>
    </row>
    <row r="126" spans="1:17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TBL_Employees3[[#This Row],[Annual Salary]]+TBL_Employees3[[#This Row],[Bonus %]]*TBL_Employees3[[#This Row],[Annual Salary]]</f>
        <v>55859</v>
      </c>
      <c r="P126" t="str">
        <f>IF(AND(TBL_Employees3[[#This Row],[Department]]="IT",TBL_Employees3[[#This Row],[Gender]]="Female"),"Yes","No")</f>
        <v>No</v>
      </c>
      <c r="Q126" t="str">
        <f>IF(AND(TBL_Employees3[[#This Row],[Gender]]="Female",TBL_Employees3[[#This Row],[Ethnicity]]="Black"), "Female_Black", "Others")</f>
        <v>Others</v>
      </c>
    </row>
    <row r="127" spans="1:17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TBL_Employees3[[#This Row],[Annual Salary]]+TBL_Employees3[[#This Row],[Bonus %]]*TBL_Employees3[[#This Row],[Annual Salary]]</f>
        <v>79785</v>
      </c>
      <c r="P127" t="str">
        <f>IF(AND(TBL_Employees3[[#This Row],[Department]]="IT",TBL_Employees3[[#This Row],[Gender]]="Female"),"Yes","No")</f>
        <v>No</v>
      </c>
      <c r="Q127" t="str">
        <f>IF(AND(TBL_Employees3[[#This Row],[Gender]]="Female",TBL_Employees3[[#This Row],[Ethnicity]]="Black"), "Female_Black", "Others")</f>
        <v>Others</v>
      </c>
    </row>
    <row r="128" spans="1:17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TBL_Employees3[[#This Row],[Annual Salary]]+TBL_Employees3[[#This Row],[Bonus %]]*TBL_Employees3[[#This Row],[Annual Salary]]</f>
        <v>99017</v>
      </c>
      <c r="P128" t="str">
        <f>IF(AND(TBL_Employees3[[#This Row],[Department]]="IT",TBL_Employees3[[#This Row],[Gender]]="Female"),"Yes","No")</f>
        <v>No</v>
      </c>
      <c r="Q128" t="str">
        <f>IF(AND(TBL_Employees3[[#This Row],[Gender]]="Female",TBL_Employees3[[#This Row],[Ethnicity]]="Black"), "Female_Black", "Others")</f>
        <v>Others</v>
      </c>
    </row>
    <row r="129" spans="1:17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TBL_Employees3[[#This Row],[Annual Salary]]+TBL_Employees3[[#This Row],[Bonus %]]*TBL_Employees3[[#This Row],[Annual Salary]]</f>
        <v>53809</v>
      </c>
      <c r="P129" t="str">
        <f>IF(AND(TBL_Employees3[[#This Row],[Department]]="IT",TBL_Employees3[[#This Row],[Gender]]="Female"),"Yes","No")</f>
        <v>Yes</v>
      </c>
      <c r="Q129" t="str">
        <f>IF(AND(TBL_Employees3[[#This Row],[Gender]]="Female",TBL_Employees3[[#This Row],[Ethnicity]]="Black"), "Female_Black", "Others")</f>
        <v>Others</v>
      </c>
    </row>
    <row r="130" spans="1:17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TBL_Employees3[[#This Row],[Annual Salary]]+TBL_Employees3[[#This Row],[Bonus %]]*TBL_Employees3[[#This Row],[Annual Salary]]</f>
        <v>71864</v>
      </c>
      <c r="P130" t="str">
        <f>IF(AND(TBL_Employees3[[#This Row],[Department]]="IT",TBL_Employees3[[#This Row],[Gender]]="Female"),"Yes","No")</f>
        <v>No</v>
      </c>
      <c r="Q130" t="str">
        <f>IF(AND(TBL_Employees3[[#This Row],[Gender]]="Female",TBL_Employees3[[#This Row],[Ethnicity]]="Black"), "Female_Black", "Others")</f>
        <v>Others</v>
      </c>
    </row>
    <row r="131" spans="1:17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TBL_Employees3[[#This Row],[Annual Salary]]+TBL_Employees3[[#This Row],[Bonus %]]*TBL_Employees3[[#This Row],[Annual Salary]]</f>
        <v>299992.14</v>
      </c>
      <c r="P131" t="str">
        <f>IF(AND(TBL_Employees3[[#This Row],[Department]]="IT",TBL_Employees3[[#This Row],[Gender]]="Female"),"Yes","No")</f>
        <v>No</v>
      </c>
      <c r="Q131" t="str">
        <f>IF(AND(TBL_Employees3[[#This Row],[Gender]]="Female",TBL_Employees3[[#This Row],[Ethnicity]]="Black"), "Female_Black", "Others")</f>
        <v>Others</v>
      </c>
    </row>
    <row r="132" spans="1:17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TBL_Employees3[[#This Row],[Annual Salary]]+TBL_Employees3[[#This Row],[Bonus %]]*TBL_Employees3[[#This Row],[Annual Salary]]</f>
        <v>144462.07999999999</v>
      </c>
      <c r="P132" t="str">
        <f>IF(AND(TBL_Employees3[[#This Row],[Department]]="IT",TBL_Employees3[[#This Row],[Gender]]="Female"),"Yes","No")</f>
        <v>No</v>
      </c>
      <c r="Q132" t="str">
        <f>IF(AND(TBL_Employees3[[#This Row],[Gender]]="Female",TBL_Employees3[[#This Row],[Ethnicity]]="Black"), "Female_Black", "Others")</f>
        <v>Others</v>
      </c>
    </row>
    <row r="133" spans="1:17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TBL_Employees3[[#This Row],[Annual Salary]]+TBL_Employees3[[#This Row],[Bonus %]]*TBL_Employees3[[#This Row],[Annual Salary]]</f>
        <v>96997</v>
      </c>
      <c r="P133" t="str">
        <f>IF(AND(TBL_Employees3[[#This Row],[Department]]="IT",TBL_Employees3[[#This Row],[Gender]]="Female"),"Yes","No")</f>
        <v>No</v>
      </c>
      <c r="Q133" t="str">
        <f>IF(AND(TBL_Employees3[[#This Row],[Gender]]="Female",TBL_Employees3[[#This Row],[Ethnicity]]="Black"), "Female_Black", "Others")</f>
        <v>Others</v>
      </c>
    </row>
    <row r="134" spans="1:17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TBL_Employees3[[#This Row],[Annual Salary]]+TBL_Employees3[[#This Row],[Bonus %]]*TBL_Employees3[[#This Row],[Annual Salary]]</f>
        <v>225656.32000000001</v>
      </c>
      <c r="P134" t="str">
        <f>IF(AND(TBL_Employees3[[#This Row],[Department]]="IT",TBL_Employees3[[#This Row],[Gender]]="Female"),"Yes","No")</f>
        <v>No</v>
      </c>
      <c r="Q134" t="str">
        <f>IF(AND(TBL_Employees3[[#This Row],[Gender]]="Female",TBL_Employees3[[#This Row],[Ethnicity]]="Black"), "Female_Black", "Others")</f>
        <v>Others</v>
      </c>
    </row>
    <row r="135" spans="1:17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TBL_Employees3[[#This Row],[Annual Salary]]+TBL_Employees3[[#This Row],[Bonus %]]*TBL_Employees3[[#This Row],[Annual Salary]]</f>
        <v>48340</v>
      </c>
      <c r="P135" t="str">
        <f>IF(AND(TBL_Employees3[[#This Row],[Department]]="IT",TBL_Employees3[[#This Row],[Gender]]="Female"),"Yes","No")</f>
        <v>No</v>
      </c>
      <c r="Q135" t="str">
        <f>IF(AND(TBL_Employees3[[#This Row],[Gender]]="Female",TBL_Employees3[[#This Row],[Ethnicity]]="Black"), "Female_Black", "Others")</f>
        <v>Others</v>
      </c>
    </row>
    <row r="136" spans="1:17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TBL_Employees3[[#This Row],[Annual Salary]]+TBL_Employees3[[#This Row],[Bonus %]]*TBL_Employees3[[#This Row],[Annual Salary]]</f>
        <v>336683.2</v>
      </c>
      <c r="P136" t="str">
        <f>IF(AND(TBL_Employees3[[#This Row],[Department]]="IT",TBL_Employees3[[#This Row],[Gender]]="Female"),"Yes","No")</f>
        <v>No</v>
      </c>
      <c r="Q136" t="str">
        <f>IF(AND(TBL_Employees3[[#This Row],[Gender]]="Female",TBL_Employees3[[#This Row],[Ethnicity]]="Black"), "Female_Black", "Others")</f>
        <v>Others</v>
      </c>
    </row>
    <row r="137" spans="1:17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TBL_Employees3[[#This Row],[Annual Salary]]+TBL_Employees3[[#This Row],[Bonus %]]*TBL_Employees3[[#This Row],[Annual Salary]]</f>
        <v>97339</v>
      </c>
      <c r="P137" t="str">
        <f>IF(AND(TBL_Employees3[[#This Row],[Department]]="IT",TBL_Employees3[[#This Row],[Gender]]="Female"),"Yes","No")</f>
        <v>No</v>
      </c>
      <c r="Q137" t="str">
        <f>IF(AND(TBL_Employees3[[#This Row],[Gender]]="Female",TBL_Employees3[[#This Row],[Ethnicity]]="Black"), "Female_Black", "Others")</f>
        <v>Others</v>
      </c>
    </row>
    <row r="138" spans="1:17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TBL_Employees3[[#This Row],[Annual Salary]]+TBL_Employees3[[#This Row],[Bonus %]]*TBL_Employees3[[#This Row],[Annual Salary]]</f>
        <v>289468.67</v>
      </c>
      <c r="P138" t="str">
        <f>IF(AND(TBL_Employees3[[#This Row],[Department]]="IT",TBL_Employees3[[#This Row],[Gender]]="Female"),"Yes","No")</f>
        <v>No</v>
      </c>
      <c r="Q138" t="str">
        <f>IF(AND(TBL_Employees3[[#This Row],[Gender]]="Female",TBL_Employees3[[#This Row],[Ethnicity]]="Black"), "Female_Black", "Others")</f>
        <v>Others</v>
      </c>
    </row>
    <row r="139" spans="1:17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TBL_Employees3[[#This Row],[Annual Salary]]+TBL_Employees3[[#This Row],[Bonus %]]*TBL_Employees3[[#This Row],[Annual Salary]]</f>
        <v>324357.8</v>
      </c>
      <c r="P139" t="str">
        <f>IF(AND(TBL_Employees3[[#This Row],[Department]]="IT",TBL_Employees3[[#This Row],[Gender]]="Female"),"Yes","No")</f>
        <v>No</v>
      </c>
      <c r="Q139" t="str">
        <f>IF(AND(TBL_Employees3[[#This Row],[Gender]]="Female",TBL_Employees3[[#This Row],[Ethnicity]]="Black"), "Female_Black", "Others")</f>
        <v>Others</v>
      </c>
    </row>
    <row r="140" spans="1:17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TBL_Employees3[[#This Row],[Annual Salary]]+TBL_Employees3[[#This Row],[Bonus %]]*TBL_Employees3[[#This Row],[Annual Salary]]</f>
        <v>80950</v>
      </c>
      <c r="P140" t="str">
        <f>IF(AND(TBL_Employees3[[#This Row],[Department]]="IT",TBL_Employees3[[#This Row],[Gender]]="Female"),"Yes","No")</f>
        <v>No</v>
      </c>
      <c r="Q140" t="str">
        <f>IF(AND(TBL_Employees3[[#This Row],[Gender]]="Female",TBL_Employees3[[#This Row],[Ethnicity]]="Black"), "Female_Black", "Others")</f>
        <v>Others</v>
      </c>
    </row>
    <row r="141" spans="1:17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TBL_Employees3[[#This Row],[Annual Salary]]+TBL_Employees3[[#This Row],[Bonus %]]*TBL_Employees3[[#This Row],[Annual Salary]]</f>
        <v>86538</v>
      </c>
      <c r="P141" t="str">
        <f>IF(AND(TBL_Employees3[[#This Row],[Department]]="IT",TBL_Employees3[[#This Row],[Gender]]="Female"),"Yes","No")</f>
        <v>No</v>
      </c>
      <c r="Q141" t="str">
        <f>IF(AND(TBL_Employees3[[#This Row],[Gender]]="Female",TBL_Employees3[[#This Row],[Ethnicity]]="Black"), "Female_Black", "Others")</f>
        <v>Others</v>
      </c>
    </row>
    <row r="142" spans="1:17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TBL_Employees3[[#This Row],[Annual Salary]]+TBL_Employees3[[#This Row],[Bonus %]]*TBL_Employees3[[#This Row],[Annual Salary]]</f>
        <v>70992</v>
      </c>
      <c r="P142" t="str">
        <f>IF(AND(TBL_Employees3[[#This Row],[Department]]="IT",TBL_Employees3[[#This Row],[Gender]]="Female"),"Yes","No")</f>
        <v>No</v>
      </c>
      <c r="Q142" t="str">
        <f>IF(AND(TBL_Employees3[[#This Row],[Gender]]="Female",TBL_Employees3[[#This Row],[Ethnicity]]="Black"), "Female_Black", "Others")</f>
        <v>Others</v>
      </c>
    </row>
    <row r="143" spans="1:17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TBL_Employees3[[#This Row],[Annual Salary]]+TBL_Employees3[[#This Row],[Bonus %]]*TBL_Employees3[[#This Row],[Annual Salary]]</f>
        <v>266908.2</v>
      </c>
      <c r="P143" t="str">
        <f>IF(AND(TBL_Employees3[[#This Row],[Department]]="IT",TBL_Employees3[[#This Row],[Gender]]="Female"),"Yes","No")</f>
        <v>No</v>
      </c>
      <c r="Q143" t="str">
        <f>IF(AND(TBL_Employees3[[#This Row],[Gender]]="Female",TBL_Employees3[[#This Row],[Ethnicity]]="Black"), "Female_Black", "Others")</f>
        <v>Others</v>
      </c>
    </row>
    <row r="144" spans="1:17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TBL_Employees3[[#This Row],[Annual Salary]]+TBL_Employees3[[#This Row],[Bonus %]]*TBL_Employees3[[#This Row],[Annual Salary]]</f>
        <v>261944.83000000002</v>
      </c>
      <c r="P144" t="str">
        <f>IF(AND(TBL_Employees3[[#This Row],[Department]]="IT",TBL_Employees3[[#This Row],[Gender]]="Female"),"Yes","No")</f>
        <v>No</v>
      </c>
      <c r="Q144" t="str">
        <f>IF(AND(TBL_Employees3[[#This Row],[Gender]]="Female",TBL_Employees3[[#This Row],[Ethnicity]]="Black"), "Female_Black", "Others")</f>
        <v>Others</v>
      </c>
    </row>
    <row r="145" spans="1:17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TBL_Employees3[[#This Row],[Annual Salary]]+TBL_Employees3[[#This Row],[Bonus %]]*TBL_Employees3[[#This Row],[Annual Salary]]</f>
        <v>67686</v>
      </c>
      <c r="P145" t="str">
        <f>IF(AND(TBL_Employees3[[#This Row],[Department]]="IT",TBL_Employees3[[#This Row],[Gender]]="Female"),"Yes","No")</f>
        <v>No</v>
      </c>
      <c r="Q145" t="str">
        <f>IF(AND(TBL_Employees3[[#This Row],[Gender]]="Female",TBL_Employees3[[#This Row],[Ethnicity]]="Black"), "Female_Black", "Others")</f>
        <v>Others</v>
      </c>
    </row>
    <row r="146" spans="1:17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TBL_Employees3[[#This Row],[Annual Salary]]+TBL_Employees3[[#This Row],[Bonus %]]*TBL_Employees3[[#This Row],[Annual Salary]]</f>
        <v>86431</v>
      </c>
      <c r="P146" t="str">
        <f>IF(AND(TBL_Employees3[[#This Row],[Department]]="IT",TBL_Employees3[[#This Row],[Gender]]="Female"),"Yes","No")</f>
        <v>No</v>
      </c>
      <c r="Q146" t="str">
        <f>IF(AND(TBL_Employees3[[#This Row],[Gender]]="Female",TBL_Employees3[[#This Row],[Ethnicity]]="Black"), "Female_Black", "Others")</f>
        <v>Others</v>
      </c>
    </row>
    <row r="147" spans="1:17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TBL_Employees3[[#This Row],[Annual Salary]]+TBL_Employees3[[#This Row],[Bonus %]]*TBL_Employees3[[#This Row],[Annual Salary]]</f>
        <v>136010.88</v>
      </c>
      <c r="P147" t="str">
        <f>IF(AND(TBL_Employees3[[#This Row],[Department]]="IT",TBL_Employees3[[#This Row],[Gender]]="Female"),"Yes","No")</f>
        <v>No</v>
      </c>
      <c r="Q147" t="str">
        <f>IF(AND(TBL_Employees3[[#This Row],[Gender]]="Female",TBL_Employees3[[#This Row],[Ethnicity]]="Black"), "Female_Black", "Others")</f>
        <v>Others</v>
      </c>
    </row>
    <row r="148" spans="1:17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TBL_Employees3[[#This Row],[Annual Salary]]+TBL_Employees3[[#This Row],[Bonus %]]*TBL_Employees3[[#This Row],[Annual Salary]]</f>
        <v>170671.68</v>
      </c>
      <c r="P148" t="str">
        <f>IF(AND(TBL_Employees3[[#This Row],[Department]]="IT",TBL_Employees3[[#This Row],[Gender]]="Female"),"Yes","No")</f>
        <v>No</v>
      </c>
      <c r="Q148" t="str">
        <f>IF(AND(TBL_Employees3[[#This Row],[Gender]]="Female",TBL_Employees3[[#This Row],[Ethnicity]]="Black"), "Female_Black", "Others")</f>
        <v>Others</v>
      </c>
    </row>
    <row r="149" spans="1:17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TBL_Employees3[[#This Row],[Annual Salary]]+TBL_Employees3[[#This Row],[Bonus %]]*TBL_Employees3[[#This Row],[Annual Salary]]</f>
        <v>88758</v>
      </c>
      <c r="P149" t="str">
        <f>IF(AND(TBL_Employees3[[#This Row],[Department]]="IT",TBL_Employees3[[#This Row],[Gender]]="Female"),"Yes","No")</f>
        <v>No</v>
      </c>
      <c r="Q149" t="str">
        <f>IF(AND(TBL_Employees3[[#This Row],[Gender]]="Female",TBL_Employees3[[#This Row],[Ethnicity]]="Black"), "Female_Black", "Others")</f>
        <v>Others</v>
      </c>
    </row>
    <row r="150" spans="1:17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TBL_Employees3[[#This Row],[Annual Salary]]+TBL_Employees3[[#This Row],[Bonus %]]*TBL_Employees3[[#This Row],[Annual Salary]]</f>
        <v>83639</v>
      </c>
      <c r="P150" t="str">
        <f>IF(AND(TBL_Employees3[[#This Row],[Department]]="IT",TBL_Employees3[[#This Row],[Gender]]="Female"),"Yes","No")</f>
        <v>No</v>
      </c>
      <c r="Q150" t="str">
        <f>IF(AND(TBL_Employees3[[#This Row],[Gender]]="Female",TBL_Employees3[[#This Row],[Ethnicity]]="Black"), "Female_Black", "Others")</f>
        <v>Others</v>
      </c>
    </row>
    <row r="151" spans="1:17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TBL_Employees3[[#This Row],[Annual Salary]]+TBL_Employees3[[#This Row],[Bonus %]]*TBL_Employees3[[#This Row],[Annual Salary]]</f>
        <v>68268</v>
      </c>
      <c r="P151" t="str">
        <f>IF(AND(TBL_Employees3[[#This Row],[Department]]="IT",TBL_Employees3[[#This Row],[Gender]]="Female"),"Yes","No")</f>
        <v>Yes</v>
      </c>
      <c r="Q151" t="str">
        <f>IF(AND(TBL_Employees3[[#This Row],[Gender]]="Female",TBL_Employees3[[#This Row],[Ethnicity]]="Black"), "Female_Black", "Others")</f>
        <v>Others</v>
      </c>
    </row>
    <row r="152" spans="1:17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TBL_Employees3[[#This Row],[Annual Salary]]+TBL_Employees3[[#This Row],[Bonus %]]*TBL_Employees3[[#This Row],[Annual Salary]]</f>
        <v>75819</v>
      </c>
      <c r="P152" t="str">
        <f>IF(AND(TBL_Employees3[[#This Row],[Department]]="IT",TBL_Employees3[[#This Row],[Gender]]="Female"),"Yes","No")</f>
        <v>No</v>
      </c>
      <c r="Q152" t="str">
        <f>IF(AND(TBL_Employees3[[#This Row],[Gender]]="Female",TBL_Employees3[[#This Row],[Ethnicity]]="Black"), "Female_Black", "Others")</f>
        <v>Others</v>
      </c>
    </row>
    <row r="153" spans="1:17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TBL_Employees3[[#This Row],[Annual Salary]]+TBL_Employees3[[#This Row],[Bonus %]]*TBL_Employees3[[#This Row],[Annual Salary]]</f>
        <v>86658</v>
      </c>
      <c r="P153" t="str">
        <f>IF(AND(TBL_Employees3[[#This Row],[Department]]="IT",TBL_Employees3[[#This Row],[Gender]]="Female"),"Yes","No")</f>
        <v>No</v>
      </c>
      <c r="Q153" t="str">
        <f>IF(AND(TBL_Employees3[[#This Row],[Gender]]="Female",TBL_Employees3[[#This Row],[Ethnicity]]="Black"), "Female_Black", "Others")</f>
        <v>Others</v>
      </c>
    </row>
    <row r="154" spans="1:17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TBL_Employees3[[#This Row],[Annual Salary]]+TBL_Employees3[[#This Row],[Bonus %]]*TBL_Employees3[[#This Row],[Annual Salary]]</f>
        <v>74552</v>
      </c>
      <c r="P154" t="str">
        <f>IF(AND(TBL_Employees3[[#This Row],[Department]]="IT",TBL_Employees3[[#This Row],[Gender]]="Female"),"Yes","No")</f>
        <v>No</v>
      </c>
      <c r="Q154" t="str">
        <f>IF(AND(TBL_Employees3[[#This Row],[Gender]]="Female",TBL_Employees3[[#This Row],[Ethnicity]]="Black"), "Female_Black", "Others")</f>
        <v>Others</v>
      </c>
    </row>
    <row r="155" spans="1:17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TBL_Employees3[[#This Row],[Annual Salary]]+TBL_Employees3[[#This Row],[Bonus %]]*TBL_Employees3[[#This Row],[Annual Salary]]</f>
        <v>82839</v>
      </c>
      <c r="P155" t="str">
        <f>IF(AND(TBL_Employees3[[#This Row],[Department]]="IT",TBL_Employees3[[#This Row],[Gender]]="Female"),"Yes","No")</f>
        <v>Yes</v>
      </c>
      <c r="Q155" t="str">
        <f>IF(AND(TBL_Employees3[[#This Row],[Gender]]="Female",TBL_Employees3[[#This Row],[Ethnicity]]="Black"), "Female_Black", "Others")</f>
        <v>Others</v>
      </c>
    </row>
    <row r="156" spans="1:17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TBL_Employees3[[#This Row],[Annual Salary]]+TBL_Employees3[[#This Row],[Bonus %]]*TBL_Employees3[[#This Row],[Annual Salary]]</f>
        <v>64475</v>
      </c>
      <c r="P156" t="str">
        <f>IF(AND(TBL_Employees3[[#This Row],[Department]]="IT",TBL_Employees3[[#This Row],[Gender]]="Female"),"Yes","No")</f>
        <v>Yes</v>
      </c>
      <c r="Q156" t="str">
        <f>IF(AND(TBL_Employees3[[#This Row],[Gender]]="Female",TBL_Employees3[[#This Row],[Ethnicity]]="Black"), "Female_Black", "Others")</f>
        <v>Others</v>
      </c>
    </row>
    <row r="157" spans="1:17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TBL_Employees3[[#This Row],[Annual Salary]]+TBL_Employees3[[#This Row],[Bonus %]]*TBL_Employees3[[#This Row],[Annual Salary]]</f>
        <v>69453</v>
      </c>
      <c r="P157" t="str">
        <f>IF(AND(TBL_Employees3[[#This Row],[Department]]="IT",TBL_Employees3[[#This Row],[Gender]]="Female"),"Yes","No")</f>
        <v>No</v>
      </c>
      <c r="Q157" t="str">
        <f>IF(AND(TBL_Employees3[[#This Row],[Gender]]="Female",TBL_Employees3[[#This Row],[Ethnicity]]="Black"), "Female_Black", "Others")</f>
        <v>Others</v>
      </c>
    </row>
    <row r="158" spans="1:17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TBL_Employees3[[#This Row],[Annual Salary]]+TBL_Employees3[[#This Row],[Bonus %]]*TBL_Employees3[[#This Row],[Annual Salary]]</f>
        <v>139862.79999999999</v>
      </c>
      <c r="P158" t="str">
        <f>IF(AND(TBL_Employees3[[#This Row],[Department]]="IT",TBL_Employees3[[#This Row],[Gender]]="Female"),"Yes","No")</f>
        <v>No</v>
      </c>
      <c r="Q158" t="str">
        <f>IF(AND(TBL_Employees3[[#This Row],[Gender]]="Female",TBL_Employees3[[#This Row],[Ethnicity]]="Black"), "Female_Black", "Others")</f>
        <v>Others</v>
      </c>
    </row>
    <row r="159" spans="1:17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TBL_Employees3[[#This Row],[Annual Salary]]+TBL_Employees3[[#This Row],[Bonus %]]*TBL_Employees3[[#This Row],[Annual Salary]]</f>
        <v>253036.49</v>
      </c>
      <c r="P159" t="str">
        <f>IF(AND(TBL_Employees3[[#This Row],[Department]]="IT",TBL_Employees3[[#This Row],[Gender]]="Female"),"Yes","No")</f>
        <v>No</v>
      </c>
      <c r="Q159" t="str">
        <f>IF(AND(TBL_Employees3[[#This Row],[Gender]]="Female",TBL_Employees3[[#This Row],[Ethnicity]]="Black"), "Female_Black", "Others")</f>
        <v>Others</v>
      </c>
    </row>
    <row r="160" spans="1:17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TBL_Employees3[[#This Row],[Annual Salary]]+TBL_Employees3[[#This Row],[Bonus %]]*TBL_Employees3[[#This Row],[Annual Salary]]</f>
        <v>121587.9</v>
      </c>
      <c r="P160" t="str">
        <f>IF(AND(TBL_Employees3[[#This Row],[Department]]="IT",TBL_Employees3[[#This Row],[Gender]]="Female"),"Yes","No")</f>
        <v>No</v>
      </c>
      <c r="Q160" t="str">
        <f>IF(AND(TBL_Employees3[[#This Row],[Gender]]="Female",TBL_Employees3[[#This Row],[Ethnicity]]="Black"), "Female_Black", "Others")</f>
        <v>Others</v>
      </c>
    </row>
    <row r="161" spans="1:17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TBL_Employees3[[#This Row],[Annual Salary]]+TBL_Employees3[[#This Row],[Bonus %]]*TBL_Employees3[[#This Row],[Annual Salary]]</f>
        <v>93102</v>
      </c>
      <c r="P161" t="str">
        <f>IF(AND(TBL_Employees3[[#This Row],[Department]]="IT",TBL_Employees3[[#This Row],[Gender]]="Female"),"Yes","No")</f>
        <v>No</v>
      </c>
      <c r="Q161" t="str">
        <f>IF(AND(TBL_Employees3[[#This Row],[Gender]]="Female",TBL_Employees3[[#This Row],[Ethnicity]]="Black"), "Female_Black", "Others")</f>
        <v>Others</v>
      </c>
    </row>
    <row r="162" spans="1:17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TBL_Employees3[[#This Row],[Annual Salary]]+TBL_Employees3[[#This Row],[Bonus %]]*TBL_Employees3[[#This Row],[Annual Salary]]</f>
        <v>126562.1</v>
      </c>
      <c r="P162" t="str">
        <f>IF(AND(TBL_Employees3[[#This Row],[Department]]="IT",TBL_Employees3[[#This Row],[Gender]]="Female"),"Yes","No")</f>
        <v>No</v>
      </c>
      <c r="Q162" t="str">
        <f>IF(AND(TBL_Employees3[[#This Row],[Gender]]="Female",TBL_Employees3[[#This Row],[Ethnicity]]="Black"), "Female_Black", "Others")</f>
        <v>Others</v>
      </c>
    </row>
    <row r="163" spans="1:17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TBL_Employees3[[#This Row],[Annual Salary]]+TBL_Employees3[[#This Row],[Bonus %]]*TBL_Employees3[[#This Row],[Annual Salary]]</f>
        <v>95786</v>
      </c>
      <c r="P163" t="str">
        <f>IF(AND(TBL_Employees3[[#This Row],[Department]]="IT",TBL_Employees3[[#This Row],[Gender]]="Female"),"Yes","No")</f>
        <v>No</v>
      </c>
      <c r="Q163" t="str">
        <f>IF(AND(TBL_Employees3[[#This Row],[Gender]]="Female",TBL_Employees3[[#This Row],[Ethnicity]]="Black"), "Female_Black", "Others")</f>
        <v>Female_Black</v>
      </c>
    </row>
    <row r="164" spans="1:17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TBL_Employees3[[#This Row],[Annual Salary]]+TBL_Employees3[[#This Row],[Bonus %]]*TBL_Employees3[[#This Row],[Annual Salary]]</f>
        <v>90855</v>
      </c>
      <c r="P164" t="str">
        <f>IF(AND(TBL_Employees3[[#This Row],[Department]]="IT",TBL_Employees3[[#This Row],[Gender]]="Female"),"Yes","No")</f>
        <v>No</v>
      </c>
      <c r="Q164" t="str">
        <f>IF(AND(TBL_Employees3[[#This Row],[Gender]]="Female",TBL_Employees3[[#This Row],[Ethnicity]]="Black"), "Female_Black", "Others")</f>
        <v>Others</v>
      </c>
    </row>
    <row r="165" spans="1:17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TBL_Employees3[[#This Row],[Annual Salary]]+TBL_Employees3[[#This Row],[Bonus %]]*TBL_Employees3[[#This Row],[Annual Salary]]</f>
        <v>92897</v>
      </c>
      <c r="P165" t="str">
        <f>IF(AND(TBL_Employees3[[#This Row],[Department]]="IT",TBL_Employees3[[#This Row],[Gender]]="Female"),"Yes","No")</f>
        <v>No</v>
      </c>
      <c r="Q165" t="str">
        <f>IF(AND(TBL_Employees3[[#This Row],[Gender]]="Female",TBL_Employees3[[#This Row],[Ethnicity]]="Black"), "Female_Black", "Others")</f>
        <v>Others</v>
      </c>
    </row>
    <row r="166" spans="1:17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TBL_Employees3[[#This Row],[Annual Salary]]+TBL_Employees3[[#This Row],[Bonus %]]*TBL_Employees3[[#This Row],[Annual Salary]]</f>
        <v>318223.89</v>
      </c>
      <c r="P166" t="str">
        <f>IF(AND(TBL_Employees3[[#This Row],[Department]]="IT",TBL_Employees3[[#This Row],[Gender]]="Female"),"Yes","No")</f>
        <v>No</v>
      </c>
      <c r="Q166" t="str">
        <f>IF(AND(TBL_Employees3[[#This Row],[Gender]]="Female",TBL_Employees3[[#This Row],[Ethnicity]]="Black"), "Female_Black", "Others")</f>
        <v>Others</v>
      </c>
    </row>
    <row r="167" spans="1:17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TBL_Employees3[[#This Row],[Annual Salary]]+TBL_Employees3[[#This Row],[Bonus %]]*TBL_Employees3[[#This Row],[Annual Salary]]</f>
        <v>237834.72</v>
      </c>
      <c r="P167" t="str">
        <f>IF(AND(TBL_Employees3[[#This Row],[Department]]="IT",TBL_Employees3[[#This Row],[Gender]]="Female"),"Yes","No")</f>
        <v>No</v>
      </c>
      <c r="Q167" t="str">
        <f>IF(AND(TBL_Employees3[[#This Row],[Gender]]="Female",TBL_Employees3[[#This Row],[Ethnicity]]="Black"), "Female_Black", "Others")</f>
        <v>Others</v>
      </c>
    </row>
    <row r="168" spans="1:17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TBL_Employees3[[#This Row],[Annual Salary]]+TBL_Employees3[[#This Row],[Bonus %]]*TBL_Employees3[[#This Row],[Annual Salary]]</f>
        <v>166467.1</v>
      </c>
      <c r="P168" t="str">
        <f>IF(AND(TBL_Employees3[[#This Row],[Department]]="IT",TBL_Employees3[[#This Row],[Gender]]="Female"),"Yes","No")</f>
        <v>No</v>
      </c>
      <c r="Q168" t="str">
        <f>IF(AND(TBL_Employees3[[#This Row],[Gender]]="Female",TBL_Employees3[[#This Row],[Ethnicity]]="Black"), "Female_Black", "Others")</f>
        <v>Others</v>
      </c>
    </row>
    <row r="169" spans="1:17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TBL_Employees3[[#This Row],[Annual Salary]]+TBL_Employees3[[#This Row],[Bonus %]]*TBL_Employees3[[#This Row],[Annual Salary]]</f>
        <v>89458</v>
      </c>
      <c r="P169" t="str">
        <f>IF(AND(TBL_Employees3[[#This Row],[Department]]="IT",TBL_Employees3[[#This Row],[Gender]]="Female"),"Yes","No")</f>
        <v>No</v>
      </c>
      <c r="Q169" t="str">
        <f>IF(AND(TBL_Employees3[[#This Row],[Gender]]="Female",TBL_Employees3[[#This Row],[Ethnicity]]="Black"), "Female_Black", "Others")</f>
        <v>Others</v>
      </c>
    </row>
    <row r="170" spans="1:17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TBL_Employees3[[#This Row],[Annual Salary]]+TBL_Employees3[[#This Row],[Bonus %]]*TBL_Employees3[[#This Row],[Annual Salary]]</f>
        <v>267141</v>
      </c>
      <c r="P170" t="str">
        <f>IF(AND(TBL_Employees3[[#This Row],[Department]]="IT",TBL_Employees3[[#This Row],[Gender]]="Female"),"Yes","No")</f>
        <v>No</v>
      </c>
      <c r="Q170" t="str">
        <f>IF(AND(TBL_Employees3[[#This Row],[Gender]]="Female",TBL_Employees3[[#This Row],[Ethnicity]]="Black"), "Female_Black", "Others")</f>
        <v>Others</v>
      </c>
    </row>
    <row r="171" spans="1:17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TBL_Employees3[[#This Row],[Annual Salary]]+TBL_Employees3[[#This Row],[Bonus %]]*TBL_Employees3[[#This Row],[Annual Salary]]</f>
        <v>157314.29999999999</v>
      </c>
      <c r="P171" t="str">
        <f>IF(AND(TBL_Employees3[[#This Row],[Department]]="IT",TBL_Employees3[[#This Row],[Gender]]="Female"),"Yes","No")</f>
        <v>No</v>
      </c>
      <c r="Q171" t="str">
        <f>IF(AND(TBL_Employees3[[#This Row],[Gender]]="Female",TBL_Employees3[[#This Row],[Ethnicity]]="Black"), "Female_Black", "Others")</f>
        <v>Others</v>
      </c>
    </row>
    <row r="172" spans="1:17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TBL_Employees3[[#This Row],[Annual Salary]]+TBL_Employees3[[#This Row],[Bonus %]]*TBL_Employees3[[#This Row],[Annual Salary]]</f>
        <v>93840</v>
      </c>
      <c r="P172" t="str">
        <f>IF(AND(TBL_Employees3[[#This Row],[Department]]="IT",TBL_Employees3[[#This Row],[Gender]]="Female"),"Yes","No")</f>
        <v>No</v>
      </c>
      <c r="Q172" t="str">
        <f>IF(AND(TBL_Employees3[[#This Row],[Gender]]="Female",TBL_Employees3[[#This Row],[Ethnicity]]="Black"), "Female_Black", "Others")</f>
        <v>Others</v>
      </c>
    </row>
    <row r="173" spans="1:17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TBL_Employees3[[#This Row],[Annual Salary]]+TBL_Employees3[[#This Row],[Bonus %]]*TBL_Employees3[[#This Row],[Annual Salary]]</f>
        <v>94790</v>
      </c>
      <c r="P173" t="str">
        <f>IF(AND(TBL_Employees3[[#This Row],[Department]]="IT",TBL_Employees3[[#This Row],[Gender]]="Female"),"Yes","No")</f>
        <v>No</v>
      </c>
      <c r="Q173" t="str">
        <f>IF(AND(TBL_Employees3[[#This Row],[Gender]]="Female",TBL_Employees3[[#This Row],[Ethnicity]]="Black"), "Female_Black", "Others")</f>
        <v>Others</v>
      </c>
    </row>
    <row r="174" spans="1:17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TBL_Employees3[[#This Row],[Annual Salary]]+TBL_Employees3[[#This Row],[Bonus %]]*TBL_Employees3[[#This Row],[Annual Salary]]</f>
        <v>274340.13</v>
      </c>
      <c r="P174" t="str">
        <f>IF(AND(TBL_Employees3[[#This Row],[Department]]="IT",TBL_Employees3[[#This Row],[Gender]]="Female"),"Yes","No")</f>
        <v>No</v>
      </c>
      <c r="Q174" t="str">
        <f>IF(AND(TBL_Employees3[[#This Row],[Gender]]="Female",TBL_Employees3[[#This Row],[Ethnicity]]="Black"), "Female_Black", "Others")</f>
        <v>Others</v>
      </c>
    </row>
    <row r="175" spans="1:17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TBL_Employees3[[#This Row],[Annual Salary]]+TBL_Employees3[[#This Row],[Bonus %]]*TBL_Employees3[[#This Row],[Annual Salary]]</f>
        <v>210657.37</v>
      </c>
      <c r="P175" t="str">
        <f>IF(AND(TBL_Employees3[[#This Row],[Department]]="IT",TBL_Employees3[[#This Row],[Gender]]="Female"),"Yes","No")</f>
        <v>No</v>
      </c>
      <c r="Q175" t="str">
        <f>IF(AND(TBL_Employees3[[#This Row],[Gender]]="Female",TBL_Employees3[[#This Row],[Ethnicity]]="Black"), "Female_Black", "Others")</f>
        <v>Others</v>
      </c>
    </row>
    <row r="176" spans="1:17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TBL_Employees3[[#This Row],[Annual Salary]]+TBL_Employees3[[#This Row],[Bonus %]]*TBL_Employees3[[#This Row],[Annual Salary]]</f>
        <v>132140.79999999999</v>
      </c>
      <c r="P176" t="str">
        <f>IF(AND(TBL_Employees3[[#This Row],[Department]]="IT",TBL_Employees3[[#This Row],[Gender]]="Female"),"Yes","No")</f>
        <v>No</v>
      </c>
      <c r="Q176" t="str">
        <f>IF(AND(TBL_Employees3[[#This Row],[Gender]]="Female",TBL_Employees3[[#This Row],[Ethnicity]]="Black"), "Female_Black", "Others")</f>
        <v>Others</v>
      </c>
    </row>
    <row r="177" spans="1:17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TBL_Employees3[[#This Row],[Annual Salary]]+TBL_Employees3[[#This Row],[Bonus %]]*TBL_Employees3[[#This Row],[Annual Salary]]</f>
        <v>136193.4</v>
      </c>
      <c r="P177" t="str">
        <f>IF(AND(TBL_Employees3[[#This Row],[Department]]="IT",TBL_Employees3[[#This Row],[Gender]]="Female"),"Yes","No")</f>
        <v>No</v>
      </c>
      <c r="Q177" t="str">
        <f>IF(AND(TBL_Employees3[[#This Row],[Gender]]="Female",TBL_Employees3[[#This Row],[Ethnicity]]="Black"), "Female_Black", "Others")</f>
        <v>Others</v>
      </c>
    </row>
    <row r="178" spans="1:17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TBL_Employees3[[#This Row],[Annual Salary]]+TBL_Employees3[[#This Row],[Bonus %]]*TBL_Employees3[[#This Row],[Annual Salary]]</f>
        <v>112497</v>
      </c>
      <c r="P178" t="str">
        <f>IF(AND(TBL_Employees3[[#This Row],[Department]]="IT",TBL_Employees3[[#This Row],[Gender]]="Female"),"Yes","No")</f>
        <v>No</v>
      </c>
      <c r="Q178" t="str">
        <f>IF(AND(TBL_Employees3[[#This Row],[Gender]]="Female",TBL_Employees3[[#This Row],[Ethnicity]]="Black"), "Female_Black", "Others")</f>
        <v>Others</v>
      </c>
    </row>
    <row r="179" spans="1:17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TBL_Employees3[[#This Row],[Annual Salary]]+TBL_Employees3[[#This Row],[Bonus %]]*TBL_Employees3[[#This Row],[Annual Salary]]</f>
        <v>327088.66000000003</v>
      </c>
      <c r="P179" t="str">
        <f>IF(AND(TBL_Employees3[[#This Row],[Department]]="IT",TBL_Employees3[[#This Row],[Gender]]="Female"),"Yes","No")</f>
        <v>No</v>
      </c>
      <c r="Q179" t="str">
        <f>IF(AND(TBL_Employees3[[#This Row],[Gender]]="Female",TBL_Employees3[[#This Row],[Ethnicity]]="Black"), "Female_Black", "Others")</f>
        <v>Others</v>
      </c>
    </row>
    <row r="180" spans="1:17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TBL_Employees3[[#This Row],[Annual Salary]]+TBL_Employees3[[#This Row],[Bonus %]]*TBL_Employees3[[#This Row],[Annual Salary]]</f>
        <v>50475</v>
      </c>
      <c r="P180" t="str">
        <f>IF(AND(TBL_Employees3[[#This Row],[Department]]="IT",TBL_Employees3[[#This Row],[Gender]]="Female"),"Yes","No")</f>
        <v>No</v>
      </c>
      <c r="Q180" t="str">
        <f>IF(AND(TBL_Employees3[[#This Row],[Gender]]="Female",TBL_Employees3[[#This Row],[Ethnicity]]="Black"), "Female_Black", "Others")</f>
        <v>Others</v>
      </c>
    </row>
    <row r="181" spans="1:17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TBL_Employees3[[#This Row],[Annual Salary]]+TBL_Employees3[[#This Row],[Bonus %]]*TBL_Employees3[[#This Row],[Annual Salary]]</f>
        <v>108106.92</v>
      </c>
      <c r="P181" t="str">
        <f>IF(AND(TBL_Employees3[[#This Row],[Department]]="IT",TBL_Employees3[[#This Row],[Gender]]="Female"),"Yes","No")</f>
        <v>No</v>
      </c>
      <c r="Q181" t="str">
        <f>IF(AND(TBL_Employees3[[#This Row],[Gender]]="Female",TBL_Employees3[[#This Row],[Ethnicity]]="Black"), "Female_Black", "Others")</f>
        <v>Others</v>
      </c>
    </row>
    <row r="182" spans="1:17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TBL_Employees3[[#This Row],[Annual Salary]]+TBL_Employees3[[#This Row],[Bonus %]]*TBL_Employees3[[#This Row],[Annual Salary]]</f>
        <v>41673</v>
      </c>
      <c r="P182" t="str">
        <f>IF(AND(TBL_Employees3[[#This Row],[Department]]="IT",TBL_Employees3[[#This Row],[Gender]]="Female"),"Yes","No")</f>
        <v>Yes</v>
      </c>
      <c r="Q182" t="str">
        <f>IF(AND(TBL_Employees3[[#This Row],[Gender]]="Female",TBL_Employees3[[#This Row],[Ethnicity]]="Black"), "Female_Black", "Others")</f>
        <v>Others</v>
      </c>
    </row>
    <row r="183" spans="1:17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TBL_Employees3[[#This Row],[Annual Salary]]+TBL_Employees3[[#This Row],[Bonus %]]*TBL_Employees3[[#This Row],[Annual Salary]]</f>
        <v>70996</v>
      </c>
      <c r="P183" t="str">
        <f>IF(AND(TBL_Employees3[[#This Row],[Department]]="IT",TBL_Employees3[[#This Row],[Gender]]="Female"),"Yes","No")</f>
        <v>No</v>
      </c>
      <c r="Q183" t="str">
        <f>IF(AND(TBL_Employees3[[#This Row],[Gender]]="Female",TBL_Employees3[[#This Row],[Ethnicity]]="Black"), "Female_Black", "Others")</f>
        <v>Others</v>
      </c>
    </row>
    <row r="184" spans="1:17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TBL_Employees3[[#This Row],[Annual Salary]]+TBL_Employees3[[#This Row],[Bonus %]]*TBL_Employees3[[#This Row],[Annual Salary]]</f>
        <v>40752</v>
      </c>
      <c r="P184" t="str">
        <f>IF(AND(TBL_Employees3[[#This Row],[Department]]="IT",TBL_Employees3[[#This Row],[Gender]]="Female"),"Yes","No")</f>
        <v>No</v>
      </c>
      <c r="Q184" t="str">
        <f>IF(AND(TBL_Employees3[[#This Row],[Gender]]="Female",TBL_Employees3[[#This Row],[Ethnicity]]="Black"), "Female_Black", "Others")</f>
        <v>Others</v>
      </c>
    </row>
    <row r="185" spans="1:17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TBL_Employees3[[#This Row],[Annual Salary]]+TBL_Employees3[[#This Row],[Bonus %]]*TBL_Employees3[[#This Row],[Annual Salary]]</f>
        <v>97537</v>
      </c>
      <c r="P185" t="str">
        <f>IF(AND(TBL_Employees3[[#This Row],[Department]]="IT",TBL_Employees3[[#This Row],[Gender]]="Female"),"Yes","No")</f>
        <v>Yes</v>
      </c>
      <c r="Q185" t="str">
        <f>IF(AND(TBL_Employees3[[#This Row],[Gender]]="Female",TBL_Employees3[[#This Row],[Ethnicity]]="Black"), "Female_Black", "Others")</f>
        <v>Others</v>
      </c>
    </row>
    <row r="186" spans="1:17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TBL_Employees3[[#This Row],[Annual Salary]]+TBL_Employees3[[#This Row],[Bonus %]]*TBL_Employees3[[#This Row],[Annual Salary]]</f>
        <v>96567</v>
      </c>
      <c r="P186" t="str">
        <f>IF(AND(TBL_Employees3[[#This Row],[Department]]="IT",TBL_Employees3[[#This Row],[Gender]]="Female"),"Yes","No")</f>
        <v>No</v>
      </c>
      <c r="Q186" t="str">
        <f>IF(AND(TBL_Employees3[[#This Row],[Gender]]="Female",TBL_Employees3[[#This Row],[Ethnicity]]="Black"), "Female_Black", "Others")</f>
        <v>Others</v>
      </c>
    </row>
    <row r="187" spans="1:17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TBL_Employees3[[#This Row],[Annual Salary]]+TBL_Employees3[[#This Row],[Bonus %]]*TBL_Employees3[[#This Row],[Annual Salary]]</f>
        <v>49404</v>
      </c>
      <c r="P187" t="str">
        <f>IF(AND(TBL_Employees3[[#This Row],[Department]]="IT",TBL_Employees3[[#This Row],[Gender]]="Female"),"Yes","No")</f>
        <v>No</v>
      </c>
      <c r="Q187" t="str">
        <f>IF(AND(TBL_Employees3[[#This Row],[Gender]]="Female",TBL_Employees3[[#This Row],[Ethnicity]]="Black"), "Female_Black", "Others")</f>
        <v>Others</v>
      </c>
    </row>
    <row r="188" spans="1:17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TBL_Employees3[[#This Row],[Annual Salary]]+TBL_Employees3[[#This Row],[Bonus %]]*TBL_Employees3[[#This Row],[Annual Salary]]</f>
        <v>66819</v>
      </c>
      <c r="P188" t="str">
        <f>IF(AND(TBL_Employees3[[#This Row],[Department]]="IT",TBL_Employees3[[#This Row],[Gender]]="Female"),"Yes","No")</f>
        <v>No</v>
      </c>
      <c r="Q188" t="str">
        <f>IF(AND(TBL_Employees3[[#This Row],[Gender]]="Female",TBL_Employees3[[#This Row],[Ethnicity]]="Black"), "Female_Black", "Others")</f>
        <v>Others</v>
      </c>
    </row>
    <row r="189" spans="1:17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TBL_Employees3[[#This Row],[Annual Salary]]+TBL_Employees3[[#This Row],[Bonus %]]*TBL_Employees3[[#This Row],[Annual Salary]]</f>
        <v>50784</v>
      </c>
      <c r="P189" t="str">
        <f>IF(AND(TBL_Employees3[[#This Row],[Department]]="IT",TBL_Employees3[[#This Row],[Gender]]="Female"),"Yes","No")</f>
        <v>No</v>
      </c>
      <c r="Q189" t="str">
        <f>IF(AND(TBL_Employees3[[#This Row],[Gender]]="Female",TBL_Employees3[[#This Row],[Ethnicity]]="Black"), "Female_Black", "Others")</f>
        <v>Others</v>
      </c>
    </row>
    <row r="190" spans="1:17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TBL_Employees3[[#This Row],[Annual Salary]]+TBL_Employees3[[#This Row],[Bonus %]]*TBL_Employees3[[#This Row],[Annual Salary]]</f>
        <v>144702.20000000001</v>
      </c>
      <c r="P190" t="str">
        <f>IF(AND(TBL_Employees3[[#This Row],[Department]]="IT",TBL_Employees3[[#This Row],[Gender]]="Female"),"Yes","No")</f>
        <v>No</v>
      </c>
      <c r="Q190" t="str">
        <f>IF(AND(TBL_Employees3[[#This Row],[Gender]]="Female",TBL_Employees3[[#This Row],[Ethnicity]]="Black"), "Female_Black", "Others")</f>
        <v>Others</v>
      </c>
    </row>
    <row r="191" spans="1:17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TBL_Employees3[[#This Row],[Annual Salary]]+TBL_Employees3[[#This Row],[Bonus %]]*TBL_Employees3[[#This Row],[Annual Salary]]</f>
        <v>92610</v>
      </c>
      <c r="P191" t="str">
        <f>IF(AND(TBL_Employees3[[#This Row],[Department]]="IT",TBL_Employees3[[#This Row],[Gender]]="Female"),"Yes","No")</f>
        <v>No</v>
      </c>
      <c r="Q191" t="str">
        <f>IF(AND(TBL_Employees3[[#This Row],[Gender]]="Female",TBL_Employees3[[#This Row],[Ethnicity]]="Black"), "Female_Black", "Others")</f>
        <v>Others</v>
      </c>
    </row>
    <row r="192" spans="1:17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TBL_Employees3[[#This Row],[Annual Salary]]+TBL_Employees3[[#This Row],[Bonus %]]*TBL_Employees3[[#This Row],[Annual Salary]]</f>
        <v>139447.65</v>
      </c>
      <c r="P192" t="str">
        <f>IF(AND(TBL_Employees3[[#This Row],[Department]]="IT",TBL_Employees3[[#This Row],[Gender]]="Female"),"Yes","No")</f>
        <v>No</v>
      </c>
      <c r="Q192" t="str">
        <f>IF(AND(TBL_Employees3[[#This Row],[Gender]]="Female",TBL_Employees3[[#This Row],[Ethnicity]]="Black"), "Female_Black", "Others")</f>
        <v>Others</v>
      </c>
    </row>
    <row r="193" spans="1:17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TBL_Employees3[[#This Row],[Annual Salary]]+TBL_Employees3[[#This Row],[Bonus %]]*TBL_Employees3[[#This Row],[Annual Salary]]</f>
        <v>73004</v>
      </c>
      <c r="P193" t="str">
        <f>IF(AND(TBL_Employees3[[#This Row],[Department]]="IT",TBL_Employees3[[#This Row],[Gender]]="Female"),"Yes","No")</f>
        <v>No</v>
      </c>
      <c r="Q193" t="str">
        <f>IF(AND(TBL_Employees3[[#This Row],[Gender]]="Female",TBL_Employees3[[#This Row],[Ethnicity]]="Black"), "Female_Black", "Others")</f>
        <v>Others</v>
      </c>
    </row>
    <row r="194" spans="1:17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TBL_Employees3[[#This Row],[Annual Salary]]+TBL_Employees3[[#This Row],[Bonus %]]*TBL_Employees3[[#This Row],[Annual Salary]]</f>
        <v>104567.1</v>
      </c>
      <c r="P194" t="str">
        <f>IF(AND(TBL_Employees3[[#This Row],[Department]]="IT",TBL_Employees3[[#This Row],[Gender]]="Female"),"Yes","No")</f>
        <v>No</v>
      </c>
      <c r="Q194" t="str">
        <f>IF(AND(TBL_Employees3[[#This Row],[Gender]]="Female",TBL_Employees3[[#This Row],[Ethnicity]]="Black"), "Female_Black", "Others")</f>
        <v>Others</v>
      </c>
    </row>
    <row r="195" spans="1:17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TBL_Employees3[[#This Row],[Annual Salary]]+TBL_Employees3[[#This Row],[Bonus %]]*TBL_Employees3[[#This Row],[Annual Salary]]</f>
        <v>209081.60000000001</v>
      </c>
      <c r="P195" t="str">
        <f>IF(AND(TBL_Employees3[[#This Row],[Department]]="IT",TBL_Employees3[[#This Row],[Gender]]="Female"),"Yes","No")</f>
        <v>No</v>
      </c>
      <c r="Q195" t="str">
        <f>IF(AND(TBL_Employees3[[#This Row],[Gender]]="Female",TBL_Employees3[[#This Row],[Ethnicity]]="Black"), "Female_Black", "Others")</f>
        <v>Others</v>
      </c>
    </row>
    <row r="196" spans="1:17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TBL_Employees3[[#This Row],[Annual Salary]]+TBL_Employees3[[#This Row],[Bonus %]]*TBL_Employees3[[#This Row],[Annual Salary]]</f>
        <v>64417</v>
      </c>
      <c r="P196" t="str">
        <f>IF(AND(TBL_Employees3[[#This Row],[Department]]="IT",TBL_Employees3[[#This Row],[Gender]]="Female"),"Yes","No")</f>
        <v>No</v>
      </c>
      <c r="Q196" t="str">
        <f>IF(AND(TBL_Employees3[[#This Row],[Gender]]="Female",TBL_Employees3[[#This Row],[Ethnicity]]="Black"), "Female_Black", "Others")</f>
        <v>Others</v>
      </c>
    </row>
    <row r="197" spans="1:17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TBL_Employees3[[#This Row],[Annual Salary]]+TBL_Employees3[[#This Row],[Bonus %]]*TBL_Employees3[[#This Row],[Annual Salary]]</f>
        <v>135195.57999999999</v>
      </c>
      <c r="P197" t="str">
        <f>IF(AND(TBL_Employees3[[#This Row],[Department]]="IT",TBL_Employees3[[#This Row],[Gender]]="Female"),"Yes","No")</f>
        <v>No</v>
      </c>
      <c r="Q197" t="str">
        <f>IF(AND(TBL_Employees3[[#This Row],[Gender]]="Female",TBL_Employees3[[#This Row],[Ethnicity]]="Black"), "Female_Black", "Others")</f>
        <v>Others</v>
      </c>
    </row>
    <row r="198" spans="1:17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TBL_Employees3[[#This Row],[Annual Salary]]+TBL_Employees3[[#This Row],[Bonus %]]*TBL_Employees3[[#This Row],[Annual Salary]]</f>
        <v>56154</v>
      </c>
      <c r="P198" t="str">
        <f>IF(AND(TBL_Employees3[[#This Row],[Department]]="IT",TBL_Employees3[[#This Row],[Gender]]="Female"),"Yes","No")</f>
        <v>No</v>
      </c>
      <c r="Q198" t="str">
        <f>IF(AND(TBL_Employees3[[#This Row],[Gender]]="Female",TBL_Employees3[[#This Row],[Ethnicity]]="Black"), "Female_Black", "Others")</f>
        <v>Others</v>
      </c>
    </row>
    <row r="199" spans="1:17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TBL_Employees3[[#This Row],[Annual Salary]]+TBL_Employees3[[#This Row],[Bonus %]]*TBL_Employees3[[#This Row],[Annual Salary]]</f>
        <v>284089</v>
      </c>
      <c r="P199" t="str">
        <f>IF(AND(TBL_Employees3[[#This Row],[Department]]="IT",TBL_Employees3[[#This Row],[Gender]]="Female"),"Yes","No")</f>
        <v>No</v>
      </c>
      <c r="Q199" t="str">
        <f>IF(AND(TBL_Employees3[[#This Row],[Gender]]="Female",TBL_Employees3[[#This Row],[Ethnicity]]="Black"), "Female_Black", "Others")</f>
        <v>Others</v>
      </c>
    </row>
    <row r="200" spans="1:17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TBL_Employees3[[#This Row],[Annual Salary]]+TBL_Employees3[[#This Row],[Bonus %]]*TBL_Employees3[[#This Row],[Annual Salary]]</f>
        <v>91954</v>
      </c>
      <c r="P200" t="str">
        <f>IF(AND(TBL_Employees3[[#This Row],[Department]]="IT",TBL_Employees3[[#This Row],[Gender]]="Female"),"Yes","No")</f>
        <v>Yes</v>
      </c>
      <c r="Q200" t="str">
        <f>IF(AND(TBL_Employees3[[#This Row],[Gender]]="Female",TBL_Employees3[[#This Row],[Ethnicity]]="Black"), "Female_Black", "Others")</f>
        <v>Others</v>
      </c>
    </row>
    <row r="201" spans="1:17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TBL_Employees3[[#This Row],[Annual Salary]]+TBL_Employees3[[#This Row],[Bonus %]]*TBL_Employees3[[#This Row],[Annual Salary]]</f>
        <v>292006.44</v>
      </c>
      <c r="P201" t="str">
        <f>IF(AND(TBL_Employees3[[#This Row],[Department]]="IT",TBL_Employees3[[#This Row],[Gender]]="Female"),"Yes","No")</f>
        <v>No</v>
      </c>
      <c r="Q201" t="str">
        <f>IF(AND(TBL_Employees3[[#This Row],[Gender]]="Female",TBL_Employees3[[#This Row],[Ethnicity]]="Black"), "Female_Black", "Others")</f>
        <v>Female_Black</v>
      </c>
    </row>
    <row r="202" spans="1:17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TBL_Employees3[[#This Row],[Annual Salary]]+TBL_Employees3[[#This Row],[Bonus %]]*TBL_Employees3[[#This Row],[Annual Salary]]</f>
        <v>87536</v>
      </c>
      <c r="P202" t="str">
        <f>IF(AND(TBL_Employees3[[#This Row],[Department]]="IT",TBL_Employees3[[#This Row],[Gender]]="Female"),"Yes","No")</f>
        <v>No</v>
      </c>
      <c r="Q202" t="str">
        <f>IF(AND(TBL_Employees3[[#This Row],[Gender]]="Female",TBL_Employees3[[#This Row],[Ethnicity]]="Black"), "Female_Black", "Others")</f>
        <v>Others</v>
      </c>
    </row>
    <row r="203" spans="1:17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TBL_Employees3[[#This Row],[Annual Salary]]+TBL_Employees3[[#This Row],[Bonus %]]*TBL_Employees3[[#This Row],[Annual Salary]]</f>
        <v>41429</v>
      </c>
      <c r="P203" t="str">
        <f>IF(AND(TBL_Employees3[[#This Row],[Department]]="IT",TBL_Employees3[[#This Row],[Gender]]="Female"),"Yes","No")</f>
        <v>No</v>
      </c>
      <c r="Q203" t="str">
        <f>IF(AND(TBL_Employees3[[#This Row],[Gender]]="Female",TBL_Employees3[[#This Row],[Ethnicity]]="Black"), "Female_Black", "Others")</f>
        <v>Others</v>
      </c>
    </row>
    <row r="204" spans="1:17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TBL_Employees3[[#This Row],[Annual Salary]]+TBL_Employees3[[#This Row],[Bonus %]]*TBL_Employees3[[#This Row],[Annual Salary]]</f>
        <v>341219.98</v>
      </c>
      <c r="P204" t="str">
        <f>IF(AND(TBL_Employees3[[#This Row],[Department]]="IT",TBL_Employees3[[#This Row],[Gender]]="Female"),"Yes","No")</f>
        <v>No</v>
      </c>
      <c r="Q204" t="str">
        <f>IF(AND(TBL_Employees3[[#This Row],[Gender]]="Female",TBL_Employees3[[#This Row],[Ethnicity]]="Black"), "Female_Black", "Others")</f>
        <v>Others</v>
      </c>
    </row>
    <row r="205" spans="1:17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TBL_Employees3[[#This Row],[Annual Salary]]+TBL_Employees3[[#This Row],[Bonus %]]*TBL_Employees3[[#This Row],[Annual Salary]]</f>
        <v>71359</v>
      </c>
      <c r="P205" t="str">
        <f>IF(AND(TBL_Employees3[[#This Row],[Department]]="IT",TBL_Employees3[[#This Row],[Gender]]="Female"),"Yes","No")</f>
        <v>No</v>
      </c>
      <c r="Q205" t="str">
        <f>IF(AND(TBL_Employees3[[#This Row],[Gender]]="Female",TBL_Employees3[[#This Row],[Ethnicity]]="Black"), "Female_Black", "Others")</f>
        <v>Others</v>
      </c>
    </row>
    <row r="206" spans="1:17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TBL_Employees3[[#This Row],[Annual Salary]]+TBL_Employees3[[#This Row],[Bonus %]]*TBL_Employees3[[#This Row],[Annual Salary]]</f>
        <v>223456.41999999998</v>
      </c>
      <c r="P206" t="str">
        <f>IF(AND(TBL_Employees3[[#This Row],[Department]]="IT",TBL_Employees3[[#This Row],[Gender]]="Female"),"Yes","No")</f>
        <v>No</v>
      </c>
      <c r="Q206" t="str">
        <f>IF(AND(TBL_Employees3[[#This Row],[Gender]]="Female",TBL_Employees3[[#This Row],[Ethnicity]]="Black"), "Female_Black", "Others")</f>
        <v>Others</v>
      </c>
    </row>
    <row r="207" spans="1:17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TBL_Employees3[[#This Row],[Annual Salary]]+TBL_Employees3[[#This Row],[Bonus %]]*TBL_Employees3[[#This Row],[Annual Salary]]</f>
        <v>69260</v>
      </c>
      <c r="P207" t="str">
        <f>IF(AND(TBL_Employees3[[#This Row],[Department]]="IT",TBL_Employees3[[#This Row],[Gender]]="Female"),"Yes","No")</f>
        <v>No</v>
      </c>
      <c r="Q207" t="str">
        <f>IF(AND(TBL_Employees3[[#This Row],[Gender]]="Female",TBL_Employees3[[#This Row],[Ethnicity]]="Black"), "Female_Black", "Others")</f>
        <v>Others</v>
      </c>
    </row>
    <row r="208" spans="1:17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TBL_Employees3[[#This Row],[Annual Salary]]+TBL_Employees3[[#This Row],[Bonus %]]*TBL_Employees3[[#This Row],[Annual Salary]]</f>
        <v>95639</v>
      </c>
      <c r="P208" t="str">
        <f>IF(AND(TBL_Employees3[[#This Row],[Department]]="IT",TBL_Employees3[[#This Row],[Gender]]="Female"),"Yes","No")</f>
        <v>No</v>
      </c>
      <c r="Q208" t="str">
        <f>IF(AND(TBL_Employees3[[#This Row],[Gender]]="Female",TBL_Employees3[[#This Row],[Ethnicity]]="Black"), "Female_Black", "Others")</f>
        <v>Others</v>
      </c>
    </row>
    <row r="209" spans="1:17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TBL_Employees3[[#This Row],[Annual Salary]]+TBL_Employees3[[#This Row],[Bonus %]]*TBL_Employees3[[#This Row],[Annual Salary]]</f>
        <v>129106.2</v>
      </c>
      <c r="P209" t="str">
        <f>IF(AND(TBL_Employees3[[#This Row],[Department]]="IT",TBL_Employees3[[#This Row],[Gender]]="Female"),"Yes","No")</f>
        <v>No</v>
      </c>
      <c r="Q209" t="str">
        <f>IF(AND(TBL_Employees3[[#This Row],[Gender]]="Female",TBL_Employees3[[#This Row],[Ethnicity]]="Black"), "Female_Black", "Others")</f>
        <v>Others</v>
      </c>
    </row>
    <row r="210" spans="1:17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TBL_Employees3[[#This Row],[Annual Salary]]+TBL_Employees3[[#This Row],[Bonus %]]*TBL_Employees3[[#This Row],[Annual Salary]]</f>
        <v>75119</v>
      </c>
      <c r="P210" t="str">
        <f>IF(AND(TBL_Employees3[[#This Row],[Department]]="IT",TBL_Employees3[[#This Row],[Gender]]="Female"),"Yes","No")</f>
        <v>No</v>
      </c>
      <c r="Q210" t="str">
        <f>IF(AND(TBL_Employees3[[#This Row],[Gender]]="Female",TBL_Employees3[[#This Row],[Ethnicity]]="Black"), "Female_Black", "Others")</f>
        <v>Others</v>
      </c>
    </row>
    <row r="211" spans="1:17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TBL_Employees3[[#This Row],[Annual Salary]]+TBL_Employees3[[#This Row],[Bonus %]]*TBL_Employees3[[#This Row],[Annual Salary]]</f>
        <v>269098.2</v>
      </c>
      <c r="P211" t="str">
        <f>IF(AND(TBL_Employees3[[#This Row],[Department]]="IT",TBL_Employees3[[#This Row],[Gender]]="Female"),"Yes","No")</f>
        <v>No</v>
      </c>
      <c r="Q211" t="str">
        <f>IF(AND(TBL_Employees3[[#This Row],[Gender]]="Female",TBL_Employees3[[#This Row],[Ethnicity]]="Black"), "Female_Black", "Others")</f>
        <v>Others</v>
      </c>
    </row>
    <row r="212" spans="1:17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TBL_Employees3[[#This Row],[Annual Salary]]+TBL_Employees3[[#This Row],[Bonus %]]*TBL_Employees3[[#This Row],[Annual Salary]]</f>
        <v>65047</v>
      </c>
      <c r="P212" t="str">
        <f>IF(AND(TBL_Employees3[[#This Row],[Department]]="IT",TBL_Employees3[[#This Row],[Gender]]="Female"),"Yes","No")</f>
        <v>No</v>
      </c>
      <c r="Q212" t="str">
        <f>IF(AND(TBL_Employees3[[#This Row],[Gender]]="Female",TBL_Employees3[[#This Row],[Ethnicity]]="Black"), "Female_Black", "Others")</f>
        <v>Others</v>
      </c>
    </row>
    <row r="213" spans="1:17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TBL_Employees3[[#This Row],[Annual Salary]]+TBL_Employees3[[#This Row],[Bonus %]]*TBL_Employees3[[#This Row],[Annual Salary]]</f>
        <v>174124.95</v>
      </c>
      <c r="P213" t="str">
        <f>IF(AND(TBL_Employees3[[#This Row],[Department]]="IT",TBL_Employees3[[#This Row],[Gender]]="Female"),"Yes","No")</f>
        <v>No</v>
      </c>
      <c r="Q213" t="str">
        <f>IF(AND(TBL_Employees3[[#This Row],[Gender]]="Female",TBL_Employees3[[#This Row],[Ethnicity]]="Black"), "Female_Black", "Others")</f>
        <v>Others</v>
      </c>
    </row>
    <row r="214" spans="1:17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TBL_Employees3[[#This Row],[Annual Salary]]+TBL_Employees3[[#This Row],[Bonus %]]*TBL_Employees3[[#This Row],[Annual Salary]]</f>
        <v>76906</v>
      </c>
      <c r="P214" t="str">
        <f>IF(AND(TBL_Employees3[[#This Row],[Department]]="IT",TBL_Employees3[[#This Row],[Gender]]="Female"),"Yes","No")</f>
        <v>No</v>
      </c>
      <c r="Q214" t="str">
        <f>IF(AND(TBL_Employees3[[#This Row],[Gender]]="Female",TBL_Employees3[[#This Row],[Ethnicity]]="Black"), "Female_Black", "Others")</f>
        <v>Others</v>
      </c>
    </row>
    <row r="215" spans="1:17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TBL_Employees3[[#This Row],[Annual Salary]]+TBL_Employees3[[#This Row],[Bonus %]]*TBL_Employees3[[#This Row],[Annual Salary]]</f>
        <v>128942.1</v>
      </c>
      <c r="P215" t="str">
        <f>IF(AND(TBL_Employees3[[#This Row],[Department]]="IT",TBL_Employees3[[#This Row],[Gender]]="Female"),"Yes","No")</f>
        <v>No</v>
      </c>
      <c r="Q215" t="str">
        <f>IF(AND(TBL_Employees3[[#This Row],[Gender]]="Female",TBL_Employees3[[#This Row],[Ethnicity]]="Black"), "Female_Black", "Others")</f>
        <v>Others</v>
      </c>
    </row>
    <row r="216" spans="1:17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TBL_Employees3[[#This Row],[Annual Salary]]+TBL_Employees3[[#This Row],[Bonus %]]*TBL_Employees3[[#This Row],[Annual Salary]]</f>
        <v>99091</v>
      </c>
      <c r="P216" t="str">
        <f>IF(AND(TBL_Employees3[[#This Row],[Department]]="IT",TBL_Employees3[[#This Row],[Gender]]="Female"),"Yes","No")</f>
        <v>No</v>
      </c>
      <c r="Q216" t="str">
        <f>IF(AND(TBL_Employees3[[#This Row],[Gender]]="Female",TBL_Employees3[[#This Row],[Ethnicity]]="Black"), "Female_Black", "Others")</f>
        <v>Others</v>
      </c>
    </row>
    <row r="217" spans="1:17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TBL_Employees3[[#This Row],[Annual Salary]]+TBL_Employees3[[#This Row],[Bonus %]]*TBL_Employees3[[#This Row],[Annual Salary]]</f>
        <v>113987</v>
      </c>
      <c r="P217" t="str">
        <f>IF(AND(TBL_Employees3[[#This Row],[Department]]="IT",TBL_Employees3[[#This Row],[Gender]]="Female"),"Yes","No")</f>
        <v>No</v>
      </c>
      <c r="Q217" t="str">
        <f>IF(AND(TBL_Employees3[[#This Row],[Gender]]="Female",TBL_Employees3[[#This Row],[Ethnicity]]="Black"), "Female_Black", "Others")</f>
        <v>Others</v>
      </c>
    </row>
    <row r="218" spans="1:17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TBL_Employees3[[#This Row],[Annual Salary]]+TBL_Employees3[[#This Row],[Bonus %]]*TBL_Employees3[[#This Row],[Annual Salary]]</f>
        <v>95045</v>
      </c>
      <c r="P218" t="str">
        <f>IF(AND(TBL_Employees3[[#This Row],[Department]]="IT",TBL_Employees3[[#This Row],[Gender]]="Female"),"Yes","No")</f>
        <v>No</v>
      </c>
      <c r="Q218" t="str">
        <f>IF(AND(TBL_Employees3[[#This Row],[Gender]]="Female",TBL_Employees3[[#This Row],[Ethnicity]]="Black"), "Female_Black", "Others")</f>
        <v>Others</v>
      </c>
    </row>
    <row r="219" spans="1:17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TBL_Employees3[[#This Row],[Annual Salary]]+TBL_Employees3[[#This Row],[Bonus %]]*TBL_Employees3[[#This Row],[Annual Salary]]</f>
        <v>260849.37</v>
      </c>
      <c r="P219" t="str">
        <f>IF(AND(TBL_Employees3[[#This Row],[Department]]="IT",TBL_Employees3[[#This Row],[Gender]]="Female"),"Yes","No")</f>
        <v>No</v>
      </c>
      <c r="Q219" t="str">
        <f>IF(AND(TBL_Employees3[[#This Row],[Gender]]="Female",TBL_Employees3[[#This Row],[Ethnicity]]="Black"), "Female_Black", "Others")</f>
        <v>Others</v>
      </c>
    </row>
    <row r="220" spans="1:17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TBL_Employees3[[#This Row],[Annual Salary]]+TBL_Employees3[[#This Row],[Bonus %]]*TBL_Employees3[[#This Row],[Annual Salary]]</f>
        <v>86061</v>
      </c>
      <c r="P220" t="str">
        <f>IF(AND(TBL_Employees3[[#This Row],[Department]]="IT",TBL_Employees3[[#This Row],[Gender]]="Female"),"Yes","No")</f>
        <v>No</v>
      </c>
      <c r="Q220" t="str">
        <f>IF(AND(TBL_Employees3[[#This Row],[Gender]]="Female",TBL_Employees3[[#This Row],[Ethnicity]]="Black"), "Female_Black", "Others")</f>
        <v>Others</v>
      </c>
    </row>
    <row r="221" spans="1:17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TBL_Employees3[[#This Row],[Annual Salary]]+TBL_Employees3[[#This Row],[Bonus %]]*TBL_Employees3[[#This Row],[Annual Salary]]</f>
        <v>79882</v>
      </c>
      <c r="P221" t="str">
        <f>IF(AND(TBL_Employees3[[#This Row],[Department]]="IT",TBL_Employees3[[#This Row],[Gender]]="Female"),"Yes","No")</f>
        <v>No</v>
      </c>
      <c r="Q221" t="str">
        <f>IF(AND(TBL_Employees3[[#This Row],[Gender]]="Female",TBL_Employees3[[#This Row],[Ethnicity]]="Black"), "Female_Black", "Others")</f>
        <v>Others</v>
      </c>
    </row>
    <row r="222" spans="1:17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TBL_Employees3[[#This Row],[Annual Salary]]+TBL_Employees3[[#This Row],[Bonus %]]*TBL_Employees3[[#This Row],[Annual Salary]]</f>
        <v>347386.16000000003</v>
      </c>
      <c r="P222" t="str">
        <f>IF(AND(TBL_Employees3[[#This Row],[Department]]="IT",TBL_Employees3[[#This Row],[Gender]]="Female"),"Yes","No")</f>
        <v>No</v>
      </c>
      <c r="Q222" t="str">
        <f>IF(AND(TBL_Employees3[[#This Row],[Gender]]="Female",TBL_Employees3[[#This Row],[Ethnicity]]="Black"), "Female_Black", "Others")</f>
        <v>Others</v>
      </c>
    </row>
    <row r="223" spans="1:17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TBL_Employees3[[#This Row],[Annual Salary]]+TBL_Employees3[[#This Row],[Bonus %]]*TBL_Employees3[[#This Row],[Annual Salary]]</f>
        <v>82017</v>
      </c>
      <c r="P223" t="str">
        <f>IF(AND(TBL_Employees3[[#This Row],[Department]]="IT",TBL_Employees3[[#This Row],[Gender]]="Female"),"Yes","No")</f>
        <v>Yes</v>
      </c>
      <c r="Q223" t="str">
        <f>IF(AND(TBL_Employees3[[#This Row],[Gender]]="Female",TBL_Employees3[[#This Row],[Ethnicity]]="Black"), "Female_Black", "Others")</f>
        <v>Others</v>
      </c>
    </row>
    <row r="224" spans="1:17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TBL_Employees3[[#This Row],[Annual Salary]]+TBL_Employees3[[#This Row],[Bonus %]]*TBL_Employees3[[#This Row],[Annual Salary]]</f>
        <v>53799</v>
      </c>
      <c r="P224" t="str">
        <f>IF(AND(TBL_Employees3[[#This Row],[Department]]="IT",TBL_Employees3[[#This Row],[Gender]]="Female"),"Yes","No")</f>
        <v>No</v>
      </c>
      <c r="Q224" t="str">
        <f>IF(AND(TBL_Employees3[[#This Row],[Gender]]="Female",TBL_Employees3[[#This Row],[Ethnicity]]="Black"), "Female_Black", "Others")</f>
        <v>Others</v>
      </c>
    </row>
    <row r="225" spans="1:17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TBL_Employees3[[#This Row],[Annual Salary]]+TBL_Employees3[[#This Row],[Bonus %]]*TBL_Employees3[[#This Row],[Annual Salary]]</f>
        <v>82739</v>
      </c>
      <c r="P225" t="str">
        <f>IF(AND(TBL_Employees3[[#This Row],[Department]]="IT",TBL_Employees3[[#This Row],[Gender]]="Female"),"Yes","No")</f>
        <v>No</v>
      </c>
      <c r="Q225" t="str">
        <f>IF(AND(TBL_Employees3[[#This Row],[Gender]]="Female",TBL_Employees3[[#This Row],[Ethnicity]]="Black"), "Female_Black", "Others")</f>
        <v>Others</v>
      </c>
    </row>
    <row r="226" spans="1:17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TBL_Employees3[[#This Row],[Annual Salary]]+TBL_Employees3[[#This Row],[Bonus %]]*TBL_Employees3[[#This Row],[Annual Salary]]</f>
        <v>99080</v>
      </c>
      <c r="P226" t="str">
        <f>IF(AND(TBL_Employees3[[#This Row],[Department]]="IT",TBL_Employees3[[#This Row],[Gender]]="Female"),"Yes","No")</f>
        <v>Yes</v>
      </c>
      <c r="Q226" t="str">
        <f>IF(AND(TBL_Employees3[[#This Row],[Gender]]="Female",TBL_Employees3[[#This Row],[Ethnicity]]="Black"), "Female_Black", "Others")</f>
        <v>Others</v>
      </c>
    </row>
    <row r="227" spans="1:17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TBL_Employees3[[#This Row],[Annual Salary]]+TBL_Employees3[[#This Row],[Bonus %]]*TBL_Employees3[[#This Row],[Annual Salary]]</f>
        <v>96719</v>
      </c>
      <c r="P227" t="str">
        <f>IF(AND(TBL_Employees3[[#This Row],[Department]]="IT",TBL_Employees3[[#This Row],[Gender]]="Female"),"Yes","No")</f>
        <v>No</v>
      </c>
      <c r="Q227" t="str">
        <f>IF(AND(TBL_Employees3[[#This Row],[Gender]]="Female",TBL_Employees3[[#This Row],[Ethnicity]]="Black"), "Female_Black", "Others")</f>
        <v>Others</v>
      </c>
    </row>
    <row r="228" spans="1:17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TBL_Employees3[[#This Row],[Annual Salary]]+TBL_Employees3[[#This Row],[Bonus %]]*TBL_Employees3[[#This Row],[Annual Salary]]</f>
        <v>215017.53</v>
      </c>
      <c r="P228" t="str">
        <f>IF(AND(TBL_Employees3[[#This Row],[Department]]="IT",TBL_Employees3[[#This Row],[Gender]]="Female"),"Yes","No")</f>
        <v>No</v>
      </c>
      <c r="Q228" t="str">
        <f>IF(AND(TBL_Employees3[[#This Row],[Gender]]="Female",TBL_Employees3[[#This Row],[Ethnicity]]="Black"), "Female_Black", "Others")</f>
        <v>Others</v>
      </c>
    </row>
    <row r="229" spans="1:17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TBL_Employees3[[#This Row],[Annual Salary]]+TBL_Employees3[[#This Row],[Bonus %]]*TBL_Employees3[[#This Row],[Annual Salary]]</f>
        <v>110104.45</v>
      </c>
      <c r="P229" t="str">
        <f>IF(AND(TBL_Employees3[[#This Row],[Department]]="IT",TBL_Employees3[[#This Row],[Gender]]="Female"),"Yes","No")</f>
        <v>No</v>
      </c>
      <c r="Q229" t="str">
        <f>IF(AND(TBL_Employees3[[#This Row],[Gender]]="Female",TBL_Employees3[[#This Row],[Ethnicity]]="Black"), "Female_Black", "Others")</f>
        <v>Others</v>
      </c>
    </row>
    <row r="230" spans="1:17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TBL_Employees3[[#This Row],[Annual Salary]]+TBL_Employees3[[#This Row],[Bonus %]]*TBL_Employees3[[#This Row],[Annual Salary]]</f>
        <v>89695</v>
      </c>
      <c r="P230" t="str">
        <f>IF(AND(TBL_Employees3[[#This Row],[Department]]="IT",TBL_Employees3[[#This Row],[Gender]]="Female"),"Yes","No")</f>
        <v>No</v>
      </c>
      <c r="Q230" t="str">
        <f>IF(AND(TBL_Employees3[[#This Row],[Gender]]="Female",TBL_Employees3[[#This Row],[Ethnicity]]="Black"), "Female_Black", "Others")</f>
        <v>Others</v>
      </c>
    </row>
    <row r="231" spans="1:17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TBL_Employees3[[#This Row],[Annual Salary]]+TBL_Employees3[[#This Row],[Bonus %]]*TBL_Employees3[[#This Row],[Annual Salary]]</f>
        <v>133800.76999999999</v>
      </c>
      <c r="P231" t="str">
        <f>IF(AND(TBL_Employees3[[#This Row],[Department]]="IT",TBL_Employees3[[#This Row],[Gender]]="Female"),"Yes","No")</f>
        <v>No</v>
      </c>
      <c r="Q231" t="str">
        <f>IF(AND(TBL_Employees3[[#This Row],[Gender]]="Female",TBL_Employees3[[#This Row],[Ethnicity]]="Black"), "Female_Black", "Others")</f>
        <v>Others</v>
      </c>
    </row>
    <row r="232" spans="1:17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TBL_Employees3[[#This Row],[Annual Salary]]+TBL_Employees3[[#This Row],[Bonus %]]*TBL_Employees3[[#This Row],[Annual Salary]]</f>
        <v>93734</v>
      </c>
      <c r="P232" t="str">
        <f>IF(AND(TBL_Employees3[[#This Row],[Department]]="IT",TBL_Employees3[[#This Row],[Gender]]="Female"),"Yes","No")</f>
        <v>No</v>
      </c>
      <c r="Q232" t="str">
        <f>IF(AND(TBL_Employees3[[#This Row],[Gender]]="Female",TBL_Employees3[[#This Row],[Ethnicity]]="Black"), "Female_Black", "Others")</f>
        <v>Others</v>
      </c>
    </row>
    <row r="233" spans="1:17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TBL_Employees3[[#This Row],[Annual Salary]]+TBL_Employees3[[#This Row],[Bonus %]]*TBL_Employees3[[#This Row],[Annual Salary]]</f>
        <v>52069</v>
      </c>
      <c r="P233" t="str">
        <f>IF(AND(TBL_Employees3[[#This Row],[Department]]="IT",TBL_Employees3[[#This Row],[Gender]]="Female"),"Yes","No")</f>
        <v>No</v>
      </c>
      <c r="Q233" t="str">
        <f>IF(AND(TBL_Employees3[[#This Row],[Gender]]="Female",TBL_Employees3[[#This Row],[Ethnicity]]="Black"), "Female_Black", "Others")</f>
        <v>Others</v>
      </c>
    </row>
    <row r="234" spans="1:17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TBL_Employees3[[#This Row],[Annual Salary]]+TBL_Employees3[[#This Row],[Bonus %]]*TBL_Employees3[[#This Row],[Annual Salary]]</f>
        <v>361796.4</v>
      </c>
      <c r="P234" t="str">
        <f>IF(AND(TBL_Employees3[[#This Row],[Department]]="IT",TBL_Employees3[[#This Row],[Gender]]="Female"),"Yes","No")</f>
        <v>No</v>
      </c>
      <c r="Q234" t="str">
        <f>IF(AND(TBL_Employees3[[#This Row],[Gender]]="Female",TBL_Employees3[[#This Row],[Ethnicity]]="Black"), "Female_Black", "Others")</f>
        <v>Others</v>
      </c>
    </row>
    <row r="235" spans="1:17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TBL_Employees3[[#This Row],[Annual Salary]]+TBL_Employees3[[#This Row],[Bonus %]]*TBL_Employees3[[#This Row],[Annual Salary]]</f>
        <v>136658.75</v>
      </c>
      <c r="P235" t="str">
        <f>IF(AND(TBL_Employees3[[#This Row],[Department]]="IT",TBL_Employees3[[#This Row],[Gender]]="Female"),"Yes","No")</f>
        <v>No</v>
      </c>
      <c r="Q235" t="str">
        <f>IF(AND(TBL_Employees3[[#This Row],[Gender]]="Female",TBL_Employees3[[#This Row],[Ethnicity]]="Black"), "Female_Black", "Others")</f>
        <v>Others</v>
      </c>
    </row>
    <row r="236" spans="1:17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TBL_Employees3[[#This Row],[Annual Salary]]+TBL_Employees3[[#This Row],[Bonus %]]*TBL_Employees3[[#This Row],[Annual Salary]]</f>
        <v>259698.33000000002</v>
      </c>
      <c r="P236" t="str">
        <f>IF(AND(TBL_Employees3[[#This Row],[Department]]="IT",TBL_Employees3[[#This Row],[Gender]]="Female"),"Yes","No")</f>
        <v>No</v>
      </c>
      <c r="Q236" t="str">
        <f>IF(AND(TBL_Employees3[[#This Row],[Gender]]="Female",TBL_Employees3[[#This Row],[Ethnicity]]="Black"), "Female_Black", "Others")</f>
        <v>Others</v>
      </c>
    </row>
    <row r="237" spans="1:17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TBL_Employees3[[#This Row],[Annual Salary]]+TBL_Employees3[[#This Row],[Bonus %]]*TBL_Employees3[[#This Row],[Annual Salary]]</f>
        <v>96023</v>
      </c>
      <c r="P237" t="str">
        <f>IF(AND(TBL_Employees3[[#This Row],[Department]]="IT",TBL_Employees3[[#This Row],[Gender]]="Female"),"Yes","No")</f>
        <v>No</v>
      </c>
      <c r="Q237" t="str">
        <f>IF(AND(TBL_Employees3[[#This Row],[Gender]]="Female",TBL_Employees3[[#This Row],[Ethnicity]]="Black"), "Female_Black", "Others")</f>
        <v>Others</v>
      </c>
    </row>
    <row r="238" spans="1:17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TBL_Employees3[[#This Row],[Annual Salary]]+TBL_Employees3[[#This Row],[Bonus %]]*TBL_Employees3[[#This Row],[Annual Salary]]</f>
        <v>83066</v>
      </c>
      <c r="P238" t="str">
        <f>IF(AND(TBL_Employees3[[#This Row],[Department]]="IT",TBL_Employees3[[#This Row],[Gender]]="Female"),"Yes","No")</f>
        <v>No</v>
      </c>
      <c r="Q238" t="str">
        <f>IF(AND(TBL_Employees3[[#This Row],[Gender]]="Female",TBL_Employees3[[#This Row],[Ethnicity]]="Black"), "Female_Black", "Others")</f>
        <v>Others</v>
      </c>
    </row>
    <row r="239" spans="1:17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TBL_Employees3[[#This Row],[Annual Salary]]+TBL_Employees3[[#This Row],[Bonus %]]*TBL_Employees3[[#This Row],[Annual Salary]]</f>
        <v>61216</v>
      </c>
      <c r="P239" t="str">
        <f>IF(AND(TBL_Employees3[[#This Row],[Department]]="IT",TBL_Employees3[[#This Row],[Gender]]="Female"),"Yes","No")</f>
        <v>No</v>
      </c>
      <c r="Q239" t="str">
        <f>IF(AND(TBL_Employees3[[#This Row],[Gender]]="Female",TBL_Employees3[[#This Row],[Ethnicity]]="Black"), "Female_Black", "Others")</f>
        <v>Others</v>
      </c>
    </row>
    <row r="240" spans="1:17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TBL_Employees3[[#This Row],[Annual Salary]]+TBL_Employees3[[#This Row],[Bonus %]]*TBL_Employees3[[#This Row],[Annual Salary]]</f>
        <v>164423.34</v>
      </c>
      <c r="P240" t="str">
        <f>IF(AND(TBL_Employees3[[#This Row],[Department]]="IT",TBL_Employees3[[#This Row],[Gender]]="Female"),"Yes","No")</f>
        <v>No</v>
      </c>
      <c r="Q240" t="str">
        <f>IF(AND(TBL_Employees3[[#This Row],[Gender]]="Female",TBL_Employees3[[#This Row],[Ethnicity]]="Black"), "Female_Black", "Others")</f>
        <v>Others</v>
      </c>
    </row>
    <row r="241" spans="1:17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TBL_Employees3[[#This Row],[Annual Salary]]+TBL_Employees3[[#This Row],[Bonus %]]*TBL_Employees3[[#This Row],[Annual Salary]]</f>
        <v>51630</v>
      </c>
      <c r="P241" t="str">
        <f>IF(AND(TBL_Employees3[[#This Row],[Department]]="IT",TBL_Employees3[[#This Row],[Gender]]="Female"),"Yes","No")</f>
        <v>No</v>
      </c>
      <c r="Q241" t="str">
        <f>IF(AND(TBL_Employees3[[#This Row],[Gender]]="Female",TBL_Employees3[[#This Row],[Ethnicity]]="Black"), "Female_Black", "Others")</f>
        <v>Others</v>
      </c>
    </row>
    <row r="242" spans="1:17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TBL_Employees3[[#This Row],[Annual Salary]]+TBL_Employees3[[#This Row],[Bonus %]]*TBL_Employees3[[#This Row],[Annual Salary]]</f>
        <v>142748.35</v>
      </c>
      <c r="P242" t="str">
        <f>IF(AND(TBL_Employees3[[#This Row],[Department]]="IT",TBL_Employees3[[#This Row],[Gender]]="Female"),"Yes","No")</f>
        <v>No</v>
      </c>
      <c r="Q242" t="str">
        <f>IF(AND(TBL_Employees3[[#This Row],[Gender]]="Female",TBL_Employees3[[#This Row],[Ethnicity]]="Black"), "Female_Black", "Others")</f>
        <v>Others</v>
      </c>
    </row>
    <row r="243" spans="1:17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TBL_Employees3[[#This Row],[Annual Salary]]+TBL_Employees3[[#This Row],[Bonus %]]*TBL_Employees3[[#This Row],[Annual Salary]]</f>
        <v>60055</v>
      </c>
      <c r="P243" t="str">
        <f>IF(AND(TBL_Employees3[[#This Row],[Department]]="IT",TBL_Employees3[[#This Row],[Gender]]="Female"),"Yes","No")</f>
        <v>No</v>
      </c>
      <c r="Q243" t="str">
        <f>IF(AND(TBL_Employees3[[#This Row],[Gender]]="Female",TBL_Employees3[[#This Row],[Ethnicity]]="Black"), "Female_Black", "Others")</f>
        <v>Others</v>
      </c>
    </row>
    <row r="244" spans="1:17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TBL_Employees3[[#This Row],[Annual Salary]]+TBL_Employees3[[#This Row],[Bonus %]]*TBL_Employees3[[#This Row],[Annual Salary]]</f>
        <v>230933.8</v>
      </c>
      <c r="P244" t="str">
        <f>IF(AND(TBL_Employees3[[#This Row],[Department]]="IT",TBL_Employees3[[#This Row],[Gender]]="Female"),"Yes","No")</f>
        <v>No</v>
      </c>
      <c r="Q244" t="str">
        <f>IF(AND(TBL_Employees3[[#This Row],[Gender]]="Female",TBL_Employees3[[#This Row],[Ethnicity]]="Black"), "Female_Black", "Others")</f>
        <v>Others</v>
      </c>
    </row>
    <row r="245" spans="1:17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TBL_Employees3[[#This Row],[Annual Salary]]+TBL_Employees3[[#This Row],[Bonus %]]*TBL_Employees3[[#This Row],[Annual Salary]]</f>
        <v>236862.6</v>
      </c>
      <c r="P245" t="str">
        <f>IF(AND(TBL_Employees3[[#This Row],[Department]]="IT",TBL_Employees3[[#This Row],[Gender]]="Female"),"Yes","No")</f>
        <v>Yes</v>
      </c>
      <c r="Q245" t="str">
        <f>IF(AND(TBL_Employees3[[#This Row],[Gender]]="Female",TBL_Employees3[[#This Row],[Ethnicity]]="Black"), "Female_Black", "Others")</f>
        <v>Others</v>
      </c>
    </row>
    <row r="246" spans="1:17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TBL_Employees3[[#This Row],[Annual Salary]]+TBL_Employees3[[#This Row],[Bonus %]]*TBL_Employees3[[#This Row],[Annual Salary]]</f>
        <v>125744.26</v>
      </c>
      <c r="P246" t="str">
        <f>IF(AND(TBL_Employees3[[#This Row],[Department]]="IT",TBL_Employees3[[#This Row],[Gender]]="Female"),"Yes","No")</f>
        <v>No</v>
      </c>
      <c r="Q246" t="str">
        <f>IF(AND(TBL_Employees3[[#This Row],[Gender]]="Female",TBL_Employees3[[#This Row],[Ethnicity]]="Black"), "Female_Black", "Others")</f>
        <v>Others</v>
      </c>
    </row>
    <row r="247" spans="1:17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TBL_Employees3[[#This Row],[Annual Salary]]+TBL_Employees3[[#This Row],[Bonus %]]*TBL_Employees3[[#This Row],[Annual Salary]]</f>
        <v>174796.14</v>
      </c>
      <c r="P247" t="str">
        <f>IF(AND(TBL_Employees3[[#This Row],[Department]]="IT",TBL_Employees3[[#This Row],[Gender]]="Female"),"Yes","No")</f>
        <v>No</v>
      </c>
      <c r="Q247" t="str">
        <f>IF(AND(TBL_Employees3[[#This Row],[Gender]]="Female",TBL_Employees3[[#This Row],[Ethnicity]]="Black"), "Female_Black", "Others")</f>
        <v>Others</v>
      </c>
    </row>
    <row r="248" spans="1:17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TBL_Employees3[[#This Row],[Annual Salary]]+TBL_Employees3[[#This Row],[Bonus %]]*TBL_Employees3[[#This Row],[Annual Salary]]</f>
        <v>134467.35999999999</v>
      </c>
      <c r="P248" t="str">
        <f>IF(AND(TBL_Employees3[[#This Row],[Department]]="IT",TBL_Employees3[[#This Row],[Gender]]="Female"),"Yes","No")</f>
        <v>No</v>
      </c>
      <c r="Q248" t="str">
        <f>IF(AND(TBL_Employees3[[#This Row],[Gender]]="Female",TBL_Employees3[[#This Row],[Ethnicity]]="Black"), "Female_Black", "Others")</f>
        <v>Others</v>
      </c>
    </row>
    <row r="249" spans="1:17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TBL_Employees3[[#This Row],[Annual Salary]]+TBL_Employees3[[#This Row],[Bonus %]]*TBL_Employees3[[#This Row],[Annual Salary]]</f>
        <v>144618.88</v>
      </c>
      <c r="P249" t="str">
        <f>IF(AND(TBL_Employees3[[#This Row],[Department]]="IT",TBL_Employees3[[#This Row],[Gender]]="Female"),"Yes","No")</f>
        <v>No</v>
      </c>
      <c r="Q249" t="str">
        <f>IF(AND(TBL_Employees3[[#This Row],[Gender]]="Female",TBL_Employees3[[#This Row],[Ethnicity]]="Black"), "Female_Black", "Others")</f>
        <v>Others</v>
      </c>
    </row>
    <row r="250" spans="1:17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TBL_Employees3[[#This Row],[Annual Salary]]+TBL_Employees3[[#This Row],[Bonus %]]*TBL_Employees3[[#This Row],[Annual Salary]]</f>
        <v>191609.96</v>
      </c>
      <c r="P250" t="str">
        <f>IF(AND(TBL_Employees3[[#This Row],[Department]]="IT",TBL_Employees3[[#This Row],[Gender]]="Female"),"Yes","No")</f>
        <v>No</v>
      </c>
      <c r="Q250" t="str">
        <f>IF(AND(TBL_Employees3[[#This Row],[Gender]]="Female",TBL_Employees3[[#This Row],[Ethnicity]]="Black"), "Female_Black", "Others")</f>
        <v>Others</v>
      </c>
    </row>
    <row r="251" spans="1:17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TBL_Employees3[[#This Row],[Annual Salary]]+TBL_Employees3[[#This Row],[Bonus %]]*TBL_Employees3[[#This Row],[Annual Salary]]</f>
        <v>334717.65000000002</v>
      </c>
      <c r="P251" t="str">
        <f>IF(AND(TBL_Employees3[[#This Row],[Department]]="IT",TBL_Employees3[[#This Row],[Gender]]="Female"),"Yes","No")</f>
        <v>No</v>
      </c>
      <c r="Q251" t="str">
        <f>IF(AND(TBL_Employees3[[#This Row],[Gender]]="Female",TBL_Employees3[[#This Row],[Ethnicity]]="Black"), "Female_Black", "Others")</f>
        <v>Others</v>
      </c>
    </row>
    <row r="252" spans="1:17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TBL_Employees3[[#This Row],[Annual Salary]]+TBL_Employees3[[#This Row],[Bonus %]]*TBL_Employees3[[#This Row],[Annual Salary]]</f>
        <v>200020.62</v>
      </c>
      <c r="P252" t="str">
        <f>IF(AND(TBL_Employees3[[#This Row],[Department]]="IT",TBL_Employees3[[#This Row],[Gender]]="Female"),"Yes","No")</f>
        <v>No</v>
      </c>
      <c r="Q252" t="str">
        <f>IF(AND(TBL_Employees3[[#This Row],[Gender]]="Female",TBL_Employees3[[#This Row],[Ethnicity]]="Black"), "Female_Black", "Others")</f>
        <v>Others</v>
      </c>
    </row>
    <row r="253" spans="1:17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TBL_Employees3[[#This Row],[Annual Salary]]+TBL_Employees3[[#This Row],[Bonus %]]*TBL_Employees3[[#This Row],[Annual Salary]]</f>
        <v>152373.1</v>
      </c>
      <c r="P253" t="str">
        <f>IF(AND(TBL_Employees3[[#This Row],[Department]]="IT",TBL_Employees3[[#This Row],[Gender]]="Female"),"Yes","No")</f>
        <v>No</v>
      </c>
      <c r="Q253" t="str">
        <f>IF(AND(TBL_Employees3[[#This Row],[Gender]]="Female",TBL_Employees3[[#This Row],[Ethnicity]]="Black"), "Female_Black", "Others")</f>
        <v>Others</v>
      </c>
    </row>
    <row r="254" spans="1:17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TBL_Employees3[[#This Row],[Annual Salary]]+TBL_Employees3[[#This Row],[Bonus %]]*TBL_Employees3[[#This Row],[Annual Salary]]</f>
        <v>126399.03</v>
      </c>
      <c r="P254" t="str">
        <f>IF(AND(TBL_Employees3[[#This Row],[Department]]="IT",TBL_Employees3[[#This Row],[Gender]]="Female"),"Yes","No")</f>
        <v>No</v>
      </c>
      <c r="Q254" t="str">
        <f>IF(AND(TBL_Employees3[[#This Row],[Gender]]="Female",TBL_Employees3[[#This Row],[Ethnicity]]="Black"), "Female_Black", "Others")</f>
        <v>Others</v>
      </c>
    </row>
    <row r="255" spans="1:17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TBL_Employees3[[#This Row],[Annual Salary]]+TBL_Employees3[[#This Row],[Bonus %]]*TBL_Employees3[[#This Row],[Annual Salary]]</f>
        <v>73317</v>
      </c>
      <c r="P255" t="str">
        <f>IF(AND(TBL_Employees3[[#This Row],[Department]]="IT",TBL_Employees3[[#This Row],[Gender]]="Female"),"Yes","No")</f>
        <v>Yes</v>
      </c>
      <c r="Q255" t="str">
        <f>IF(AND(TBL_Employees3[[#This Row],[Gender]]="Female",TBL_Employees3[[#This Row],[Ethnicity]]="Black"), "Female_Black", "Others")</f>
        <v>Female_Black</v>
      </c>
    </row>
    <row r="256" spans="1:17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TBL_Employees3[[#This Row],[Annual Salary]]+TBL_Employees3[[#This Row],[Bonus %]]*TBL_Employees3[[#This Row],[Annual Salary]]</f>
        <v>69096</v>
      </c>
      <c r="P256" t="str">
        <f>IF(AND(TBL_Employees3[[#This Row],[Department]]="IT",TBL_Employees3[[#This Row],[Gender]]="Female"),"Yes","No")</f>
        <v>Yes</v>
      </c>
      <c r="Q256" t="str">
        <f>IF(AND(TBL_Employees3[[#This Row],[Gender]]="Female",TBL_Employees3[[#This Row],[Ethnicity]]="Black"), "Female_Black", "Others")</f>
        <v>Others</v>
      </c>
    </row>
    <row r="257" spans="1:17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TBL_Employees3[[#This Row],[Annual Salary]]+TBL_Employees3[[#This Row],[Bonus %]]*TBL_Employees3[[#This Row],[Annual Salary]]</f>
        <v>87158</v>
      </c>
      <c r="P257" t="str">
        <f>IF(AND(TBL_Employees3[[#This Row],[Department]]="IT",TBL_Employees3[[#This Row],[Gender]]="Female"),"Yes","No")</f>
        <v>No</v>
      </c>
      <c r="Q257" t="str">
        <f>IF(AND(TBL_Employees3[[#This Row],[Gender]]="Female",TBL_Employees3[[#This Row],[Ethnicity]]="Black"), "Female_Black", "Others")</f>
        <v>Others</v>
      </c>
    </row>
    <row r="258" spans="1:17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TBL_Employees3[[#This Row],[Annual Salary]]+TBL_Employees3[[#This Row],[Bonus %]]*TBL_Employees3[[#This Row],[Annual Salary]]</f>
        <v>70778</v>
      </c>
      <c r="P258" t="str">
        <f>IF(AND(TBL_Employees3[[#This Row],[Department]]="IT",TBL_Employees3[[#This Row],[Gender]]="Female"),"Yes","No")</f>
        <v>No</v>
      </c>
      <c r="Q258" t="str">
        <f>IF(AND(TBL_Employees3[[#This Row],[Gender]]="Female",TBL_Employees3[[#This Row],[Ethnicity]]="Black"), "Female_Black", "Others")</f>
        <v>Others</v>
      </c>
    </row>
    <row r="259" spans="1:17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TBL_Employees3[[#This Row],[Annual Salary]]+TBL_Employees3[[#This Row],[Bonus %]]*TBL_Employees3[[#This Row],[Annual Salary]]</f>
        <v>184725.6</v>
      </c>
      <c r="P259" t="str">
        <f>IF(AND(TBL_Employees3[[#This Row],[Department]]="IT",TBL_Employees3[[#This Row],[Gender]]="Female"),"Yes","No")</f>
        <v>No</v>
      </c>
      <c r="Q259" t="str">
        <f>IF(AND(TBL_Employees3[[#This Row],[Gender]]="Female",TBL_Employees3[[#This Row],[Ethnicity]]="Black"), "Female_Black", "Others")</f>
        <v>Others</v>
      </c>
    </row>
    <row r="260" spans="1:17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TBL_Employees3[[#This Row],[Annual Salary]]+TBL_Employees3[[#This Row],[Bonus %]]*TBL_Employees3[[#This Row],[Annual Salary]]</f>
        <v>59888</v>
      </c>
      <c r="P260" t="str">
        <f>IF(AND(TBL_Employees3[[#This Row],[Department]]="IT",TBL_Employees3[[#This Row],[Gender]]="Female"),"Yes","No")</f>
        <v>No</v>
      </c>
      <c r="Q260" t="str">
        <f>IF(AND(TBL_Employees3[[#This Row],[Gender]]="Female",TBL_Employees3[[#This Row],[Ethnicity]]="Black"), "Female_Black", "Others")</f>
        <v>Others</v>
      </c>
    </row>
    <row r="261" spans="1:17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TBL_Employees3[[#This Row],[Annual Salary]]+TBL_Employees3[[#This Row],[Bonus %]]*TBL_Employees3[[#This Row],[Annual Salary]]</f>
        <v>63098</v>
      </c>
      <c r="P261" t="str">
        <f>IF(AND(TBL_Employees3[[#This Row],[Department]]="IT",TBL_Employees3[[#This Row],[Gender]]="Female"),"Yes","No")</f>
        <v>No</v>
      </c>
      <c r="Q261" t="str">
        <f>IF(AND(TBL_Employees3[[#This Row],[Gender]]="Female",TBL_Employees3[[#This Row],[Ethnicity]]="Black"), "Female_Black", "Others")</f>
        <v>Others</v>
      </c>
    </row>
    <row r="262" spans="1:17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TBL_Employees3[[#This Row],[Annual Salary]]+TBL_Employees3[[#This Row],[Bonus %]]*TBL_Employees3[[#This Row],[Annual Salary]]</f>
        <v>339640.77</v>
      </c>
      <c r="P262" t="str">
        <f>IF(AND(TBL_Employees3[[#This Row],[Department]]="IT",TBL_Employees3[[#This Row],[Gender]]="Female"),"Yes","No")</f>
        <v>No</v>
      </c>
      <c r="Q262" t="str">
        <f>IF(AND(TBL_Employees3[[#This Row],[Gender]]="Female",TBL_Employees3[[#This Row],[Ethnicity]]="Black"), "Female_Black", "Others")</f>
        <v>Others</v>
      </c>
    </row>
    <row r="263" spans="1:17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TBL_Employees3[[#This Row],[Annual Salary]]+TBL_Employees3[[#This Row],[Bonus %]]*TBL_Employees3[[#This Row],[Annual Salary]]</f>
        <v>162242.51999999999</v>
      </c>
      <c r="P263" t="str">
        <f>IF(AND(TBL_Employees3[[#This Row],[Department]]="IT",TBL_Employees3[[#This Row],[Gender]]="Female"),"Yes","No")</f>
        <v>No</v>
      </c>
      <c r="Q263" t="str">
        <f>IF(AND(TBL_Employees3[[#This Row],[Gender]]="Female",TBL_Employees3[[#This Row],[Ethnicity]]="Black"), "Female_Black", "Others")</f>
        <v>Female_Black</v>
      </c>
    </row>
    <row r="264" spans="1:17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TBL_Employees3[[#This Row],[Annual Salary]]+TBL_Employees3[[#This Row],[Bonus %]]*TBL_Employees3[[#This Row],[Annual Salary]]</f>
        <v>49186</v>
      </c>
      <c r="P264" t="str">
        <f>IF(AND(TBL_Employees3[[#This Row],[Department]]="IT",TBL_Employees3[[#This Row],[Gender]]="Female"),"Yes","No")</f>
        <v>No</v>
      </c>
      <c r="Q264" t="str">
        <f>IF(AND(TBL_Employees3[[#This Row],[Gender]]="Female",TBL_Employees3[[#This Row],[Ethnicity]]="Black"), "Female_Black", "Others")</f>
        <v>Others</v>
      </c>
    </row>
    <row r="265" spans="1:17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TBL_Employees3[[#This Row],[Annual Salary]]+TBL_Employees3[[#This Row],[Bonus %]]*TBL_Employees3[[#This Row],[Annual Salary]]</f>
        <v>304893.06</v>
      </c>
      <c r="P265" t="str">
        <f>IF(AND(TBL_Employees3[[#This Row],[Department]]="IT",TBL_Employees3[[#This Row],[Gender]]="Female"),"Yes","No")</f>
        <v>No</v>
      </c>
      <c r="Q265" t="str">
        <f>IF(AND(TBL_Employees3[[#This Row],[Gender]]="Female",TBL_Employees3[[#This Row],[Ethnicity]]="Black"), "Female_Black", "Others")</f>
        <v>Female_Black</v>
      </c>
    </row>
    <row r="266" spans="1:17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TBL_Employees3[[#This Row],[Annual Salary]]+TBL_Employees3[[#This Row],[Bonus %]]*TBL_Employees3[[#This Row],[Annual Salary]]</f>
        <v>238102.8</v>
      </c>
      <c r="P266" t="str">
        <f>IF(AND(TBL_Employees3[[#This Row],[Department]]="IT",TBL_Employees3[[#This Row],[Gender]]="Female"),"Yes","No")</f>
        <v>Yes</v>
      </c>
      <c r="Q266" t="str">
        <f>IF(AND(TBL_Employees3[[#This Row],[Gender]]="Female",TBL_Employees3[[#This Row],[Ethnicity]]="Black"), "Female_Black", "Others")</f>
        <v>Others</v>
      </c>
    </row>
    <row r="267" spans="1:17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TBL_Employees3[[#This Row],[Annual Salary]]+TBL_Employees3[[#This Row],[Bonus %]]*TBL_Employees3[[#This Row],[Annual Salary]]</f>
        <v>252501.19</v>
      </c>
      <c r="P267" t="str">
        <f>IF(AND(TBL_Employees3[[#This Row],[Department]]="IT",TBL_Employees3[[#This Row],[Gender]]="Female"),"Yes","No")</f>
        <v>Yes</v>
      </c>
      <c r="Q267" t="str">
        <f>IF(AND(TBL_Employees3[[#This Row],[Gender]]="Female",TBL_Employees3[[#This Row],[Ethnicity]]="Black"), "Female_Black", "Others")</f>
        <v>Others</v>
      </c>
    </row>
    <row r="268" spans="1:17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TBL_Employees3[[#This Row],[Annual Salary]]+TBL_Employees3[[#This Row],[Bonus %]]*TBL_Employees3[[#This Row],[Annual Salary]]</f>
        <v>154270.5</v>
      </c>
      <c r="P268" t="str">
        <f>IF(AND(TBL_Employees3[[#This Row],[Department]]="IT",TBL_Employees3[[#This Row],[Gender]]="Female"),"Yes","No")</f>
        <v>Yes</v>
      </c>
      <c r="Q268" t="str">
        <f>IF(AND(TBL_Employees3[[#This Row],[Gender]]="Female",TBL_Employees3[[#This Row],[Ethnicity]]="Black"), "Female_Black", "Others")</f>
        <v>Others</v>
      </c>
    </row>
    <row r="269" spans="1:17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TBL_Employees3[[#This Row],[Annual Salary]]+TBL_Employees3[[#This Row],[Bonus %]]*TBL_Employees3[[#This Row],[Annual Salary]]</f>
        <v>79356</v>
      </c>
      <c r="P269" t="str">
        <f>IF(AND(TBL_Employees3[[#This Row],[Department]]="IT",TBL_Employees3[[#This Row],[Gender]]="Female"),"Yes","No")</f>
        <v>No</v>
      </c>
      <c r="Q269" t="str">
        <f>IF(AND(TBL_Employees3[[#This Row],[Gender]]="Female",TBL_Employees3[[#This Row],[Ethnicity]]="Black"), "Female_Black", "Others")</f>
        <v>Others</v>
      </c>
    </row>
    <row r="270" spans="1:17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TBL_Employees3[[#This Row],[Annual Salary]]+TBL_Employees3[[#This Row],[Bonus %]]*TBL_Employees3[[#This Row],[Annual Salary]]</f>
        <v>74412</v>
      </c>
      <c r="P270" t="str">
        <f>IF(AND(TBL_Employees3[[#This Row],[Department]]="IT",TBL_Employees3[[#This Row],[Gender]]="Female"),"Yes","No")</f>
        <v>No</v>
      </c>
      <c r="Q270" t="str">
        <f>IF(AND(TBL_Employees3[[#This Row],[Gender]]="Female",TBL_Employees3[[#This Row],[Ethnicity]]="Black"), "Female_Black", "Others")</f>
        <v>Others</v>
      </c>
    </row>
    <row r="271" spans="1:17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TBL_Employees3[[#This Row],[Annual Salary]]+TBL_Employees3[[#This Row],[Bonus %]]*TBL_Employees3[[#This Row],[Annual Salary]]</f>
        <v>67455.740000000005</v>
      </c>
      <c r="P271" t="str">
        <f>IF(AND(TBL_Employees3[[#This Row],[Department]]="IT",TBL_Employees3[[#This Row],[Gender]]="Female"),"Yes","No")</f>
        <v>Yes</v>
      </c>
      <c r="Q271" t="str">
        <f>IF(AND(TBL_Employees3[[#This Row],[Gender]]="Female",TBL_Employees3[[#This Row],[Ethnicity]]="Black"), "Female_Black", "Others")</f>
        <v>Others</v>
      </c>
    </row>
    <row r="272" spans="1:17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TBL_Employees3[[#This Row],[Annual Salary]]+TBL_Employees3[[#This Row],[Bonus %]]*TBL_Employees3[[#This Row],[Annual Salary]]</f>
        <v>223261.59</v>
      </c>
      <c r="P272" t="str">
        <f>IF(AND(TBL_Employees3[[#This Row],[Department]]="IT",TBL_Employees3[[#This Row],[Gender]]="Female"),"Yes","No")</f>
        <v>No</v>
      </c>
      <c r="Q272" t="str">
        <f>IF(AND(TBL_Employees3[[#This Row],[Gender]]="Female",TBL_Employees3[[#This Row],[Ethnicity]]="Black"), "Female_Black", "Others")</f>
        <v>Others</v>
      </c>
    </row>
    <row r="273" spans="1:17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TBL_Employees3[[#This Row],[Annual Salary]]+TBL_Employees3[[#This Row],[Bonus %]]*TBL_Employees3[[#This Row],[Annual Salary]]</f>
        <v>70189</v>
      </c>
      <c r="P273" t="str">
        <f>IF(AND(TBL_Employees3[[#This Row],[Department]]="IT",TBL_Employees3[[#This Row],[Gender]]="Female"),"Yes","No")</f>
        <v>No</v>
      </c>
      <c r="Q273" t="str">
        <f>IF(AND(TBL_Employees3[[#This Row],[Gender]]="Female",TBL_Employees3[[#This Row],[Ethnicity]]="Black"), "Female_Black", "Others")</f>
        <v>Others</v>
      </c>
    </row>
    <row r="274" spans="1:17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TBL_Employees3[[#This Row],[Annual Salary]]+TBL_Employees3[[#This Row],[Bonus %]]*TBL_Employees3[[#This Row],[Annual Salary]]</f>
        <v>235887.6</v>
      </c>
      <c r="P274" t="str">
        <f>IF(AND(TBL_Employees3[[#This Row],[Department]]="IT",TBL_Employees3[[#This Row],[Gender]]="Female"),"Yes","No")</f>
        <v>No</v>
      </c>
      <c r="Q274" t="str">
        <f>IF(AND(TBL_Employees3[[#This Row],[Gender]]="Female",TBL_Employees3[[#This Row],[Ethnicity]]="Black"), "Female_Black", "Others")</f>
        <v>Others</v>
      </c>
    </row>
    <row r="275" spans="1:17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TBL_Employees3[[#This Row],[Annual Salary]]+TBL_Employees3[[#This Row],[Bonus %]]*TBL_Employees3[[#This Row],[Annual Salary]]</f>
        <v>70369</v>
      </c>
      <c r="P275" t="str">
        <f>IF(AND(TBL_Employees3[[#This Row],[Department]]="IT",TBL_Employees3[[#This Row],[Gender]]="Female"),"Yes","No")</f>
        <v>No</v>
      </c>
      <c r="Q275" t="str">
        <f>IF(AND(TBL_Employees3[[#This Row],[Gender]]="Female",TBL_Employees3[[#This Row],[Ethnicity]]="Black"), "Female_Black", "Others")</f>
        <v>Others</v>
      </c>
    </row>
    <row r="276" spans="1:17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TBL_Employees3[[#This Row],[Annual Salary]]+TBL_Employees3[[#This Row],[Bonus %]]*TBL_Employees3[[#This Row],[Annual Salary]]</f>
        <v>78056</v>
      </c>
      <c r="P276" t="str">
        <f>IF(AND(TBL_Employees3[[#This Row],[Department]]="IT",TBL_Employees3[[#This Row],[Gender]]="Female"),"Yes","No")</f>
        <v>No</v>
      </c>
      <c r="Q276" t="str">
        <f>IF(AND(TBL_Employees3[[#This Row],[Gender]]="Female",TBL_Employees3[[#This Row],[Ethnicity]]="Black"), "Female_Black", "Others")</f>
        <v>Others</v>
      </c>
    </row>
    <row r="277" spans="1:17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TBL_Employees3[[#This Row],[Annual Salary]]+TBL_Employees3[[#This Row],[Bonus %]]*TBL_Employees3[[#This Row],[Annual Salary]]</f>
        <v>233617.59</v>
      </c>
      <c r="P277" t="str">
        <f>IF(AND(TBL_Employees3[[#This Row],[Department]]="IT",TBL_Employees3[[#This Row],[Gender]]="Female"),"Yes","No")</f>
        <v>No</v>
      </c>
      <c r="Q277" t="str">
        <f>IF(AND(TBL_Employees3[[#This Row],[Gender]]="Female",TBL_Employees3[[#This Row],[Ethnicity]]="Black"), "Female_Black", "Others")</f>
        <v>Others</v>
      </c>
    </row>
    <row r="278" spans="1:17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TBL_Employees3[[#This Row],[Annual Salary]]+TBL_Employees3[[#This Row],[Bonus %]]*TBL_Employees3[[#This Row],[Annual Salary]]</f>
        <v>78237</v>
      </c>
      <c r="P278" t="str">
        <f>IF(AND(TBL_Employees3[[#This Row],[Department]]="IT",TBL_Employees3[[#This Row],[Gender]]="Female"),"Yes","No")</f>
        <v>No</v>
      </c>
      <c r="Q278" t="str">
        <f>IF(AND(TBL_Employees3[[#This Row],[Gender]]="Female",TBL_Employees3[[#This Row],[Ethnicity]]="Black"), "Female_Black", "Others")</f>
        <v>Others</v>
      </c>
    </row>
    <row r="279" spans="1:17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TBL_Employees3[[#This Row],[Annual Salary]]+TBL_Employees3[[#This Row],[Bonus %]]*TBL_Employees3[[#This Row],[Annual Salary]]</f>
        <v>48687</v>
      </c>
      <c r="P279" t="str">
        <f>IF(AND(TBL_Employees3[[#This Row],[Department]]="IT",TBL_Employees3[[#This Row],[Gender]]="Female"),"Yes","No")</f>
        <v>No</v>
      </c>
      <c r="Q279" t="str">
        <f>IF(AND(TBL_Employees3[[#This Row],[Gender]]="Female",TBL_Employees3[[#This Row],[Ethnicity]]="Black"), "Female_Black", "Others")</f>
        <v>Others</v>
      </c>
    </row>
    <row r="280" spans="1:17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TBL_Employees3[[#This Row],[Annual Salary]]+TBL_Employees3[[#This Row],[Bonus %]]*TBL_Employees3[[#This Row],[Annual Salary]]</f>
        <v>139224.75</v>
      </c>
      <c r="P280" t="str">
        <f>IF(AND(TBL_Employees3[[#This Row],[Department]]="IT",TBL_Employees3[[#This Row],[Gender]]="Female"),"Yes","No")</f>
        <v>No</v>
      </c>
      <c r="Q280" t="str">
        <f>IF(AND(TBL_Employees3[[#This Row],[Gender]]="Female",TBL_Employees3[[#This Row],[Ethnicity]]="Black"), "Female_Black", "Others")</f>
        <v>Others</v>
      </c>
    </row>
    <row r="281" spans="1:17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TBL_Employees3[[#This Row],[Annual Salary]]+TBL_Employees3[[#This Row],[Bonus %]]*TBL_Employees3[[#This Row],[Annual Salary]]</f>
        <v>94246</v>
      </c>
      <c r="P281" t="str">
        <f>IF(AND(TBL_Employees3[[#This Row],[Department]]="IT",TBL_Employees3[[#This Row],[Gender]]="Female"),"Yes","No")</f>
        <v>No</v>
      </c>
      <c r="Q281" t="str">
        <f>IF(AND(TBL_Employees3[[#This Row],[Gender]]="Female",TBL_Employees3[[#This Row],[Ethnicity]]="Black"), "Female_Black", "Others")</f>
        <v>Others</v>
      </c>
    </row>
    <row r="282" spans="1:17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TBL_Employees3[[#This Row],[Annual Salary]]+TBL_Employees3[[#This Row],[Bonus %]]*TBL_Employees3[[#This Row],[Annual Salary]]</f>
        <v>44614</v>
      </c>
      <c r="P282" t="str">
        <f>IF(AND(TBL_Employees3[[#This Row],[Department]]="IT",TBL_Employees3[[#This Row],[Gender]]="Female"),"Yes","No")</f>
        <v>Yes</v>
      </c>
      <c r="Q282" t="str">
        <f>IF(AND(TBL_Employees3[[#This Row],[Gender]]="Female",TBL_Employees3[[#This Row],[Ethnicity]]="Black"), "Female_Black", "Others")</f>
        <v>Others</v>
      </c>
    </row>
    <row r="283" spans="1:17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TBL_Employees3[[#This Row],[Annual Salary]]+TBL_Employees3[[#This Row],[Bonus %]]*TBL_Employees3[[#This Row],[Annual Salary]]</f>
        <v>307154.39</v>
      </c>
      <c r="P283" t="str">
        <f>IF(AND(TBL_Employees3[[#This Row],[Department]]="IT",TBL_Employees3[[#This Row],[Gender]]="Female"),"Yes","No")</f>
        <v>No</v>
      </c>
      <c r="Q283" t="str">
        <f>IF(AND(TBL_Employees3[[#This Row],[Gender]]="Female",TBL_Employees3[[#This Row],[Ethnicity]]="Black"), "Female_Black", "Others")</f>
        <v>Others</v>
      </c>
    </row>
    <row r="284" spans="1:17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TBL_Employees3[[#This Row],[Annual Salary]]+TBL_Employees3[[#This Row],[Bonus %]]*TBL_Employees3[[#This Row],[Annual Salary]]</f>
        <v>88272</v>
      </c>
      <c r="P284" t="str">
        <f>IF(AND(TBL_Employees3[[#This Row],[Department]]="IT",TBL_Employees3[[#This Row],[Gender]]="Female"),"Yes","No")</f>
        <v>No</v>
      </c>
      <c r="Q284" t="str">
        <f>IF(AND(TBL_Employees3[[#This Row],[Gender]]="Female",TBL_Employees3[[#This Row],[Ethnicity]]="Black"), "Female_Black", "Others")</f>
        <v>Others</v>
      </c>
    </row>
    <row r="285" spans="1:17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TBL_Employees3[[#This Row],[Annual Salary]]+TBL_Employees3[[#This Row],[Bonus %]]*TBL_Employees3[[#This Row],[Annual Salary]]</f>
        <v>74449</v>
      </c>
      <c r="P285" t="str">
        <f>IF(AND(TBL_Employees3[[#This Row],[Department]]="IT",TBL_Employees3[[#This Row],[Gender]]="Female"),"Yes","No")</f>
        <v>No</v>
      </c>
      <c r="Q285" t="str">
        <f>IF(AND(TBL_Employees3[[#This Row],[Gender]]="Female",TBL_Employees3[[#This Row],[Ethnicity]]="Black"), "Female_Black", "Others")</f>
        <v>Others</v>
      </c>
    </row>
    <row r="286" spans="1:17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TBL_Employees3[[#This Row],[Annual Salary]]+TBL_Employees3[[#This Row],[Bonus %]]*TBL_Employees3[[#This Row],[Annual Salary]]</f>
        <v>309887.99</v>
      </c>
      <c r="P286" t="str">
        <f>IF(AND(TBL_Employees3[[#This Row],[Department]]="IT",TBL_Employees3[[#This Row],[Gender]]="Female"),"Yes","No")</f>
        <v>No</v>
      </c>
      <c r="Q286" t="str">
        <f>IF(AND(TBL_Employees3[[#This Row],[Gender]]="Female",TBL_Employees3[[#This Row],[Ethnicity]]="Black"), "Female_Black", "Others")</f>
        <v>Others</v>
      </c>
    </row>
    <row r="287" spans="1:17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TBL_Employees3[[#This Row],[Annual Salary]]+TBL_Employees3[[#This Row],[Bonus %]]*TBL_Employees3[[#This Row],[Annual Salary]]</f>
        <v>50341</v>
      </c>
      <c r="P287" t="str">
        <f>IF(AND(TBL_Employees3[[#This Row],[Department]]="IT",TBL_Employees3[[#This Row],[Gender]]="Female"),"Yes","No")</f>
        <v>No</v>
      </c>
      <c r="Q287" t="str">
        <f>IF(AND(TBL_Employees3[[#This Row],[Gender]]="Female",TBL_Employees3[[#This Row],[Ethnicity]]="Black"), "Female_Black", "Others")</f>
        <v>Others</v>
      </c>
    </row>
    <row r="288" spans="1:17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TBL_Employees3[[#This Row],[Annual Salary]]+TBL_Employees3[[#This Row],[Bonus %]]*TBL_Employees3[[#This Row],[Annual Salary]]</f>
        <v>72235</v>
      </c>
      <c r="P288" t="str">
        <f>IF(AND(TBL_Employees3[[#This Row],[Department]]="IT",TBL_Employees3[[#This Row],[Gender]]="Female"),"Yes","No")</f>
        <v>No</v>
      </c>
      <c r="Q288" t="str">
        <f>IF(AND(TBL_Employees3[[#This Row],[Gender]]="Female",TBL_Employees3[[#This Row],[Ethnicity]]="Black"), "Female_Black", "Others")</f>
        <v>Others</v>
      </c>
    </row>
    <row r="289" spans="1:17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TBL_Employees3[[#This Row],[Annual Salary]]+TBL_Employees3[[#This Row],[Bonus %]]*TBL_Employees3[[#This Row],[Annual Salary]]</f>
        <v>70165</v>
      </c>
      <c r="P289" t="str">
        <f>IF(AND(TBL_Employees3[[#This Row],[Department]]="IT",TBL_Employees3[[#This Row],[Gender]]="Female"),"Yes","No")</f>
        <v>No</v>
      </c>
      <c r="Q289" t="str">
        <f>IF(AND(TBL_Employees3[[#This Row],[Gender]]="Female",TBL_Employees3[[#This Row],[Ethnicity]]="Black"), "Female_Black", "Others")</f>
        <v>Others</v>
      </c>
    </row>
    <row r="290" spans="1:17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TBL_Employees3[[#This Row],[Annual Salary]]+TBL_Employees3[[#This Row],[Bonus %]]*TBL_Employees3[[#This Row],[Annual Salary]]</f>
        <v>170757.75</v>
      </c>
      <c r="P290" t="str">
        <f>IF(AND(TBL_Employees3[[#This Row],[Department]]="IT",TBL_Employees3[[#This Row],[Gender]]="Female"),"Yes","No")</f>
        <v>No</v>
      </c>
      <c r="Q290" t="str">
        <f>IF(AND(TBL_Employees3[[#This Row],[Gender]]="Female",TBL_Employees3[[#This Row],[Ethnicity]]="Black"), "Female_Black", "Others")</f>
        <v>Others</v>
      </c>
    </row>
    <row r="291" spans="1:17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TBL_Employees3[[#This Row],[Annual Salary]]+TBL_Employees3[[#This Row],[Bonus %]]*TBL_Employees3[[#This Row],[Annual Salary]]</f>
        <v>86089</v>
      </c>
      <c r="P291" t="str">
        <f>IF(AND(TBL_Employees3[[#This Row],[Department]]="IT",TBL_Employees3[[#This Row],[Gender]]="Female"),"Yes","No")</f>
        <v>Yes</v>
      </c>
      <c r="Q291" t="str">
        <f>IF(AND(TBL_Employees3[[#This Row],[Gender]]="Female",TBL_Employees3[[#This Row],[Ethnicity]]="Black"), "Female_Black", "Others")</f>
        <v>Others</v>
      </c>
    </row>
    <row r="292" spans="1:17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TBL_Employees3[[#This Row],[Annual Salary]]+TBL_Employees3[[#This Row],[Bonus %]]*TBL_Employees3[[#This Row],[Annual Salary]]</f>
        <v>122259.95</v>
      </c>
      <c r="P292" t="str">
        <f>IF(AND(TBL_Employees3[[#This Row],[Department]]="IT",TBL_Employees3[[#This Row],[Gender]]="Female"),"Yes","No")</f>
        <v>No</v>
      </c>
      <c r="Q292" t="str">
        <f>IF(AND(TBL_Employees3[[#This Row],[Gender]]="Female",TBL_Employees3[[#This Row],[Ethnicity]]="Black"), "Female_Black", "Others")</f>
        <v>Others</v>
      </c>
    </row>
    <row r="293" spans="1:17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TBL_Employees3[[#This Row],[Annual Salary]]+TBL_Employees3[[#This Row],[Bonus %]]*TBL_Employees3[[#This Row],[Annual Salary]]</f>
        <v>46833</v>
      </c>
      <c r="P293" t="str">
        <f>IF(AND(TBL_Employees3[[#This Row],[Department]]="IT",TBL_Employees3[[#This Row],[Gender]]="Female"),"Yes","No")</f>
        <v>No</v>
      </c>
      <c r="Q293" t="str">
        <f>IF(AND(TBL_Employees3[[#This Row],[Gender]]="Female",TBL_Employees3[[#This Row],[Ethnicity]]="Black"), "Female_Black", "Others")</f>
        <v>Others</v>
      </c>
    </row>
    <row r="294" spans="1:17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TBL_Employees3[[#This Row],[Annual Salary]]+TBL_Employees3[[#This Row],[Bonus %]]*TBL_Employees3[[#This Row],[Annual Salary]]</f>
        <v>181724.4</v>
      </c>
      <c r="P294" t="str">
        <f>IF(AND(TBL_Employees3[[#This Row],[Department]]="IT",TBL_Employees3[[#This Row],[Gender]]="Female"),"Yes","No")</f>
        <v>No</v>
      </c>
      <c r="Q294" t="str">
        <f>IF(AND(TBL_Employees3[[#This Row],[Gender]]="Female",TBL_Employees3[[#This Row],[Ethnicity]]="Black"), "Female_Black", "Others")</f>
        <v>Others</v>
      </c>
    </row>
    <row r="295" spans="1:17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TBL_Employees3[[#This Row],[Annual Salary]]+TBL_Employees3[[#This Row],[Bonus %]]*TBL_Employees3[[#This Row],[Annual Salary]]</f>
        <v>89984</v>
      </c>
      <c r="P295" t="str">
        <f>IF(AND(TBL_Employees3[[#This Row],[Department]]="IT",TBL_Employees3[[#This Row],[Gender]]="Female"),"Yes","No")</f>
        <v>No</v>
      </c>
      <c r="Q295" t="str">
        <f>IF(AND(TBL_Employees3[[#This Row],[Gender]]="Female",TBL_Employees3[[#This Row],[Ethnicity]]="Black"), "Female_Black", "Others")</f>
        <v>Others</v>
      </c>
    </row>
    <row r="296" spans="1:17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TBL_Employees3[[#This Row],[Annual Salary]]+TBL_Employees3[[#This Row],[Bonus %]]*TBL_Employees3[[#This Row],[Annual Salary]]</f>
        <v>95481.84</v>
      </c>
      <c r="P296" t="str">
        <f>IF(AND(TBL_Employees3[[#This Row],[Department]]="IT",TBL_Employees3[[#This Row],[Gender]]="Female"),"Yes","No")</f>
        <v>No</v>
      </c>
      <c r="Q296" t="str">
        <f>IF(AND(TBL_Employees3[[#This Row],[Gender]]="Female",TBL_Employees3[[#This Row],[Ethnicity]]="Black"), "Female_Black", "Others")</f>
        <v>Others</v>
      </c>
    </row>
    <row r="297" spans="1:17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TBL_Employees3[[#This Row],[Annual Salary]]+TBL_Employees3[[#This Row],[Bonus %]]*TBL_Employees3[[#This Row],[Annual Salary]]</f>
        <v>216878.52000000002</v>
      </c>
      <c r="P297" t="str">
        <f>IF(AND(TBL_Employees3[[#This Row],[Department]]="IT",TBL_Employees3[[#This Row],[Gender]]="Female"),"Yes","No")</f>
        <v>No</v>
      </c>
      <c r="Q297" t="str">
        <f>IF(AND(TBL_Employees3[[#This Row],[Gender]]="Female",TBL_Employees3[[#This Row],[Ethnicity]]="Black"), "Female_Black", "Others")</f>
        <v>Others</v>
      </c>
    </row>
    <row r="298" spans="1:17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TBL_Employees3[[#This Row],[Annual Salary]]+TBL_Employees3[[#This Row],[Bonus %]]*TBL_Employees3[[#This Row],[Annual Salary]]</f>
        <v>74077</v>
      </c>
      <c r="P298" t="str">
        <f>IF(AND(TBL_Employees3[[#This Row],[Department]]="IT",TBL_Employees3[[#This Row],[Gender]]="Female"),"Yes","No")</f>
        <v>No</v>
      </c>
      <c r="Q298" t="str">
        <f>IF(AND(TBL_Employees3[[#This Row],[Gender]]="Female",TBL_Employees3[[#This Row],[Ethnicity]]="Black"), "Female_Black", "Others")</f>
        <v>Others</v>
      </c>
    </row>
    <row r="299" spans="1:17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TBL_Employees3[[#This Row],[Annual Salary]]+TBL_Employees3[[#This Row],[Bonus %]]*TBL_Employees3[[#This Row],[Annual Salary]]</f>
        <v>111453.34</v>
      </c>
      <c r="P299" t="str">
        <f>IF(AND(TBL_Employees3[[#This Row],[Department]]="IT",TBL_Employees3[[#This Row],[Gender]]="Female"),"Yes","No")</f>
        <v>No</v>
      </c>
      <c r="Q299" t="str">
        <f>IF(AND(TBL_Employees3[[#This Row],[Gender]]="Female",TBL_Employees3[[#This Row],[Ethnicity]]="Black"), "Female_Black", "Others")</f>
        <v>Others</v>
      </c>
    </row>
    <row r="300" spans="1:17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TBL_Employees3[[#This Row],[Annual Salary]]+TBL_Employees3[[#This Row],[Bonus %]]*TBL_Employees3[[#This Row],[Annual Salary]]</f>
        <v>82162</v>
      </c>
      <c r="P300" t="str">
        <f>IF(AND(TBL_Employees3[[#This Row],[Department]]="IT",TBL_Employees3[[#This Row],[Gender]]="Female"),"Yes","No")</f>
        <v>Yes</v>
      </c>
      <c r="Q300" t="str">
        <f>IF(AND(TBL_Employees3[[#This Row],[Gender]]="Female",TBL_Employees3[[#This Row],[Ethnicity]]="Black"), "Female_Black", "Others")</f>
        <v>Others</v>
      </c>
    </row>
    <row r="301" spans="1:17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TBL_Employees3[[#This Row],[Annual Salary]]+TBL_Employees3[[#This Row],[Bonus %]]*TBL_Employees3[[#This Row],[Annual Salary]]</f>
        <v>63880</v>
      </c>
      <c r="P301" t="str">
        <f>IF(AND(TBL_Employees3[[#This Row],[Department]]="IT",TBL_Employees3[[#This Row],[Gender]]="Female"),"Yes","No")</f>
        <v>No</v>
      </c>
      <c r="Q301" t="str">
        <f>IF(AND(TBL_Employees3[[#This Row],[Gender]]="Female",TBL_Employees3[[#This Row],[Ethnicity]]="Black"), "Female_Black", "Others")</f>
        <v>Others</v>
      </c>
    </row>
    <row r="302" spans="1:17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TBL_Employees3[[#This Row],[Annual Salary]]+TBL_Employees3[[#This Row],[Bonus %]]*TBL_Employees3[[#This Row],[Annual Salary]]</f>
        <v>73248</v>
      </c>
      <c r="P302" t="str">
        <f>IF(AND(TBL_Employees3[[#This Row],[Department]]="IT",TBL_Employees3[[#This Row],[Gender]]="Female"),"Yes","No")</f>
        <v>No</v>
      </c>
      <c r="Q302" t="str">
        <f>IF(AND(TBL_Employees3[[#This Row],[Gender]]="Female",TBL_Employees3[[#This Row],[Ethnicity]]="Black"), "Female_Black", "Others")</f>
        <v>Others</v>
      </c>
    </row>
    <row r="303" spans="1:17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TBL_Employees3[[#This Row],[Annual Salary]]+TBL_Employees3[[#This Row],[Bonus %]]*TBL_Employees3[[#This Row],[Annual Salary]]</f>
        <v>91853</v>
      </c>
      <c r="P303" t="str">
        <f>IF(AND(TBL_Employees3[[#This Row],[Department]]="IT",TBL_Employees3[[#This Row],[Gender]]="Female"),"Yes","No")</f>
        <v>No</v>
      </c>
      <c r="Q303" t="str">
        <f>IF(AND(TBL_Employees3[[#This Row],[Gender]]="Female",TBL_Employees3[[#This Row],[Ethnicity]]="Black"), "Female_Black", "Others")</f>
        <v>Others</v>
      </c>
    </row>
    <row r="304" spans="1:17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TBL_Employees3[[#This Row],[Annual Salary]]+TBL_Employees3[[#This Row],[Bonus %]]*TBL_Employees3[[#This Row],[Annual Salary]]</f>
        <v>213377.78</v>
      </c>
      <c r="P304" t="str">
        <f>IF(AND(TBL_Employees3[[#This Row],[Department]]="IT",TBL_Employees3[[#This Row],[Gender]]="Female"),"Yes","No")</f>
        <v>No</v>
      </c>
      <c r="Q304" t="str">
        <f>IF(AND(TBL_Employees3[[#This Row],[Gender]]="Female",TBL_Employees3[[#This Row],[Ethnicity]]="Black"), "Female_Black", "Others")</f>
        <v>Others</v>
      </c>
    </row>
    <row r="305" spans="1:17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TBL_Employees3[[#This Row],[Annual Salary]]+TBL_Employees3[[#This Row],[Bonus %]]*TBL_Employees3[[#This Row],[Annual Salary]]</f>
        <v>70770</v>
      </c>
      <c r="P305" t="str">
        <f>IF(AND(TBL_Employees3[[#This Row],[Department]]="IT",TBL_Employees3[[#This Row],[Gender]]="Female"),"Yes","No")</f>
        <v>No</v>
      </c>
      <c r="Q305" t="str">
        <f>IF(AND(TBL_Employees3[[#This Row],[Gender]]="Female",TBL_Employees3[[#This Row],[Ethnicity]]="Black"), "Female_Black", "Others")</f>
        <v>Others</v>
      </c>
    </row>
    <row r="306" spans="1:17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TBL_Employees3[[#This Row],[Annual Salary]]+TBL_Employees3[[#This Row],[Bonus %]]*TBL_Employees3[[#This Row],[Annual Salary]]</f>
        <v>50825</v>
      </c>
      <c r="P306" t="str">
        <f>IF(AND(TBL_Employees3[[#This Row],[Department]]="IT",TBL_Employees3[[#This Row],[Gender]]="Female"),"Yes","No")</f>
        <v>No</v>
      </c>
      <c r="Q306" t="str">
        <f>IF(AND(TBL_Employees3[[#This Row],[Gender]]="Female",TBL_Employees3[[#This Row],[Ethnicity]]="Black"), "Female_Black", "Others")</f>
        <v>Others</v>
      </c>
    </row>
    <row r="307" spans="1:17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TBL_Employees3[[#This Row],[Annual Salary]]+TBL_Employees3[[#This Row],[Bonus %]]*TBL_Employees3[[#This Row],[Annual Salary]]</f>
        <v>167722.9</v>
      </c>
      <c r="P307" t="str">
        <f>IF(AND(TBL_Employees3[[#This Row],[Department]]="IT",TBL_Employees3[[#This Row],[Gender]]="Female"),"Yes","No")</f>
        <v>No</v>
      </c>
      <c r="Q307" t="str">
        <f>IF(AND(TBL_Employees3[[#This Row],[Gender]]="Female",TBL_Employees3[[#This Row],[Ethnicity]]="Black"), "Female_Black", "Others")</f>
        <v>Others</v>
      </c>
    </row>
    <row r="308" spans="1:17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TBL_Employees3[[#This Row],[Annual Salary]]+TBL_Employees3[[#This Row],[Bonus %]]*TBL_Employees3[[#This Row],[Annual Salary]]</f>
        <v>144678.04999999999</v>
      </c>
      <c r="P308" t="str">
        <f>IF(AND(TBL_Employees3[[#This Row],[Department]]="IT",TBL_Employees3[[#This Row],[Gender]]="Female"),"Yes","No")</f>
        <v>No</v>
      </c>
      <c r="Q308" t="str">
        <f>IF(AND(TBL_Employees3[[#This Row],[Gender]]="Female",TBL_Employees3[[#This Row],[Ethnicity]]="Black"), "Female_Black", "Others")</f>
        <v>Others</v>
      </c>
    </row>
    <row r="309" spans="1:17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TBL_Employees3[[#This Row],[Annual Salary]]+TBL_Employees3[[#This Row],[Bonus %]]*TBL_Employees3[[#This Row],[Annual Salary]]</f>
        <v>46845</v>
      </c>
      <c r="P309" t="str">
        <f>IF(AND(TBL_Employees3[[#This Row],[Department]]="IT",TBL_Employees3[[#This Row],[Gender]]="Female"),"Yes","No")</f>
        <v>No</v>
      </c>
      <c r="Q309" t="str">
        <f>IF(AND(TBL_Employees3[[#This Row],[Gender]]="Female",TBL_Employees3[[#This Row],[Ethnicity]]="Black"), "Female_Black", "Others")</f>
        <v>Others</v>
      </c>
    </row>
    <row r="310" spans="1:17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TBL_Employees3[[#This Row],[Annual Salary]]+TBL_Employees3[[#This Row],[Bonus %]]*TBL_Employees3[[#This Row],[Annual Salary]]</f>
        <v>173765.9</v>
      </c>
      <c r="P310" t="str">
        <f>IF(AND(TBL_Employees3[[#This Row],[Department]]="IT",TBL_Employees3[[#This Row],[Gender]]="Female"),"Yes","No")</f>
        <v>No</v>
      </c>
      <c r="Q310" t="str">
        <f>IF(AND(TBL_Employees3[[#This Row],[Gender]]="Female",TBL_Employees3[[#This Row],[Ethnicity]]="Black"), "Female_Black", "Others")</f>
        <v>Others</v>
      </c>
    </row>
    <row r="311" spans="1:17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TBL_Employees3[[#This Row],[Annual Salary]]+TBL_Employees3[[#This Row],[Bonus %]]*TBL_Employees3[[#This Row],[Annual Salary]]</f>
        <v>97807</v>
      </c>
      <c r="P311" t="str">
        <f>IF(AND(TBL_Employees3[[#This Row],[Department]]="IT",TBL_Employees3[[#This Row],[Gender]]="Female"),"Yes","No")</f>
        <v>Yes</v>
      </c>
      <c r="Q311" t="str">
        <f>IF(AND(TBL_Employees3[[#This Row],[Gender]]="Female",TBL_Employees3[[#This Row],[Ethnicity]]="Black"), "Female_Black", "Others")</f>
        <v>Others</v>
      </c>
    </row>
    <row r="312" spans="1:17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TBL_Employees3[[#This Row],[Annual Salary]]+TBL_Employees3[[#This Row],[Bonus %]]*TBL_Employees3[[#This Row],[Annual Salary]]</f>
        <v>73854</v>
      </c>
      <c r="P312" t="str">
        <f>IF(AND(TBL_Employees3[[#This Row],[Department]]="IT",TBL_Employees3[[#This Row],[Gender]]="Female"),"Yes","No")</f>
        <v>No</v>
      </c>
      <c r="Q312" t="str">
        <f>IF(AND(TBL_Employees3[[#This Row],[Gender]]="Female",TBL_Employees3[[#This Row],[Ethnicity]]="Black"), "Female_Black", "Others")</f>
        <v>Others</v>
      </c>
    </row>
    <row r="313" spans="1:17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TBL_Employees3[[#This Row],[Annual Salary]]+TBL_Employees3[[#This Row],[Bonus %]]*TBL_Employees3[[#This Row],[Annual Salary]]</f>
        <v>170472.18</v>
      </c>
      <c r="P313" t="str">
        <f>IF(AND(TBL_Employees3[[#This Row],[Department]]="IT",TBL_Employees3[[#This Row],[Gender]]="Female"),"Yes","No")</f>
        <v>No</v>
      </c>
      <c r="Q313" t="str">
        <f>IF(AND(TBL_Employees3[[#This Row],[Gender]]="Female",TBL_Employees3[[#This Row],[Ethnicity]]="Black"), "Female_Black", "Others")</f>
        <v>Others</v>
      </c>
    </row>
    <row r="314" spans="1:17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TBL_Employees3[[#This Row],[Annual Salary]]+TBL_Employees3[[#This Row],[Bonus %]]*TBL_Employees3[[#This Row],[Annual Salary]]</f>
        <v>147548.45000000001</v>
      </c>
      <c r="P314" t="str">
        <f>IF(AND(TBL_Employees3[[#This Row],[Department]]="IT",TBL_Employees3[[#This Row],[Gender]]="Female"),"Yes","No")</f>
        <v>No</v>
      </c>
      <c r="Q314" t="str">
        <f>IF(AND(TBL_Employees3[[#This Row],[Gender]]="Female",TBL_Employees3[[#This Row],[Ethnicity]]="Black"), "Female_Black", "Others")</f>
        <v>Others</v>
      </c>
    </row>
    <row r="315" spans="1:17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TBL_Employees3[[#This Row],[Annual Salary]]+TBL_Employees3[[#This Row],[Bonus %]]*TBL_Employees3[[#This Row],[Annual Salary]]</f>
        <v>67374</v>
      </c>
      <c r="P315" t="str">
        <f>IF(AND(TBL_Employees3[[#This Row],[Department]]="IT",TBL_Employees3[[#This Row],[Gender]]="Female"),"Yes","No")</f>
        <v>No</v>
      </c>
      <c r="Q315" t="str">
        <f>IF(AND(TBL_Employees3[[#This Row],[Gender]]="Female",TBL_Employees3[[#This Row],[Ethnicity]]="Black"), "Female_Black", "Others")</f>
        <v>Others</v>
      </c>
    </row>
    <row r="316" spans="1:17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TBL_Employees3[[#This Row],[Annual Salary]]+TBL_Employees3[[#This Row],[Bonus %]]*TBL_Employees3[[#This Row],[Annual Salary]]</f>
        <v>108297.02</v>
      </c>
      <c r="P316" t="str">
        <f>IF(AND(TBL_Employees3[[#This Row],[Department]]="IT",TBL_Employees3[[#This Row],[Gender]]="Female"),"Yes","No")</f>
        <v>No</v>
      </c>
      <c r="Q316" t="str">
        <f>IF(AND(TBL_Employees3[[#This Row],[Gender]]="Female",TBL_Employees3[[#This Row],[Ethnicity]]="Black"), "Female_Black", "Others")</f>
        <v>Others</v>
      </c>
    </row>
    <row r="317" spans="1:17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TBL_Employees3[[#This Row],[Annual Salary]]+TBL_Employees3[[#This Row],[Bonus %]]*TBL_Employees3[[#This Row],[Annual Salary]]</f>
        <v>166129.70000000001</v>
      </c>
      <c r="P317" t="str">
        <f>IF(AND(TBL_Employees3[[#This Row],[Department]]="IT",TBL_Employees3[[#This Row],[Gender]]="Female"),"Yes","No")</f>
        <v>No</v>
      </c>
      <c r="Q317" t="str">
        <f>IF(AND(TBL_Employees3[[#This Row],[Gender]]="Female",TBL_Employees3[[#This Row],[Ethnicity]]="Black"), "Female_Black", "Others")</f>
        <v>Others</v>
      </c>
    </row>
    <row r="318" spans="1:17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TBL_Employees3[[#This Row],[Annual Salary]]+TBL_Employees3[[#This Row],[Bonus %]]*TBL_Employees3[[#This Row],[Annual Salary]]</f>
        <v>126950.25</v>
      </c>
      <c r="P318" t="str">
        <f>IF(AND(TBL_Employees3[[#This Row],[Department]]="IT",TBL_Employees3[[#This Row],[Gender]]="Female"),"Yes","No")</f>
        <v>No</v>
      </c>
      <c r="Q318" t="str">
        <f>IF(AND(TBL_Employees3[[#This Row],[Gender]]="Female",TBL_Employees3[[#This Row],[Ethnicity]]="Black"), "Female_Black", "Others")</f>
        <v>Others</v>
      </c>
    </row>
    <row r="319" spans="1:17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TBL_Employees3[[#This Row],[Annual Salary]]+TBL_Employees3[[#This Row],[Bonus %]]*TBL_Employees3[[#This Row],[Annual Salary]]</f>
        <v>314931.12</v>
      </c>
      <c r="P319" t="str">
        <f>IF(AND(TBL_Employees3[[#This Row],[Department]]="IT",TBL_Employees3[[#This Row],[Gender]]="Female"),"Yes","No")</f>
        <v>No</v>
      </c>
      <c r="Q319" t="str">
        <f>IF(AND(TBL_Employees3[[#This Row],[Gender]]="Female",TBL_Employees3[[#This Row],[Ethnicity]]="Black"), "Female_Black", "Others")</f>
        <v>Others</v>
      </c>
    </row>
    <row r="320" spans="1:17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TBL_Employees3[[#This Row],[Annual Salary]]+TBL_Employees3[[#This Row],[Bonus %]]*TBL_Employees3[[#This Row],[Annual Salary]]</f>
        <v>286466.04000000004</v>
      </c>
      <c r="P320" t="str">
        <f>IF(AND(TBL_Employees3[[#This Row],[Department]]="IT",TBL_Employees3[[#This Row],[Gender]]="Female"),"Yes","No")</f>
        <v>No</v>
      </c>
      <c r="Q320" t="str">
        <f>IF(AND(TBL_Employees3[[#This Row],[Gender]]="Female",TBL_Employees3[[#This Row],[Ethnicity]]="Black"), "Female_Black", "Others")</f>
        <v>Others</v>
      </c>
    </row>
    <row r="321" spans="1:17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TBL_Employees3[[#This Row],[Annual Salary]]+TBL_Employees3[[#This Row],[Bonus %]]*TBL_Employees3[[#This Row],[Annual Salary]]</f>
        <v>142048.92000000001</v>
      </c>
      <c r="P321" t="str">
        <f>IF(AND(TBL_Employees3[[#This Row],[Department]]="IT",TBL_Employees3[[#This Row],[Gender]]="Female"),"Yes","No")</f>
        <v>No</v>
      </c>
      <c r="Q321" t="str">
        <f>IF(AND(TBL_Employees3[[#This Row],[Gender]]="Female",TBL_Employees3[[#This Row],[Ethnicity]]="Black"), "Female_Black", "Others")</f>
        <v>Others</v>
      </c>
    </row>
    <row r="322" spans="1:17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TBL_Employees3[[#This Row],[Annual Salary]]+TBL_Employees3[[#This Row],[Bonus %]]*TBL_Employees3[[#This Row],[Annual Salary]]</f>
        <v>80701</v>
      </c>
      <c r="P322" t="str">
        <f>IF(AND(TBL_Employees3[[#This Row],[Department]]="IT",TBL_Employees3[[#This Row],[Gender]]="Female"),"Yes","No")</f>
        <v>No</v>
      </c>
      <c r="Q322" t="str">
        <f>IF(AND(TBL_Employees3[[#This Row],[Gender]]="Female",TBL_Employees3[[#This Row],[Ethnicity]]="Black"), "Female_Black", "Others")</f>
        <v>Others</v>
      </c>
    </row>
    <row r="323" spans="1:17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TBL_Employees3[[#This Row],[Annual Salary]]+TBL_Employees3[[#This Row],[Bonus %]]*TBL_Employees3[[#This Row],[Annual Salary]]</f>
        <v>122342.02</v>
      </c>
      <c r="P323" t="str">
        <f>IF(AND(TBL_Employees3[[#This Row],[Department]]="IT",TBL_Employees3[[#This Row],[Gender]]="Female"),"Yes","No")</f>
        <v>No</v>
      </c>
      <c r="Q323" t="str">
        <f>IF(AND(TBL_Employees3[[#This Row],[Gender]]="Female",TBL_Employees3[[#This Row],[Ethnicity]]="Black"), "Female_Black", "Others")</f>
        <v>Others</v>
      </c>
    </row>
    <row r="324" spans="1:17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TBL_Employees3[[#This Row],[Annual Salary]]+TBL_Employees3[[#This Row],[Bonus %]]*TBL_Employees3[[#This Row],[Annual Salary]]</f>
        <v>88045</v>
      </c>
      <c r="P324" t="str">
        <f>IF(AND(TBL_Employees3[[#This Row],[Department]]="IT",TBL_Employees3[[#This Row],[Gender]]="Female"),"Yes","No")</f>
        <v>No</v>
      </c>
      <c r="Q324" t="str">
        <f>IF(AND(TBL_Employees3[[#This Row],[Gender]]="Female",TBL_Employees3[[#This Row],[Ethnicity]]="Black"), "Female_Black", "Others")</f>
        <v>Others</v>
      </c>
    </row>
    <row r="325" spans="1:17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TBL_Employees3[[#This Row],[Annual Salary]]+TBL_Employees3[[#This Row],[Bonus %]]*TBL_Employees3[[#This Row],[Annual Salary]]</f>
        <v>91666.68</v>
      </c>
      <c r="P325" t="str">
        <f>IF(AND(TBL_Employees3[[#This Row],[Department]]="IT",TBL_Employees3[[#This Row],[Gender]]="Female"),"Yes","No")</f>
        <v>Yes</v>
      </c>
      <c r="Q325" t="str">
        <f>IF(AND(TBL_Employees3[[#This Row],[Gender]]="Female",TBL_Employees3[[#This Row],[Ethnicity]]="Black"), "Female_Black", "Others")</f>
        <v>Female_Black</v>
      </c>
    </row>
    <row r="326" spans="1:17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TBL_Employees3[[#This Row],[Annual Salary]]+TBL_Employees3[[#This Row],[Bonus %]]*TBL_Employees3[[#This Row],[Annual Salary]]</f>
        <v>251581.66</v>
      </c>
      <c r="P326" t="str">
        <f>IF(AND(TBL_Employees3[[#This Row],[Department]]="IT",TBL_Employees3[[#This Row],[Gender]]="Female"),"Yes","No")</f>
        <v>No</v>
      </c>
      <c r="Q326" t="str">
        <f>IF(AND(TBL_Employees3[[#This Row],[Gender]]="Female",TBL_Employees3[[#This Row],[Ethnicity]]="Black"), "Female_Black", "Others")</f>
        <v>Others</v>
      </c>
    </row>
    <row r="327" spans="1:17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TBL_Employees3[[#This Row],[Annual Salary]]+TBL_Employees3[[#This Row],[Bonus %]]*TBL_Employees3[[#This Row],[Annual Salary]]</f>
        <v>64494</v>
      </c>
      <c r="P327" t="str">
        <f>IF(AND(TBL_Employees3[[#This Row],[Department]]="IT",TBL_Employees3[[#This Row],[Gender]]="Female"),"Yes","No")</f>
        <v>No</v>
      </c>
      <c r="Q327" t="str">
        <f>IF(AND(TBL_Employees3[[#This Row],[Gender]]="Female",TBL_Employees3[[#This Row],[Ethnicity]]="Black"), "Female_Black", "Others")</f>
        <v>Others</v>
      </c>
    </row>
    <row r="328" spans="1:17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TBL_Employees3[[#This Row],[Annual Salary]]+TBL_Employees3[[#This Row],[Bonus %]]*TBL_Employees3[[#This Row],[Annual Salary]]</f>
        <v>70122</v>
      </c>
      <c r="P328" t="str">
        <f>IF(AND(TBL_Employees3[[#This Row],[Department]]="IT",TBL_Employees3[[#This Row],[Gender]]="Female"),"Yes","No")</f>
        <v>No</v>
      </c>
      <c r="Q328" t="str">
        <f>IF(AND(TBL_Employees3[[#This Row],[Gender]]="Female",TBL_Employees3[[#This Row],[Ethnicity]]="Black"), "Female_Black", "Others")</f>
        <v>Others</v>
      </c>
    </row>
    <row r="329" spans="1:17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TBL_Employees3[[#This Row],[Annual Salary]]+TBL_Employees3[[#This Row],[Bonus %]]*TBL_Employees3[[#This Row],[Annual Salary]]</f>
        <v>234591.66</v>
      </c>
      <c r="P329" t="str">
        <f>IF(AND(TBL_Employees3[[#This Row],[Department]]="IT",TBL_Employees3[[#This Row],[Gender]]="Female"),"Yes","No")</f>
        <v>No</v>
      </c>
      <c r="Q329" t="str">
        <f>IF(AND(TBL_Employees3[[#This Row],[Gender]]="Female",TBL_Employees3[[#This Row],[Ethnicity]]="Black"), "Female_Black", "Others")</f>
        <v>Others</v>
      </c>
    </row>
    <row r="330" spans="1:17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TBL_Employees3[[#This Row],[Annual Salary]]+TBL_Employees3[[#This Row],[Bonus %]]*TBL_Employees3[[#This Row],[Annual Salary]]</f>
        <v>52811</v>
      </c>
      <c r="P330" t="str">
        <f>IF(AND(TBL_Employees3[[#This Row],[Department]]="IT",TBL_Employees3[[#This Row],[Gender]]="Female"),"Yes","No")</f>
        <v>No</v>
      </c>
      <c r="Q330" t="str">
        <f>IF(AND(TBL_Employees3[[#This Row],[Gender]]="Female",TBL_Employees3[[#This Row],[Ethnicity]]="Black"), "Female_Black", "Others")</f>
        <v>Others</v>
      </c>
    </row>
    <row r="331" spans="1:17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TBL_Employees3[[#This Row],[Annual Salary]]+TBL_Employees3[[#This Row],[Bonus %]]*TBL_Employees3[[#This Row],[Annual Salary]]</f>
        <v>50111</v>
      </c>
      <c r="P331" t="str">
        <f>IF(AND(TBL_Employees3[[#This Row],[Department]]="IT",TBL_Employees3[[#This Row],[Gender]]="Female"),"Yes","No")</f>
        <v>Yes</v>
      </c>
      <c r="Q331" t="str">
        <f>IF(AND(TBL_Employees3[[#This Row],[Gender]]="Female",TBL_Employees3[[#This Row],[Ethnicity]]="Black"), "Female_Black", "Others")</f>
        <v>Others</v>
      </c>
    </row>
    <row r="332" spans="1:17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TBL_Employees3[[#This Row],[Annual Salary]]+TBL_Employees3[[#This Row],[Bonus %]]*TBL_Employees3[[#This Row],[Annual Salary]]</f>
        <v>71192</v>
      </c>
      <c r="P332" t="str">
        <f>IF(AND(TBL_Employees3[[#This Row],[Department]]="IT",TBL_Employees3[[#This Row],[Gender]]="Female"),"Yes","No")</f>
        <v>No</v>
      </c>
      <c r="Q332" t="str">
        <f>IF(AND(TBL_Employees3[[#This Row],[Gender]]="Female",TBL_Employees3[[#This Row],[Ethnicity]]="Black"), "Female_Black", "Others")</f>
        <v>Others</v>
      </c>
    </row>
    <row r="333" spans="1:17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TBL_Employees3[[#This Row],[Annual Salary]]+TBL_Employees3[[#This Row],[Bonus %]]*TBL_Employees3[[#This Row],[Annual Salary]]</f>
        <v>186421.2</v>
      </c>
      <c r="P333" t="str">
        <f>IF(AND(TBL_Employees3[[#This Row],[Department]]="IT",TBL_Employees3[[#This Row],[Gender]]="Female"),"Yes","No")</f>
        <v>No</v>
      </c>
      <c r="Q333" t="str">
        <f>IF(AND(TBL_Employees3[[#This Row],[Gender]]="Female",TBL_Employees3[[#This Row],[Ethnicity]]="Black"), "Female_Black", "Others")</f>
        <v>Others</v>
      </c>
    </row>
    <row r="334" spans="1:17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TBL_Employees3[[#This Row],[Annual Salary]]+TBL_Employees3[[#This Row],[Bonus %]]*TBL_Employees3[[#This Row],[Annual Salary]]</f>
        <v>208580.1</v>
      </c>
      <c r="P334" t="str">
        <f>IF(AND(TBL_Employees3[[#This Row],[Department]]="IT",TBL_Employees3[[#This Row],[Gender]]="Female"),"Yes","No")</f>
        <v>No</v>
      </c>
      <c r="Q334" t="str">
        <f>IF(AND(TBL_Employees3[[#This Row],[Gender]]="Female",TBL_Employees3[[#This Row],[Ethnicity]]="Black"), "Female_Black", "Others")</f>
        <v>Others</v>
      </c>
    </row>
    <row r="335" spans="1:17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TBL_Employees3[[#This Row],[Annual Salary]]+TBL_Employees3[[#This Row],[Bonus %]]*TBL_Employees3[[#This Row],[Annual Salary]]</f>
        <v>60132</v>
      </c>
      <c r="P335" t="str">
        <f>IF(AND(TBL_Employees3[[#This Row],[Department]]="IT",TBL_Employees3[[#This Row],[Gender]]="Female"),"Yes","No")</f>
        <v>No</v>
      </c>
      <c r="Q335" t="str">
        <f>IF(AND(TBL_Employees3[[#This Row],[Gender]]="Female",TBL_Employees3[[#This Row],[Ethnicity]]="Black"), "Female_Black", "Others")</f>
        <v>Others</v>
      </c>
    </row>
    <row r="336" spans="1:17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TBL_Employees3[[#This Row],[Annual Salary]]+TBL_Employees3[[#This Row],[Bonus %]]*TBL_Employees3[[#This Row],[Annual Salary]]</f>
        <v>87216</v>
      </c>
      <c r="P336" t="str">
        <f>IF(AND(TBL_Employees3[[#This Row],[Department]]="IT",TBL_Employees3[[#This Row],[Gender]]="Female"),"Yes","No")</f>
        <v>No</v>
      </c>
      <c r="Q336" t="str">
        <f>IF(AND(TBL_Employees3[[#This Row],[Gender]]="Female",TBL_Employees3[[#This Row],[Ethnicity]]="Black"), "Female_Black", "Others")</f>
        <v>Others</v>
      </c>
    </row>
    <row r="337" spans="1:17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TBL_Employees3[[#This Row],[Annual Salary]]+TBL_Employees3[[#This Row],[Bonus %]]*TBL_Employees3[[#This Row],[Annual Salary]]</f>
        <v>50069</v>
      </c>
      <c r="P337" t="str">
        <f>IF(AND(TBL_Employees3[[#This Row],[Department]]="IT",TBL_Employees3[[#This Row],[Gender]]="Female"),"Yes","No")</f>
        <v>No</v>
      </c>
      <c r="Q337" t="str">
        <f>IF(AND(TBL_Employees3[[#This Row],[Gender]]="Female",TBL_Employees3[[#This Row],[Ethnicity]]="Black"), "Female_Black", "Others")</f>
        <v>Others</v>
      </c>
    </row>
    <row r="338" spans="1:17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TBL_Employees3[[#This Row],[Annual Salary]]+TBL_Employees3[[#This Row],[Bonus %]]*TBL_Employees3[[#This Row],[Annual Salary]]</f>
        <v>184351.76</v>
      </c>
      <c r="P338" t="str">
        <f>IF(AND(TBL_Employees3[[#This Row],[Department]]="IT",TBL_Employees3[[#This Row],[Gender]]="Female"),"Yes","No")</f>
        <v>Yes</v>
      </c>
      <c r="Q338" t="str">
        <f>IF(AND(TBL_Employees3[[#This Row],[Gender]]="Female",TBL_Employees3[[#This Row],[Ethnicity]]="Black"), "Female_Black", "Others")</f>
        <v>Others</v>
      </c>
    </row>
    <row r="339" spans="1:17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TBL_Employees3[[#This Row],[Annual Salary]]+TBL_Employees3[[#This Row],[Bonus %]]*TBL_Employees3[[#This Row],[Annual Salary]]</f>
        <v>72115.86</v>
      </c>
      <c r="P339" t="str">
        <f>IF(AND(TBL_Employees3[[#This Row],[Department]]="IT",TBL_Employees3[[#This Row],[Gender]]="Female"),"Yes","No")</f>
        <v>Yes</v>
      </c>
      <c r="Q339" t="str">
        <f>IF(AND(TBL_Employees3[[#This Row],[Gender]]="Female",TBL_Employees3[[#This Row],[Ethnicity]]="Black"), "Female_Black", "Others")</f>
        <v>Others</v>
      </c>
    </row>
    <row r="340" spans="1:17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TBL_Employees3[[#This Row],[Annual Salary]]+TBL_Employees3[[#This Row],[Bonus %]]*TBL_Employees3[[#This Row],[Annual Salary]]</f>
        <v>68488</v>
      </c>
      <c r="P340" t="str">
        <f>IF(AND(TBL_Employees3[[#This Row],[Department]]="IT",TBL_Employees3[[#This Row],[Gender]]="Female"),"Yes","No")</f>
        <v>No</v>
      </c>
      <c r="Q340" t="str">
        <f>IF(AND(TBL_Employees3[[#This Row],[Gender]]="Female",TBL_Employees3[[#This Row],[Ethnicity]]="Black"), "Female_Black", "Others")</f>
        <v>Others</v>
      </c>
    </row>
    <row r="341" spans="1:17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TBL_Employees3[[#This Row],[Annual Salary]]+TBL_Employees3[[#This Row],[Bonus %]]*TBL_Employees3[[#This Row],[Annual Salary]]</f>
        <v>92932</v>
      </c>
      <c r="P341" t="str">
        <f>IF(AND(TBL_Employees3[[#This Row],[Department]]="IT",TBL_Employees3[[#This Row],[Gender]]="Female"),"Yes","No")</f>
        <v>No</v>
      </c>
      <c r="Q341" t="str">
        <f>IF(AND(TBL_Employees3[[#This Row],[Gender]]="Female",TBL_Employees3[[#This Row],[Ethnicity]]="Black"), "Female_Black", "Others")</f>
        <v>Others</v>
      </c>
    </row>
    <row r="342" spans="1:17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TBL_Employees3[[#This Row],[Annual Salary]]+TBL_Employees3[[#This Row],[Bonus %]]*TBL_Employees3[[#This Row],[Annual Salary]]</f>
        <v>43363</v>
      </c>
      <c r="P342" t="str">
        <f>IF(AND(TBL_Employees3[[#This Row],[Department]]="IT",TBL_Employees3[[#This Row],[Gender]]="Female"),"Yes","No")</f>
        <v>No</v>
      </c>
      <c r="Q342" t="str">
        <f>IF(AND(TBL_Employees3[[#This Row],[Gender]]="Female",TBL_Employees3[[#This Row],[Ethnicity]]="Black"), "Female_Black", "Others")</f>
        <v>Others</v>
      </c>
    </row>
    <row r="343" spans="1:17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TBL_Employees3[[#This Row],[Annual Salary]]+TBL_Employees3[[#This Row],[Bonus %]]*TBL_Employees3[[#This Row],[Annual Salary]]</f>
        <v>95963</v>
      </c>
      <c r="P343" t="str">
        <f>IF(AND(TBL_Employees3[[#This Row],[Department]]="IT",TBL_Employees3[[#This Row],[Gender]]="Female"),"Yes","No")</f>
        <v>No</v>
      </c>
      <c r="Q343" t="str">
        <f>IF(AND(TBL_Employees3[[#This Row],[Gender]]="Female",TBL_Employees3[[#This Row],[Ethnicity]]="Black"), "Female_Black", "Others")</f>
        <v>Others</v>
      </c>
    </row>
    <row r="344" spans="1:17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TBL_Employees3[[#This Row],[Annual Salary]]+TBL_Employees3[[#This Row],[Bonus %]]*TBL_Employees3[[#This Row],[Annual Salary]]</f>
        <v>116589.9</v>
      </c>
      <c r="P344" t="str">
        <f>IF(AND(TBL_Employees3[[#This Row],[Department]]="IT",TBL_Employees3[[#This Row],[Gender]]="Female"),"Yes","No")</f>
        <v>No</v>
      </c>
      <c r="Q344" t="str">
        <f>IF(AND(TBL_Employees3[[#This Row],[Gender]]="Female",TBL_Employees3[[#This Row],[Ethnicity]]="Black"), "Female_Black", "Others")</f>
        <v>Others</v>
      </c>
    </row>
    <row r="345" spans="1:17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TBL_Employees3[[#This Row],[Annual Salary]]+TBL_Employees3[[#This Row],[Bonus %]]*TBL_Employees3[[#This Row],[Annual Salary]]</f>
        <v>268329.64</v>
      </c>
      <c r="P345" t="str">
        <f>IF(AND(TBL_Employees3[[#This Row],[Department]]="IT",TBL_Employees3[[#This Row],[Gender]]="Female"),"Yes","No")</f>
        <v>No</v>
      </c>
      <c r="Q345" t="str">
        <f>IF(AND(TBL_Employees3[[#This Row],[Gender]]="Female",TBL_Employees3[[#This Row],[Ethnicity]]="Black"), "Female_Black", "Others")</f>
        <v>Others</v>
      </c>
    </row>
    <row r="346" spans="1:17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TBL_Employees3[[#This Row],[Annual Salary]]+TBL_Employees3[[#This Row],[Bonus %]]*TBL_Employees3[[#This Row],[Annual Salary]]</f>
        <v>263075.84999999998</v>
      </c>
      <c r="P346" t="str">
        <f>IF(AND(TBL_Employees3[[#This Row],[Department]]="IT",TBL_Employees3[[#This Row],[Gender]]="Female"),"Yes","No")</f>
        <v>Yes</v>
      </c>
      <c r="Q346" t="str">
        <f>IF(AND(TBL_Employees3[[#This Row],[Gender]]="Female",TBL_Employees3[[#This Row],[Ethnicity]]="Black"), "Female_Black", "Others")</f>
        <v>Others</v>
      </c>
    </row>
    <row r="347" spans="1:17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TBL_Employees3[[#This Row],[Annual Salary]]+TBL_Employees3[[#This Row],[Bonus %]]*TBL_Employees3[[#This Row],[Annual Salary]]</f>
        <v>98769</v>
      </c>
      <c r="P347" t="str">
        <f>IF(AND(TBL_Employees3[[#This Row],[Department]]="IT",TBL_Employees3[[#This Row],[Gender]]="Female"),"Yes","No")</f>
        <v>No</v>
      </c>
      <c r="Q347" t="str">
        <f>IF(AND(TBL_Employees3[[#This Row],[Gender]]="Female",TBL_Employees3[[#This Row],[Ethnicity]]="Black"), "Female_Black", "Others")</f>
        <v>Others</v>
      </c>
    </row>
    <row r="348" spans="1:17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TBL_Employees3[[#This Row],[Annual Salary]]+TBL_Employees3[[#This Row],[Bonus %]]*TBL_Employees3[[#This Row],[Annual Salary]]</f>
        <v>65334</v>
      </c>
      <c r="P348" t="str">
        <f>IF(AND(TBL_Employees3[[#This Row],[Department]]="IT",TBL_Employees3[[#This Row],[Gender]]="Female"),"Yes","No")</f>
        <v>No</v>
      </c>
      <c r="Q348" t="str">
        <f>IF(AND(TBL_Employees3[[#This Row],[Gender]]="Female",TBL_Employees3[[#This Row],[Ethnicity]]="Black"), "Female_Black", "Others")</f>
        <v>Others</v>
      </c>
    </row>
    <row r="349" spans="1:17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TBL_Employees3[[#This Row],[Annual Salary]]+TBL_Employees3[[#This Row],[Bonus %]]*TBL_Employees3[[#This Row],[Annual Salary]]</f>
        <v>83934</v>
      </c>
      <c r="P349" t="str">
        <f>IF(AND(TBL_Employees3[[#This Row],[Department]]="IT",TBL_Employees3[[#This Row],[Gender]]="Female"),"Yes","No")</f>
        <v>Yes</v>
      </c>
      <c r="Q349" t="str">
        <f>IF(AND(TBL_Employees3[[#This Row],[Gender]]="Female",TBL_Employees3[[#This Row],[Ethnicity]]="Black"), "Female_Black", "Others")</f>
        <v>Others</v>
      </c>
    </row>
    <row r="350" spans="1:17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TBL_Employees3[[#This Row],[Annual Salary]]+TBL_Employees3[[#This Row],[Bonus %]]*TBL_Employees3[[#This Row],[Annual Salary]]</f>
        <v>192510.72</v>
      </c>
      <c r="P350" t="str">
        <f>IF(AND(TBL_Employees3[[#This Row],[Department]]="IT",TBL_Employees3[[#This Row],[Gender]]="Female"),"Yes","No")</f>
        <v>No</v>
      </c>
      <c r="Q350" t="str">
        <f>IF(AND(TBL_Employees3[[#This Row],[Gender]]="Female",TBL_Employees3[[#This Row],[Ethnicity]]="Black"), "Female_Black", "Others")</f>
        <v>Others</v>
      </c>
    </row>
    <row r="351" spans="1:17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TBL_Employees3[[#This Row],[Annual Salary]]+TBL_Employees3[[#This Row],[Bonus %]]*TBL_Employees3[[#This Row],[Annual Salary]]</f>
        <v>190733.2</v>
      </c>
      <c r="P351" t="str">
        <f>IF(AND(TBL_Employees3[[#This Row],[Department]]="IT",TBL_Employees3[[#This Row],[Gender]]="Female"),"Yes","No")</f>
        <v>No</v>
      </c>
      <c r="Q351" t="str">
        <f>IF(AND(TBL_Employees3[[#This Row],[Gender]]="Female",TBL_Employees3[[#This Row],[Ethnicity]]="Black"), "Female_Black", "Others")</f>
        <v>Others</v>
      </c>
    </row>
    <row r="352" spans="1:17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TBL_Employees3[[#This Row],[Annual Salary]]+TBL_Employees3[[#This Row],[Bonus %]]*TBL_Employees3[[#This Row],[Annual Salary]]</f>
        <v>54051</v>
      </c>
      <c r="P352" t="str">
        <f>IF(AND(TBL_Employees3[[#This Row],[Department]]="IT",TBL_Employees3[[#This Row],[Gender]]="Female"),"Yes","No")</f>
        <v>No</v>
      </c>
      <c r="Q352" t="str">
        <f>IF(AND(TBL_Employees3[[#This Row],[Gender]]="Female",TBL_Employees3[[#This Row],[Ethnicity]]="Black"), "Female_Black", "Others")</f>
        <v>Others</v>
      </c>
    </row>
    <row r="353" spans="1:17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TBL_Employees3[[#This Row],[Annual Salary]]+TBL_Employees3[[#This Row],[Bonus %]]*TBL_Employees3[[#This Row],[Annual Salary]]</f>
        <v>194401.71</v>
      </c>
      <c r="P353" t="str">
        <f>IF(AND(TBL_Employees3[[#This Row],[Department]]="IT",TBL_Employees3[[#This Row],[Gender]]="Female"),"Yes","No")</f>
        <v>No</v>
      </c>
      <c r="Q353" t="str">
        <f>IF(AND(TBL_Employees3[[#This Row],[Gender]]="Female",TBL_Employees3[[#This Row],[Ethnicity]]="Black"), "Female_Black", "Others")</f>
        <v>Others</v>
      </c>
    </row>
    <row r="354" spans="1:17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TBL_Employees3[[#This Row],[Annual Salary]]+TBL_Employees3[[#This Row],[Bonus %]]*TBL_Employees3[[#This Row],[Annual Salary]]</f>
        <v>69570</v>
      </c>
      <c r="P354" t="str">
        <f>IF(AND(TBL_Employees3[[#This Row],[Department]]="IT",TBL_Employees3[[#This Row],[Gender]]="Female"),"Yes","No")</f>
        <v>No</v>
      </c>
      <c r="Q354" t="str">
        <f>IF(AND(TBL_Employees3[[#This Row],[Gender]]="Female",TBL_Employees3[[#This Row],[Ethnicity]]="Black"), "Female_Black", "Others")</f>
        <v>Others</v>
      </c>
    </row>
    <row r="355" spans="1:17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TBL_Employees3[[#This Row],[Annual Salary]]+TBL_Employees3[[#This Row],[Bonus %]]*TBL_Employees3[[#This Row],[Annual Salary]]</f>
        <v>86774</v>
      </c>
      <c r="P355" t="str">
        <f>IF(AND(TBL_Employees3[[#This Row],[Department]]="IT",TBL_Employees3[[#This Row],[Gender]]="Female"),"Yes","No")</f>
        <v>Yes</v>
      </c>
      <c r="Q355" t="str">
        <f>IF(AND(TBL_Employees3[[#This Row],[Gender]]="Female",TBL_Employees3[[#This Row],[Ethnicity]]="Black"), "Female_Black", "Others")</f>
        <v>Others</v>
      </c>
    </row>
    <row r="356" spans="1:17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TBL_Employees3[[#This Row],[Annual Salary]]+TBL_Employees3[[#This Row],[Bonus %]]*TBL_Employees3[[#This Row],[Annual Salary]]</f>
        <v>57606</v>
      </c>
      <c r="P356" t="str">
        <f>IF(AND(TBL_Employees3[[#This Row],[Department]]="IT",TBL_Employees3[[#This Row],[Gender]]="Female"),"Yes","No")</f>
        <v>No</v>
      </c>
      <c r="Q356" t="str">
        <f>IF(AND(TBL_Employees3[[#This Row],[Gender]]="Female",TBL_Employees3[[#This Row],[Ethnicity]]="Black"), "Female_Black", "Others")</f>
        <v>Others</v>
      </c>
    </row>
    <row r="357" spans="1:17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TBL_Employees3[[#This Row],[Annual Salary]]+TBL_Employees3[[#This Row],[Bonus %]]*TBL_Employees3[[#This Row],[Annual Salary]]</f>
        <v>139560.29999999999</v>
      </c>
      <c r="P357" t="str">
        <f>IF(AND(TBL_Employees3[[#This Row],[Department]]="IT",TBL_Employees3[[#This Row],[Gender]]="Female"),"Yes","No")</f>
        <v>No</v>
      </c>
      <c r="Q357" t="str">
        <f>IF(AND(TBL_Employees3[[#This Row],[Gender]]="Female",TBL_Employees3[[#This Row],[Ethnicity]]="Black"), "Female_Black", "Others")</f>
        <v>Others</v>
      </c>
    </row>
    <row r="358" spans="1:17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TBL_Employees3[[#This Row],[Annual Salary]]+TBL_Employees3[[#This Row],[Bonus %]]*TBL_Employees3[[#This Row],[Annual Salary]]</f>
        <v>64170</v>
      </c>
      <c r="P358" t="str">
        <f>IF(AND(TBL_Employees3[[#This Row],[Department]]="IT",TBL_Employees3[[#This Row],[Gender]]="Female"),"Yes","No")</f>
        <v>Yes</v>
      </c>
      <c r="Q358" t="str">
        <f>IF(AND(TBL_Employees3[[#This Row],[Gender]]="Female",TBL_Employees3[[#This Row],[Ethnicity]]="Black"), "Female_Black", "Others")</f>
        <v>Others</v>
      </c>
    </row>
    <row r="359" spans="1:17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TBL_Employees3[[#This Row],[Annual Salary]]+TBL_Employees3[[#This Row],[Bonus %]]*TBL_Employees3[[#This Row],[Annual Salary]]</f>
        <v>72303</v>
      </c>
      <c r="P359" t="str">
        <f>IF(AND(TBL_Employees3[[#This Row],[Department]]="IT",TBL_Employees3[[#This Row],[Gender]]="Female"),"Yes","No")</f>
        <v>No</v>
      </c>
      <c r="Q359" t="str">
        <f>IF(AND(TBL_Employees3[[#This Row],[Gender]]="Female",TBL_Employees3[[#This Row],[Ethnicity]]="Black"), "Female_Black", "Others")</f>
        <v>Others</v>
      </c>
    </row>
    <row r="360" spans="1:17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TBL_Employees3[[#This Row],[Annual Salary]]+TBL_Employees3[[#This Row],[Bonus %]]*TBL_Employees3[[#This Row],[Annual Salary]]</f>
        <v>113303.37</v>
      </c>
      <c r="P360" t="str">
        <f>IF(AND(TBL_Employees3[[#This Row],[Department]]="IT",TBL_Employees3[[#This Row],[Gender]]="Female"),"Yes","No")</f>
        <v>No</v>
      </c>
      <c r="Q360" t="str">
        <f>IF(AND(TBL_Employees3[[#This Row],[Gender]]="Female",TBL_Employees3[[#This Row],[Ethnicity]]="Black"), "Female_Black", "Others")</f>
        <v>Others</v>
      </c>
    </row>
    <row r="361" spans="1:17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TBL_Employees3[[#This Row],[Annual Salary]]+TBL_Employees3[[#This Row],[Bonus %]]*TBL_Employees3[[#This Row],[Annual Salary]]</f>
        <v>347112.8</v>
      </c>
      <c r="P361" t="str">
        <f>IF(AND(TBL_Employees3[[#This Row],[Department]]="IT",TBL_Employees3[[#This Row],[Gender]]="Female"),"Yes","No")</f>
        <v>No</v>
      </c>
      <c r="Q361" t="str">
        <f>IF(AND(TBL_Employees3[[#This Row],[Gender]]="Female",TBL_Employees3[[#This Row],[Ethnicity]]="Black"), "Female_Black", "Others")</f>
        <v>Others</v>
      </c>
    </row>
    <row r="362" spans="1:17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TBL_Employees3[[#This Row],[Annual Salary]]+TBL_Employees3[[#This Row],[Bonus %]]*TBL_Employees3[[#This Row],[Annual Salary]]</f>
        <v>59591</v>
      </c>
      <c r="P362" t="str">
        <f>IF(AND(TBL_Employees3[[#This Row],[Department]]="IT",TBL_Employees3[[#This Row],[Gender]]="Female"),"Yes","No")</f>
        <v>No</v>
      </c>
      <c r="Q362" t="str">
        <f>IF(AND(TBL_Employees3[[#This Row],[Gender]]="Female",TBL_Employees3[[#This Row],[Ethnicity]]="Black"), "Female_Black", "Others")</f>
        <v>Others</v>
      </c>
    </row>
    <row r="363" spans="1:17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TBL_Employees3[[#This Row],[Annual Salary]]+TBL_Employees3[[#This Row],[Bonus %]]*TBL_Employees3[[#This Row],[Annual Salary]]</f>
        <v>246903.36</v>
      </c>
      <c r="P363" t="str">
        <f>IF(AND(TBL_Employees3[[#This Row],[Department]]="IT",TBL_Employees3[[#This Row],[Gender]]="Female"),"Yes","No")</f>
        <v>No</v>
      </c>
      <c r="Q363" t="str">
        <f>IF(AND(TBL_Employees3[[#This Row],[Gender]]="Female",TBL_Employees3[[#This Row],[Ethnicity]]="Black"), "Female_Black", "Others")</f>
        <v>Others</v>
      </c>
    </row>
    <row r="364" spans="1:17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TBL_Employees3[[#This Row],[Annual Salary]]+TBL_Employees3[[#This Row],[Bonus %]]*TBL_Employees3[[#This Row],[Annual Salary]]</f>
        <v>58605</v>
      </c>
      <c r="P364" t="str">
        <f>IF(AND(TBL_Employees3[[#This Row],[Department]]="IT",TBL_Employees3[[#This Row],[Gender]]="Female"),"Yes","No")</f>
        <v>No</v>
      </c>
      <c r="Q364" t="str">
        <f>IF(AND(TBL_Employees3[[#This Row],[Gender]]="Female",TBL_Employees3[[#This Row],[Ethnicity]]="Black"), "Female_Black", "Others")</f>
        <v>Others</v>
      </c>
    </row>
    <row r="365" spans="1:17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TBL_Employees3[[#This Row],[Annual Salary]]+TBL_Employees3[[#This Row],[Bonus %]]*TBL_Employees3[[#This Row],[Annual Salary]]</f>
        <v>214202.4</v>
      </c>
      <c r="P365" t="str">
        <f>IF(AND(TBL_Employees3[[#This Row],[Department]]="IT",TBL_Employees3[[#This Row],[Gender]]="Female"),"Yes","No")</f>
        <v>No</v>
      </c>
      <c r="Q365" t="str">
        <f>IF(AND(TBL_Employees3[[#This Row],[Gender]]="Female",TBL_Employees3[[#This Row],[Ethnicity]]="Black"), "Female_Black", "Others")</f>
        <v>Others</v>
      </c>
    </row>
    <row r="366" spans="1:17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TBL_Employees3[[#This Row],[Annual Salary]]+TBL_Employees3[[#This Row],[Bonus %]]*TBL_Employees3[[#This Row],[Annual Salary]]</f>
        <v>108910.2</v>
      </c>
      <c r="P366" t="str">
        <f>IF(AND(TBL_Employees3[[#This Row],[Department]]="IT",TBL_Employees3[[#This Row],[Gender]]="Female"),"Yes","No")</f>
        <v>No</v>
      </c>
      <c r="Q366" t="str">
        <f>IF(AND(TBL_Employees3[[#This Row],[Gender]]="Female",TBL_Employees3[[#This Row],[Ethnicity]]="Black"), "Female_Black", "Others")</f>
        <v>Others</v>
      </c>
    </row>
    <row r="367" spans="1:17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TBL_Employees3[[#This Row],[Annual Salary]]+TBL_Employees3[[#This Row],[Bonus %]]*TBL_Employees3[[#This Row],[Annual Salary]]</f>
        <v>190657.94</v>
      </c>
      <c r="P367" t="str">
        <f>IF(AND(TBL_Employees3[[#This Row],[Department]]="IT",TBL_Employees3[[#This Row],[Gender]]="Female"),"Yes","No")</f>
        <v>No</v>
      </c>
      <c r="Q367" t="str">
        <f>IF(AND(TBL_Employees3[[#This Row],[Gender]]="Female",TBL_Employees3[[#This Row],[Ethnicity]]="Black"), "Female_Black", "Others")</f>
        <v>Others</v>
      </c>
    </row>
    <row r="368" spans="1:17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TBL_Employees3[[#This Row],[Annual Salary]]+TBL_Employees3[[#This Row],[Bonus %]]*TBL_Employees3[[#This Row],[Annual Salary]]</f>
        <v>87744</v>
      </c>
      <c r="P368" t="str">
        <f>IF(AND(TBL_Employees3[[#This Row],[Department]]="IT",TBL_Employees3[[#This Row],[Gender]]="Female"),"Yes","No")</f>
        <v>No</v>
      </c>
      <c r="Q368" t="str">
        <f>IF(AND(TBL_Employees3[[#This Row],[Gender]]="Female",TBL_Employees3[[#This Row],[Ethnicity]]="Black"), "Female_Black", "Others")</f>
        <v>Others</v>
      </c>
    </row>
    <row r="369" spans="1:17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TBL_Employees3[[#This Row],[Annual Salary]]+TBL_Employees3[[#This Row],[Bonus %]]*TBL_Employees3[[#This Row],[Annual Salary]]</f>
        <v>54714</v>
      </c>
      <c r="P369" t="str">
        <f>IF(AND(TBL_Employees3[[#This Row],[Department]]="IT",TBL_Employees3[[#This Row],[Gender]]="Female"),"Yes","No")</f>
        <v>No</v>
      </c>
      <c r="Q369" t="str">
        <f>IF(AND(TBL_Employees3[[#This Row],[Gender]]="Female",TBL_Employees3[[#This Row],[Ethnicity]]="Black"), "Female_Black", "Others")</f>
        <v>Others</v>
      </c>
    </row>
    <row r="370" spans="1:17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TBL_Employees3[[#This Row],[Annual Salary]]+TBL_Employees3[[#This Row],[Bonus %]]*TBL_Employees3[[#This Row],[Annual Salary]]</f>
        <v>99169</v>
      </c>
      <c r="P370" t="str">
        <f>IF(AND(TBL_Employees3[[#This Row],[Department]]="IT",TBL_Employees3[[#This Row],[Gender]]="Female"),"Yes","No")</f>
        <v>Yes</v>
      </c>
      <c r="Q370" t="str">
        <f>IF(AND(TBL_Employees3[[#This Row],[Gender]]="Female",TBL_Employees3[[#This Row],[Ethnicity]]="Black"), "Female_Black", "Others")</f>
        <v>Others</v>
      </c>
    </row>
    <row r="371" spans="1:17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TBL_Employees3[[#This Row],[Annual Salary]]+TBL_Employees3[[#This Row],[Bonus %]]*TBL_Employees3[[#This Row],[Annual Salary]]</f>
        <v>159743.35999999999</v>
      </c>
      <c r="P371" t="str">
        <f>IF(AND(TBL_Employees3[[#This Row],[Department]]="IT",TBL_Employees3[[#This Row],[Gender]]="Female"),"Yes","No")</f>
        <v>No</v>
      </c>
      <c r="Q371" t="str">
        <f>IF(AND(TBL_Employees3[[#This Row],[Gender]]="Female",TBL_Employees3[[#This Row],[Ethnicity]]="Black"), "Female_Black", "Others")</f>
        <v>Others</v>
      </c>
    </row>
    <row r="372" spans="1:17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TBL_Employees3[[#This Row],[Annual Salary]]+TBL_Employees3[[#This Row],[Bonus %]]*TBL_Employees3[[#This Row],[Annual Salary]]</f>
        <v>75869</v>
      </c>
      <c r="P372" t="str">
        <f>IF(AND(TBL_Employees3[[#This Row],[Department]]="IT",TBL_Employees3[[#This Row],[Gender]]="Female"),"Yes","No")</f>
        <v>No</v>
      </c>
      <c r="Q372" t="str">
        <f>IF(AND(TBL_Employees3[[#This Row],[Gender]]="Female",TBL_Employees3[[#This Row],[Ethnicity]]="Black"), "Female_Black", "Others")</f>
        <v>Others</v>
      </c>
    </row>
    <row r="373" spans="1:17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TBL_Employees3[[#This Row],[Annual Salary]]+TBL_Employees3[[#This Row],[Bonus %]]*TBL_Employees3[[#This Row],[Annual Salary]]</f>
        <v>60985</v>
      </c>
      <c r="P373" t="str">
        <f>IF(AND(TBL_Employees3[[#This Row],[Department]]="IT",TBL_Employees3[[#This Row],[Gender]]="Female"),"Yes","No")</f>
        <v>Yes</v>
      </c>
      <c r="Q373" t="str">
        <f>IF(AND(TBL_Employees3[[#This Row],[Gender]]="Female",TBL_Employees3[[#This Row],[Ethnicity]]="Black"), "Female_Black", "Others")</f>
        <v>Others</v>
      </c>
    </row>
    <row r="374" spans="1:17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TBL_Employees3[[#This Row],[Annual Salary]]+TBL_Employees3[[#This Row],[Bonus %]]*TBL_Employees3[[#This Row],[Annual Salary]]</f>
        <v>139602.1</v>
      </c>
      <c r="P374" t="str">
        <f>IF(AND(TBL_Employees3[[#This Row],[Department]]="IT",TBL_Employees3[[#This Row],[Gender]]="Female"),"Yes","No")</f>
        <v>Yes</v>
      </c>
      <c r="Q374" t="str">
        <f>IF(AND(TBL_Employees3[[#This Row],[Gender]]="Female",TBL_Employees3[[#This Row],[Ethnicity]]="Black"), "Female_Black", "Others")</f>
        <v>Others</v>
      </c>
    </row>
    <row r="375" spans="1:17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TBL_Employees3[[#This Row],[Annual Salary]]+TBL_Employees3[[#This Row],[Bonus %]]*TBL_Employees3[[#This Row],[Annual Salary]]</f>
        <v>286372.68</v>
      </c>
      <c r="P375" t="str">
        <f>IF(AND(TBL_Employees3[[#This Row],[Department]]="IT",TBL_Employees3[[#This Row],[Gender]]="Female"),"Yes","No")</f>
        <v>No</v>
      </c>
      <c r="Q375" t="str">
        <f>IF(AND(TBL_Employees3[[#This Row],[Gender]]="Female",TBL_Employees3[[#This Row],[Ethnicity]]="Black"), "Female_Black", "Others")</f>
        <v>Others</v>
      </c>
    </row>
    <row r="376" spans="1:17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TBL_Employees3[[#This Row],[Annual Salary]]+TBL_Employees3[[#This Row],[Bonus %]]*TBL_Employees3[[#This Row],[Annual Salary]]</f>
        <v>217377.9</v>
      </c>
      <c r="P376" t="str">
        <f>IF(AND(TBL_Employees3[[#This Row],[Department]]="IT",TBL_Employees3[[#This Row],[Gender]]="Female"),"Yes","No")</f>
        <v>No</v>
      </c>
      <c r="Q376" t="str">
        <f>IF(AND(TBL_Employees3[[#This Row],[Gender]]="Female",TBL_Employees3[[#This Row],[Ethnicity]]="Black"), "Female_Black", "Others")</f>
        <v>Others</v>
      </c>
    </row>
    <row r="377" spans="1:17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TBL_Employees3[[#This Row],[Annual Salary]]+TBL_Employees3[[#This Row],[Bonus %]]*TBL_Employees3[[#This Row],[Annual Salary]]</f>
        <v>85870</v>
      </c>
      <c r="P377" t="str">
        <f>IF(AND(TBL_Employees3[[#This Row],[Department]]="IT",TBL_Employees3[[#This Row],[Gender]]="Female"),"Yes","No")</f>
        <v>No</v>
      </c>
      <c r="Q377" t="str">
        <f>IF(AND(TBL_Employees3[[#This Row],[Gender]]="Female",TBL_Employees3[[#This Row],[Ethnicity]]="Black"), "Female_Black", "Others")</f>
        <v>Others</v>
      </c>
    </row>
    <row r="378" spans="1:17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TBL_Employees3[[#This Row],[Annual Salary]]+TBL_Employees3[[#This Row],[Bonus %]]*TBL_Employees3[[#This Row],[Annual Salary]]</f>
        <v>86510</v>
      </c>
      <c r="P378" t="str">
        <f>IF(AND(TBL_Employees3[[#This Row],[Department]]="IT",TBL_Employees3[[#This Row],[Gender]]="Female"),"Yes","No")</f>
        <v>No</v>
      </c>
      <c r="Q378" t="str">
        <f>IF(AND(TBL_Employees3[[#This Row],[Gender]]="Female",TBL_Employees3[[#This Row],[Ethnicity]]="Black"), "Female_Black", "Others")</f>
        <v>Others</v>
      </c>
    </row>
    <row r="379" spans="1:17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TBL_Employees3[[#This Row],[Annual Salary]]+TBL_Employees3[[#This Row],[Bonus %]]*TBL_Employees3[[#This Row],[Annual Salary]]</f>
        <v>130415.23</v>
      </c>
      <c r="P379" t="str">
        <f>IF(AND(TBL_Employees3[[#This Row],[Department]]="IT",TBL_Employees3[[#This Row],[Gender]]="Female"),"Yes","No")</f>
        <v>No</v>
      </c>
      <c r="Q379" t="str">
        <f>IF(AND(TBL_Employees3[[#This Row],[Gender]]="Female",TBL_Employees3[[#This Row],[Ethnicity]]="Black"), "Female_Black", "Others")</f>
        <v>Others</v>
      </c>
    </row>
    <row r="380" spans="1:17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TBL_Employees3[[#This Row],[Annual Salary]]+TBL_Employees3[[#This Row],[Bonus %]]*TBL_Employees3[[#This Row],[Annual Salary]]</f>
        <v>80921</v>
      </c>
      <c r="P380" t="str">
        <f>IF(AND(TBL_Employees3[[#This Row],[Department]]="IT",TBL_Employees3[[#This Row],[Gender]]="Female"),"Yes","No")</f>
        <v>No</v>
      </c>
      <c r="Q380" t="str">
        <f>IF(AND(TBL_Employees3[[#This Row],[Gender]]="Female",TBL_Employees3[[#This Row],[Ethnicity]]="Black"), "Female_Black", "Others")</f>
        <v>Others</v>
      </c>
    </row>
    <row r="381" spans="1:17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TBL_Employees3[[#This Row],[Annual Salary]]+TBL_Employees3[[#This Row],[Bonus %]]*TBL_Employees3[[#This Row],[Annual Salary]]</f>
        <v>110864.3</v>
      </c>
      <c r="P381" t="str">
        <f>IF(AND(TBL_Employees3[[#This Row],[Department]]="IT",TBL_Employees3[[#This Row],[Gender]]="Female"),"Yes","No")</f>
        <v>No</v>
      </c>
      <c r="Q381" t="str">
        <f>IF(AND(TBL_Employees3[[#This Row],[Gender]]="Female",TBL_Employees3[[#This Row],[Ethnicity]]="Black"), "Female_Black", "Others")</f>
        <v>Others</v>
      </c>
    </row>
    <row r="382" spans="1:17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TBL_Employees3[[#This Row],[Annual Salary]]+TBL_Employees3[[#This Row],[Bonus %]]*TBL_Employees3[[#This Row],[Annual Salary]]</f>
        <v>86831</v>
      </c>
      <c r="P382" t="str">
        <f>IF(AND(TBL_Employees3[[#This Row],[Department]]="IT",TBL_Employees3[[#This Row],[Gender]]="Female"),"Yes","No")</f>
        <v>Yes</v>
      </c>
      <c r="Q382" t="str">
        <f>IF(AND(TBL_Employees3[[#This Row],[Gender]]="Female",TBL_Employees3[[#This Row],[Ethnicity]]="Black"), "Female_Black", "Others")</f>
        <v>Others</v>
      </c>
    </row>
    <row r="383" spans="1:17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TBL_Employees3[[#This Row],[Annual Salary]]+TBL_Employees3[[#This Row],[Bonus %]]*TBL_Employees3[[#This Row],[Annual Salary]]</f>
        <v>72826</v>
      </c>
      <c r="P383" t="str">
        <f>IF(AND(TBL_Employees3[[#This Row],[Department]]="IT",TBL_Employees3[[#This Row],[Gender]]="Female"),"Yes","No")</f>
        <v>Yes</v>
      </c>
      <c r="Q383" t="str">
        <f>IF(AND(TBL_Employees3[[#This Row],[Gender]]="Female",TBL_Employees3[[#This Row],[Ethnicity]]="Black"), "Female_Black", "Others")</f>
        <v>Others</v>
      </c>
    </row>
    <row r="384" spans="1:17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TBL_Employees3[[#This Row],[Annual Salary]]+TBL_Employees3[[#This Row],[Bonus %]]*TBL_Employees3[[#This Row],[Annual Salary]]</f>
        <v>203748.23</v>
      </c>
      <c r="P384" t="str">
        <f>IF(AND(TBL_Employees3[[#This Row],[Department]]="IT",TBL_Employees3[[#This Row],[Gender]]="Female"),"Yes","No")</f>
        <v>No</v>
      </c>
      <c r="Q384" t="str">
        <f>IF(AND(TBL_Employees3[[#This Row],[Gender]]="Female",TBL_Employees3[[#This Row],[Ethnicity]]="Black"), "Female_Black", "Others")</f>
        <v>Others</v>
      </c>
    </row>
    <row r="385" spans="1:17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TBL_Employees3[[#This Row],[Annual Salary]]+TBL_Employees3[[#This Row],[Bonus %]]*TBL_Employees3[[#This Row],[Annual Salary]]</f>
        <v>110272.06</v>
      </c>
      <c r="P385" t="str">
        <f>IF(AND(TBL_Employees3[[#This Row],[Department]]="IT",TBL_Employees3[[#This Row],[Gender]]="Female"),"Yes","No")</f>
        <v>Yes</v>
      </c>
      <c r="Q385" t="str">
        <f>IF(AND(TBL_Employees3[[#This Row],[Gender]]="Female",TBL_Employees3[[#This Row],[Ethnicity]]="Black"), "Female_Black", "Others")</f>
        <v>Others</v>
      </c>
    </row>
    <row r="386" spans="1:17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TBL_Employees3[[#This Row],[Annual Salary]]+TBL_Employees3[[#This Row],[Bonus %]]*TBL_Employees3[[#This Row],[Annual Salary]]</f>
        <v>125256.34</v>
      </c>
      <c r="P386" t="str">
        <f>IF(AND(TBL_Employees3[[#This Row],[Department]]="IT",TBL_Employees3[[#This Row],[Gender]]="Female"),"Yes","No")</f>
        <v>No</v>
      </c>
      <c r="Q386" t="str">
        <f>IF(AND(TBL_Employees3[[#This Row],[Gender]]="Female",TBL_Employees3[[#This Row],[Ethnicity]]="Black"), "Female_Black", "Others")</f>
        <v>Others</v>
      </c>
    </row>
    <row r="387" spans="1:17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TBL_Employees3[[#This Row],[Annual Salary]]+TBL_Employees3[[#This Row],[Bonus %]]*TBL_Employees3[[#This Row],[Annual Salary]]</f>
        <v>174934.1</v>
      </c>
      <c r="P387" t="str">
        <f>IF(AND(TBL_Employees3[[#This Row],[Department]]="IT",TBL_Employees3[[#This Row],[Gender]]="Female"),"Yes","No")</f>
        <v>No</v>
      </c>
      <c r="Q387" t="str">
        <f>IF(AND(TBL_Employees3[[#This Row],[Gender]]="Female",TBL_Employees3[[#This Row],[Ethnicity]]="Black"), "Female_Black", "Others")</f>
        <v>Others</v>
      </c>
    </row>
    <row r="388" spans="1:17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TBL_Employees3[[#This Row],[Annual Salary]]+TBL_Employees3[[#This Row],[Bonus %]]*TBL_Employees3[[#This Row],[Annual Salary]]</f>
        <v>137594.6</v>
      </c>
      <c r="P388" t="str">
        <f>IF(AND(TBL_Employees3[[#This Row],[Department]]="IT",TBL_Employees3[[#This Row],[Gender]]="Female"),"Yes","No")</f>
        <v>Yes</v>
      </c>
      <c r="Q388" t="str">
        <f>IF(AND(TBL_Employees3[[#This Row],[Gender]]="Female",TBL_Employees3[[#This Row],[Ethnicity]]="Black"), "Female_Black", "Others")</f>
        <v>Others</v>
      </c>
    </row>
    <row r="389" spans="1:17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TBL_Employees3[[#This Row],[Annual Salary]]+TBL_Employees3[[#This Row],[Bonus %]]*TBL_Employees3[[#This Row],[Annual Salary]]</f>
        <v>67976</v>
      </c>
      <c r="P389" t="str">
        <f>IF(AND(TBL_Employees3[[#This Row],[Department]]="IT",TBL_Employees3[[#This Row],[Gender]]="Female"),"Yes","No")</f>
        <v>No</v>
      </c>
      <c r="Q389" t="str">
        <f>IF(AND(TBL_Employees3[[#This Row],[Gender]]="Female",TBL_Employees3[[#This Row],[Ethnicity]]="Black"), "Female_Black", "Others")</f>
        <v>Others</v>
      </c>
    </row>
    <row r="390" spans="1:17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TBL_Employees3[[#This Row],[Annual Salary]]+TBL_Employees3[[#This Row],[Bonus %]]*TBL_Employees3[[#This Row],[Annual Salary]]</f>
        <v>74215</v>
      </c>
      <c r="P390" t="str">
        <f>IF(AND(TBL_Employees3[[#This Row],[Department]]="IT",TBL_Employees3[[#This Row],[Gender]]="Female"),"Yes","No")</f>
        <v>No</v>
      </c>
      <c r="Q390" t="str">
        <f>IF(AND(TBL_Employees3[[#This Row],[Gender]]="Female",TBL_Employees3[[#This Row],[Ethnicity]]="Black"), "Female_Black", "Others")</f>
        <v>Others</v>
      </c>
    </row>
    <row r="391" spans="1:17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TBL_Employees3[[#This Row],[Annual Salary]]+TBL_Employees3[[#This Row],[Bonus %]]*TBL_Employees3[[#This Row],[Annual Salary]]</f>
        <v>234236.25</v>
      </c>
      <c r="P391" t="str">
        <f>IF(AND(TBL_Employees3[[#This Row],[Department]]="IT",TBL_Employees3[[#This Row],[Gender]]="Female"),"Yes","No")</f>
        <v>No</v>
      </c>
      <c r="Q391" t="str">
        <f>IF(AND(TBL_Employees3[[#This Row],[Gender]]="Female",TBL_Employees3[[#This Row],[Ethnicity]]="Black"), "Female_Black", "Others")</f>
        <v>Others</v>
      </c>
    </row>
    <row r="392" spans="1:17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TBL_Employees3[[#This Row],[Annual Salary]]+TBL_Employees3[[#This Row],[Bonus %]]*TBL_Employees3[[#This Row],[Annual Salary]]</f>
        <v>148980.33000000002</v>
      </c>
      <c r="P392" t="str">
        <f>IF(AND(TBL_Employees3[[#This Row],[Department]]="IT",TBL_Employees3[[#This Row],[Gender]]="Female"),"Yes","No")</f>
        <v>No</v>
      </c>
      <c r="Q392" t="str">
        <f>IF(AND(TBL_Employees3[[#This Row],[Gender]]="Female",TBL_Employees3[[#This Row],[Ethnicity]]="Black"), "Female_Black", "Others")</f>
        <v>Others</v>
      </c>
    </row>
    <row r="393" spans="1:17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TBL_Employees3[[#This Row],[Annual Salary]]+TBL_Employees3[[#This Row],[Bonus %]]*TBL_Employees3[[#This Row],[Annual Salary]]</f>
        <v>97231</v>
      </c>
      <c r="P393" t="str">
        <f>IF(AND(TBL_Employees3[[#This Row],[Department]]="IT",TBL_Employees3[[#This Row],[Gender]]="Female"),"Yes","No")</f>
        <v>No</v>
      </c>
      <c r="Q393" t="str">
        <f>IF(AND(TBL_Employees3[[#This Row],[Gender]]="Female",TBL_Employees3[[#This Row],[Ethnicity]]="Black"), "Female_Black", "Others")</f>
        <v>Others</v>
      </c>
    </row>
    <row r="394" spans="1:17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TBL_Employees3[[#This Row],[Annual Salary]]+TBL_Employees3[[#This Row],[Bonus %]]*TBL_Employees3[[#This Row],[Annual Salary]]</f>
        <v>173604.48000000001</v>
      </c>
      <c r="P394" t="str">
        <f>IF(AND(TBL_Employees3[[#This Row],[Department]]="IT",TBL_Employees3[[#This Row],[Gender]]="Female"),"Yes","No")</f>
        <v>No</v>
      </c>
      <c r="Q394" t="str">
        <f>IF(AND(TBL_Employees3[[#This Row],[Gender]]="Female",TBL_Employees3[[#This Row],[Ethnicity]]="Black"), "Female_Black", "Others")</f>
        <v>Others</v>
      </c>
    </row>
    <row r="395" spans="1:17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TBL_Employees3[[#This Row],[Annual Salary]]+TBL_Employees3[[#This Row],[Bonus %]]*TBL_Employees3[[#This Row],[Annual Salary]]</f>
        <v>41859</v>
      </c>
      <c r="P395" t="str">
        <f>IF(AND(TBL_Employees3[[#This Row],[Department]]="IT",TBL_Employees3[[#This Row],[Gender]]="Female"),"Yes","No")</f>
        <v>No</v>
      </c>
      <c r="Q395" t="str">
        <f>IF(AND(TBL_Employees3[[#This Row],[Gender]]="Female",TBL_Employees3[[#This Row],[Ethnicity]]="Black"), "Female_Black", "Others")</f>
        <v>Others</v>
      </c>
    </row>
    <row r="396" spans="1:17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TBL_Employees3[[#This Row],[Annual Salary]]+TBL_Employees3[[#This Row],[Bonus %]]*TBL_Employees3[[#This Row],[Annual Salary]]</f>
        <v>52733</v>
      </c>
      <c r="P396" t="str">
        <f>IF(AND(TBL_Employees3[[#This Row],[Department]]="IT",TBL_Employees3[[#This Row],[Gender]]="Female"),"Yes","No")</f>
        <v>No</v>
      </c>
      <c r="Q396" t="str">
        <f>IF(AND(TBL_Employees3[[#This Row],[Gender]]="Female",TBL_Employees3[[#This Row],[Ethnicity]]="Black"), "Female_Black", "Others")</f>
        <v>Others</v>
      </c>
    </row>
    <row r="397" spans="1:17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TBL_Employees3[[#This Row],[Annual Salary]]+TBL_Employees3[[#This Row],[Bonus %]]*TBL_Employees3[[#This Row],[Annual Salary]]</f>
        <v>336277.02</v>
      </c>
      <c r="P397" t="str">
        <f>IF(AND(TBL_Employees3[[#This Row],[Department]]="IT",TBL_Employees3[[#This Row],[Gender]]="Female"),"Yes","No")</f>
        <v>No</v>
      </c>
      <c r="Q397" t="str">
        <f>IF(AND(TBL_Employees3[[#This Row],[Gender]]="Female",TBL_Employees3[[#This Row],[Ethnicity]]="Black"), "Female_Black", "Others")</f>
        <v>Others</v>
      </c>
    </row>
    <row r="398" spans="1:17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TBL_Employees3[[#This Row],[Annual Salary]]+TBL_Employees3[[#This Row],[Bonus %]]*TBL_Employees3[[#This Row],[Annual Salary]]</f>
        <v>232086.47</v>
      </c>
      <c r="P398" t="str">
        <f>IF(AND(TBL_Employees3[[#This Row],[Department]]="IT",TBL_Employees3[[#This Row],[Gender]]="Female"),"Yes","No")</f>
        <v>No</v>
      </c>
      <c r="Q398" t="str">
        <f>IF(AND(TBL_Employees3[[#This Row],[Gender]]="Female",TBL_Employees3[[#This Row],[Ethnicity]]="Black"), "Female_Black", "Others")</f>
        <v>Others</v>
      </c>
    </row>
    <row r="399" spans="1:17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TBL_Employees3[[#This Row],[Annual Salary]]+TBL_Employees3[[#This Row],[Bonus %]]*TBL_Employees3[[#This Row],[Annual Salary]]</f>
        <v>64677</v>
      </c>
      <c r="P399" t="str">
        <f>IF(AND(TBL_Employees3[[#This Row],[Department]]="IT",TBL_Employees3[[#This Row],[Gender]]="Female"),"Yes","No")</f>
        <v>No</v>
      </c>
      <c r="Q399" t="str">
        <f>IF(AND(TBL_Employees3[[#This Row],[Gender]]="Female",TBL_Employees3[[#This Row],[Ethnicity]]="Black"), "Female_Black", "Others")</f>
        <v>Others</v>
      </c>
    </row>
    <row r="400" spans="1:17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TBL_Employees3[[#This Row],[Annual Salary]]+TBL_Employees3[[#This Row],[Bonus %]]*TBL_Employees3[[#This Row],[Annual Salary]]</f>
        <v>144604.14000000001</v>
      </c>
      <c r="P400" t="str">
        <f>IF(AND(TBL_Employees3[[#This Row],[Department]]="IT",TBL_Employees3[[#This Row],[Gender]]="Female"),"Yes","No")</f>
        <v>No</v>
      </c>
      <c r="Q400" t="str">
        <f>IF(AND(TBL_Employees3[[#This Row],[Gender]]="Female",TBL_Employees3[[#This Row],[Ethnicity]]="Black"), "Female_Black", "Others")</f>
        <v>Others</v>
      </c>
    </row>
    <row r="401" spans="1:17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TBL_Employees3[[#This Row],[Annual Salary]]+TBL_Employees3[[#This Row],[Bonus %]]*TBL_Employees3[[#This Row],[Annual Salary]]</f>
        <v>96331</v>
      </c>
      <c r="P401" t="str">
        <f>IF(AND(TBL_Employees3[[#This Row],[Department]]="IT",TBL_Employees3[[#This Row],[Gender]]="Female"),"Yes","No")</f>
        <v>No</v>
      </c>
      <c r="Q401" t="str">
        <f>IF(AND(TBL_Employees3[[#This Row],[Gender]]="Female",TBL_Employees3[[#This Row],[Ethnicity]]="Black"), "Female_Black", "Others")</f>
        <v>Others</v>
      </c>
    </row>
    <row r="402" spans="1:17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TBL_Employees3[[#This Row],[Annual Salary]]+TBL_Employees3[[#This Row],[Bonus %]]*TBL_Employees3[[#This Row],[Annual Salary]]</f>
        <v>170356.54</v>
      </c>
      <c r="P402" t="str">
        <f>IF(AND(TBL_Employees3[[#This Row],[Department]]="IT",TBL_Employees3[[#This Row],[Gender]]="Female"),"Yes","No")</f>
        <v>No</v>
      </c>
      <c r="Q402" t="str">
        <f>IF(AND(TBL_Employees3[[#This Row],[Gender]]="Female",TBL_Employees3[[#This Row],[Ethnicity]]="Black"), "Female_Black", "Others")</f>
        <v>Others</v>
      </c>
    </row>
    <row r="403" spans="1:17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TBL_Employees3[[#This Row],[Annual Salary]]+TBL_Employees3[[#This Row],[Bonus %]]*TBL_Employees3[[#This Row],[Annual Salary]]</f>
        <v>210091.09</v>
      </c>
      <c r="P403" t="str">
        <f>IF(AND(TBL_Employees3[[#This Row],[Department]]="IT",TBL_Employees3[[#This Row],[Gender]]="Female"),"Yes","No")</f>
        <v>No</v>
      </c>
      <c r="Q403" t="str">
        <f>IF(AND(TBL_Employees3[[#This Row],[Gender]]="Female",TBL_Employees3[[#This Row],[Ethnicity]]="Black"), "Female_Black", "Others")</f>
        <v>Others</v>
      </c>
    </row>
    <row r="404" spans="1:17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TBL_Employees3[[#This Row],[Annual Salary]]+TBL_Employees3[[#This Row],[Bonus %]]*TBL_Employees3[[#This Row],[Annual Salary]]</f>
        <v>62174</v>
      </c>
      <c r="P404" t="str">
        <f>IF(AND(TBL_Employees3[[#This Row],[Department]]="IT",TBL_Employees3[[#This Row],[Gender]]="Female"),"Yes","No")</f>
        <v>No</v>
      </c>
      <c r="Q404" t="str">
        <f>IF(AND(TBL_Employees3[[#This Row],[Gender]]="Female",TBL_Employees3[[#This Row],[Ethnicity]]="Black"), "Female_Black", "Others")</f>
        <v>Others</v>
      </c>
    </row>
    <row r="405" spans="1:17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TBL_Employees3[[#This Row],[Annual Salary]]+TBL_Employees3[[#This Row],[Bonus %]]*TBL_Employees3[[#This Row],[Annual Salary]]</f>
        <v>56555</v>
      </c>
      <c r="P405" t="str">
        <f>IF(AND(TBL_Employees3[[#This Row],[Department]]="IT",TBL_Employees3[[#This Row],[Gender]]="Female"),"Yes","No")</f>
        <v>No</v>
      </c>
      <c r="Q405" t="str">
        <f>IF(AND(TBL_Employees3[[#This Row],[Gender]]="Female",TBL_Employees3[[#This Row],[Ethnicity]]="Black"), "Female_Black", "Others")</f>
        <v>Others</v>
      </c>
    </row>
    <row r="406" spans="1:17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TBL_Employees3[[#This Row],[Annual Salary]]+TBL_Employees3[[#This Row],[Bonus %]]*TBL_Employees3[[#This Row],[Annual Salary]]</f>
        <v>74655</v>
      </c>
      <c r="P406" t="str">
        <f>IF(AND(TBL_Employees3[[#This Row],[Department]]="IT",TBL_Employees3[[#This Row],[Gender]]="Female"),"Yes","No")</f>
        <v>No</v>
      </c>
      <c r="Q406" t="str">
        <f>IF(AND(TBL_Employees3[[#This Row],[Gender]]="Female",TBL_Employees3[[#This Row],[Ethnicity]]="Black"), "Female_Black", "Others")</f>
        <v>Others</v>
      </c>
    </row>
    <row r="407" spans="1:17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TBL_Employees3[[#This Row],[Annual Salary]]+TBL_Employees3[[#This Row],[Bonus %]]*TBL_Employees3[[#This Row],[Annual Salary]]</f>
        <v>93017</v>
      </c>
      <c r="P407" t="str">
        <f>IF(AND(TBL_Employees3[[#This Row],[Department]]="IT",TBL_Employees3[[#This Row],[Gender]]="Female"),"Yes","No")</f>
        <v>No</v>
      </c>
      <c r="Q407" t="str">
        <f>IF(AND(TBL_Employees3[[#This Row],[Gender]]="Female",TBL_Employees3[[#This Row],[Ethnicity]]="Black"), "Female_Black", "Others")</f>
        <v>Others</v>
      </c>
    </row>
    <row r="408" spans="1:17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TBL_Employees3[[#This Row],[Annual Salary]]+TBL_Employees3[[#This Row],[Bonus %]]*TBL_Employees3[[#This Row],[Annual Salary]]</f>
        <v>82300</v>
      </c>
      <c r="P408" t="str">
        <f>IF(AND(TBL_Employees3[[#This Row],[Department]]="IT",TBL_Employees3[[#This Row],[Gender]]="Female"),"Yes","No")</f>
        <v>No</v>
      </c>
      <c r="Q408" t="str">
        <f>IF(AND(TBL_Employees3[[#This Row],[Gender]]="Female",TBL_Employees3[[#This Row],[Ethnicity]]="Black"), "Female_Black", "Others")</f>
        <v>Others</v>
      </c>
    </row>
    <row r="409" spans="1:17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TBL_Employees3[[#This Row],[Annual Salary]]+TBL_Employees3[[#This Row],[Bonus %]]*TBL_Employees3[[#This Row],[Annual Salary]]</f>
        <v>91621</v>
      </c>
      <c r="P409" t="str">
        <f>IF(AND(TBL_Employees3[[#This Row],[Department]]="IT",TBL_Employees3[[#This Row],[Gender]]="Female"),"Yes","No")</f>
        <v>No</v>
      </c>
      <c r="Q409" t="str">
        <f>IF(AND(TBL_Employees3[[#This Row],[Gender]]="Female",TBL_Employees3[[#This Row],[Ethnicity]]="Black"), "Female_Black", "Others")</f>
        <v>Others</v>
      </c>
    </row>
    <row r="410" spans="1:17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TBL_Employees3[[#This Row],[Annual Salary]]+TBL_Employees3[[#This Row],[Bonus %]]*TBL_Employees3[[#This Row],[Annual Salary]]</f>
        <v>91280</v>
      </c>
      <c r="P410" t="str">
        <f>IF(AND(TBL_Employees3[[#This Row],[Department]]="IT",TBL_Employees3[[#This Row],[Gender]]="Female"),"Yes","No")</f>
        <v>No</v>
      </c>
      <c r="Q410" t="str">
        <f>IF(AND(TBL_Employees3[[#This Row],[Gender]]="Female",TBL_Employees3[[#This Row],[Ethnicity]]="Black"), "Female_Black", "Others")</f>
        <v>Others</v>
      </c>
    </row>
    <row r="411" spans="1:17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TBL_Employees3[[#This Row],[Annual Salary]]+TBL_Employees3[[#This Row],[Bonus %]]*TBL_Employees3[[#This Row],[Annual Salary]]</f>
        <v>47071</v>
      </c>
      <c r="P411" t="str">
        <f>IF(AND(TBL_Employees3[[#This Row],[Department]]="IT",TBL_Employees3[[#This Row],[Gender]]="Female"),"Yes","No")</f>
        <v>No</v>
      </c>
      <c r="Q411" t="str">
        <f>IF(AND(TBL_Employees3[[#This Row],[Gender]]="Female",TBL_Employees3[[#This Row],[Ethnicity]]="Black"), "Female_Black", "Others")</f>
        <v>Female_Black</v>
      </c>
    </row>
    <row r="412" spans="1:17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TBL_Employees3[[#This Row],[Annual Salary]]+TBL_Employees3[[#This Row],[Bonus %]]*TBL_Employees3[[#This Row],[Annual Salary]]</f>
        <v>81218</v>
      </c>
      <c r="P412" t="str">
        <f>IF(AND(TBL_Employees3[[#This Row],[Department]]="IT",TBL_Employees3[[#This Row],[Gender]]="Female"),"Yes","No")</f>
        <v>Yes</v>
      </c>
      <c r="Q412" t="str">
        <f>IF(AND(TBL_Employees3[[#This Row],[Gender]]="Female",TBL_Employees3[[#This Row],[Ethnicity]]="Black"), "Female_Black", "Others")</f>
        <v>Others</v>
      </c>
    </row>
    <row r="413" spans="1:17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TBL_Employees3[[#This Row],[Annual Salary]]+TBL_Employees3[[#This Row],[Bonus %]]*TBL_Employees3[[#This Row],[Annual Salary]]</f>
        <v>254521.40000000002</v>
      </c>
      <c r="P413" t="str">
        <f>IF(AND(TBL_Employees3[[#This Row],[Department]]="IT",TBL_Employees3[[#This Row],[Gender]]="Female"),"Yes","No")</f>
        <v>No</v>
      </c>
      <c r="Q413" t="str">
        <f>IF(AND(TBL_Employees3[[#This Row],[Gender]]="Female",TBL_Employees3[[#This Row],[Ethnicity]]="Black"), "Female_Black", "Others")</f>
        <v>Others</v>
      </c>
    </row>
    <row r="414" spans="1:17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TBL_Employees3[[#This Row],[Annual Salary]]+TBL_Employees3[[#This Row],[Bonus %]]*TBL_Employees3[[#This Row],[Annual Salary]]</f>
        <v>63137</v>
      </c>
      <c r="P414" t="str">
        <f>IF(AND(TBL_Employees3[[#This Row],[Department]]="IT",TBL_Employees3[[#This Row],[Gender]]="Female"),"Yes","No")</f>
        <v>No</v>
      </c>
      <c r="Q414" t="str">
        <f>IF(AND(TBL_Employees3[[#This Row],[Gender]]="Female",TBL_Employees3[[#This Row],[Ethnicity]]="Black"), "Female_Black", "Others")</f>
        <v>Others</v>
      </c>
    </row>
    <row r="415" spans="1:17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TBL_Employees3[[#This Row],[Annual Salary]]+TBL_Employees3[[#This Row],[Bonus %]]*TBL_Employees3[[#This Row],[Annual Salary]]</f>
        <v>296763.09999999998</v>
      </c>
      <c r="P415" t="str">
        <f>IF(AND(TBL_Employees3[[#This Row],[Department]]="IT",TBL_Employees3[[#This Row],[Gender]]="Female"),"Yes","No")</f>
        <v>No</v>
      </c>
      <c r="Q415" t="str">
        <f>IF(AND(TBL_Employees3[[#This Row],[Gender]]="Female",TBL_Employees3[[#This Row],[Ethnicity]]="Black"), "Female_Black", "Others")</f>
        <v>Others</v>
      </c>
    </row>
    <row r="416" spans="1:17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TBL_Employees3[[#This Row],[Annual Salary]]+TBL_Employees3[[#This Row],[Bonus %]]*TBL_Employees3[[#This Row],[Annual Salary]]</f>
        <v>79388</v>
      </c>
      <c r="P416" t="str">
        <f>IF(AND(TBL_Employees3[[#This Row],[Department]]="IT",TBL_Employees3[[#This Row],[Gender]]="Female"),"Yes","No")</f>
        <v>No</v>
      </c>
      <c r="Q416" t="str">
        <f>IF(AND(TBL_Employees3[[#This Row],[Gender]]="Female",TBL_Employees3[[#This Row],[Ethnicity]]="Black"), "Female_Black", "Others")</f>
        <v>Others</v>
      </c>
    </row>
    <row r="417" spans="1:17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TBL_Employees3[[#This Row],[Annual Salary]]+TBL_Employees3[[#This Row],[Bonus %]]*TBL_Employees3[[#This Row],[Annual Salary]]</f>
        <v>68176</v>
      </c>
      <c r="P417" t="str">
        <f>IF(AND(TBL_Employees3[[#This Row],[Department]]="IT",TBL_Employees3[[#This Row],[Gender]]="Female"),"Yes","No")</f>
        <v>Yes</v>
      </c>
      <c r="Q417" t="str">
        <f>IF(AND(TBL_Employees3[[#This Row],[Gender]]="Female",TBL_Employees3[[#This Row],[Ethnicity]]="Black"), "Female_Black", "Others")</f>
        <v>Others</v>
      </c>
    </row>
    <row r="418" spans="1:17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TBL_Employees3[[#This Row],[Annual Salary]]+TBL_Employees3[[#This Row],[Bonus %]]*TBL_Employees3[[#This Row],[Annual Salary]]</f>
        <v>136340.19</v>
      </c>
      <c r="P418" t="str">
        <f>IF(AND(TBL_Employees3[[#This Row],[Department]]="IT",TBL_Employees3[[#This Row],[Gender]]="Female"),"Yes","No")</f>
        <v>No</v>
      </c>
      <c r="Q418" t="str">
        <f>IF(AND(TBL_Employees3[[#This Row],[Gender]]="Female",TBL_Employees3[[#This Row],[Ethnicity]]="Black"), "Female_Black", "Others")</f>
        <v>Others</v>
      </c>
    </row>
    <row r="419" spans="1:17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TBL_Employees3[[#This Row],[Annual Salary]]+TBL_Employees3[[#This Row],[Bonus %]]*TBL_Employees3[[#This Row],[Annual Salary]]</f>
        <v>141515.35999999999</v>
      </c>
      <c r="P419" t="str">
        <f>IF(AND(TBL_Employees3[[#This Row],[Department]]="IT",TBL_Employees3[[#This Row],[Gender]]="Female"),"Yes","No")</f>
        <v>No</v>
      </c>
      <c r="Q419" t="str">
        <f>IF(AND(TBL_Employees3[[#This Row],[Gender]]="Female",TBL_Employees3[[#This Row],[Ethnicity]]="Black"), "Female_Black", "Others")</f>
        <v>Others</v>
      </c>
    </row>
    <row r="420" spans="1:17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TBL_Employees3[[#This Row],[Annual Salary]]+TBL_Employees3[[#This Row],[Bonus %]]*TBL_Employees3[[#This Row],[Annual Salary]]</f>
        <v>232134.21</v>
      </c>
      <c r="P420" t="str">
        <f>IF(AND(TBL_Employees3[[#This Row],[Department]]="IT",TBL_Employees3[[#This Row],[Gender]]="Female"),"Yes","No")</f>
        <v>No</v>
      </c>
      <c r="Q420" t="str">
        <f>IF(AND(TBL_Employees3[[#This Row],[Gender]]="Female",TBL_Employees3[[#This Row],[Ethnicity]]="Black"), "Female_Black", "Others")</f>
        <v>Others</v>
      </c>
    </row>
    <row r="421" spans="1:17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TBL_Employees3[[#This Row],[Annual Salary]]+TBL_Employees3[[#This Row],[Bonus %]]*TBL_Employees3[[#This Row],[Annual Salary]]</f>
        <v>99624</v>
      </c>
      <c r="P421" t="str">
        <f>IF(AND(TBL_Employees3[[#This Row],[Department]]="IT",TBL_Employees3[[#This Row],[Gender]]="Female"),"Yes","No")</f>
        <v>No</v>
      </c>
      <c r="Q421" t="str">
        <f>IF(AND(TBL_Employees3[[#This Row],[Gender]]="Female",TBL_Employees3[[#This Row],[Ethnicity]]="Black"), "Female_Black", "Others")</f>
        <v>Others</v>
      </c>
    </row>
    <row r="422" spans="1:17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TBL_Employees3[[#This Row],[Annual Salary]]+TBL_Employees3[[#This Row],[Bonus %]]*TBL_Employees3[[#This Row],[Annual Salary]]</f>
        <v>115207.16</v>
      </c>
      <c r="P422" t="str">
        <f>IF(AND(TBL_Employees3[[#This Row],[Department]]="IT",TBL_Employees3[[#This Row],[Gender]]="Female"),"Yes","No")</f>
        <v>No</v>
      </c>
      <c r="Q422" t="str">
        <f>IF(AND(TBL_Employees3[[#This Row],[Gender]]="Female",TBL_Employees3[[#This Row],[Ethnicity]]="Black"), "Female_Black", "Others")</f>
        <v>Others</v>
      </c>
    </row>
    <row r="423" spans="1:17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TBL_Employees3[[#This Row],[Annual Salary]]+TBL_Employees3[[#This Row],[Bonus %]]*TBL_Employees3[[#This Row],[Annual Salary]]</f>
        <v>50857</v>
      </c>
      <c r="P423" t="str">
        <f>IF(AND(TBL_Employees3[[#This Row],[Department]]="IT",TBL_Employees3[[#This Row],[Gender]]="Female"),"Yes","No")</f>
        <v>No</v>
      </c>
      <c r="Q423" t="str">
        <f>IF(AND(TBL_Employees3[[#This Row],[Gender]]="Female",TBL_Employees3[[#This Row],[Ethnicity]]="Black"), "Female_Black", "Others")</f>
        <v>Others</v>
      </c>
    </row>
    <row r="424" spans="1:17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TBL_Employees3[[#This Row],[Annual Salary]]+TBL_Employees3[[#This Row],[Bonus %]]*TBL_Employees3[[#This Row],[Annual Salary]]</f>
        <v>120628</v>
      </c>
      <c r="P424" t="str">
        <f>IF(AND(TBL_Employees3[[#This Row],[Department]]="IT",TBL_Employees3[[#This Row],[Gender]]="Female"),"Yes","No")</f>
        <v>No</v>
      </c>
      <c r="Q424" t="str">
        <f>IF(AND(TBL_Employees3[[#This Row],[Gender]]="Female",TBL_Employees3[[#This Row],[Ethnicity]]="Black"), "Female_Black", "Others")</f>
        <v>Others</v>
      </c>
    </row>
    <row r="425" spans="1:17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TBL_Employees3[[#This Row],[Annual Salary]]+TBL_Employees3[[#This Row],[Bonus %]]*TBL_Employees3[[#This Row],[Annual Salary]]</f>
        <v>230144.32</v>
      </c>
      <c r="P425" t="str">
        <f>IF(AND(TBL_Employees3[[#This Row],[Department]]="IT",TBL_Employees3[[#This Row],[Gender]]="Female"),"Yes","No")</f>
        <v>No</v>
      </c>
      <c r="Q425" t="str">
        <f>IF(AND(TBL_Employees3[[#This Row],[Gender]]="Female",TBL_Employees3[[#This Row],[Ethnicity]]="Black"), "Female_Black", "Others")</f>
        <v>Others</v>
      </c>
    </row>
    <row r="426" spans="1:17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TBL_Employees3[[#This Row],[Annual Salary]]+TBL_Employees3[[#This Row],[Bonus %]]*TBL_Employees3[[#This Row],[Annual Salary]]</f>
        <v>46081</v>
      </c>
      <c r="P426" t="str">
        <f>IF(AND(TBL_Employees3[[#This Row],[Department]]="IT",TBL_Employees3[[#This Row],[Gender]]="Female"),"Yes","No")</f>
        <v>No</v>
      </c>
      <c r="Q426" t="str">
        <f>IF(AND(TBL_Employees3[[#This Row],[Gender]]="Female",TBL_Employees3[[#This Row],[Ethnicity]]="Black"), "Female_Black", "Others")</f>
        <v>Others</v>
      </c>
    </row>
    <row r="427" spans="1:17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TBL_Employees3[[#This Row],[Annual Salary]]+TBL_Employees3[[#This Row],[Bonus %]]*TBL_Employees3[[#This Row],[Annual Salary]]</f>
        <v>179071.2</v>
      </c>
      <c r="P427" t="str">
        <f>IF(AND(TBL_Employees3[[#This Row],[Department]]="IT",TBL_Employees3[[#This Row],[Gender]]="Female"),"Yes","No")</f>
        <v>No</v>
      </c>
      <c r="Q427" t="str">
        <f>IF(AND(TBL_Employees3[[#This Row],[Gender]]="Female",TBL_Employees3[[#This Row],[Ethnicity]]="Black"), "Female_Black", "Others")</f>
        <v>Others</v>
      </c>
    </row>
    <row r="428" spans="1:17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TBL_Employees3[[#This Row],[Annual Salary]]+TBL_Employees3[[#This Row],[Bonus %]]*TBL_Employees3[[#This Row],[Annual Salary]]</f>
        <v>176261.65</v>
      </c>
      <c r="P428" t="str">
        <f>IF(AND(TBL_Employees3[[#This Row],[Department]]="IT",TBL_Employees3[[#This Row],[Gender]]="Female"),"Yes","No")</f>
        <v>No</v>
      </c>
      <c r="Q428" t="str">
        <f>IF(AND(TBL_Employees3[[#This Row],[Gender]]="Female",TBL_Employees3[[#This Row],[Ethnicity]]="Black"), "Female_Black", "Others")</f>
        <v>Others</v>
      </c>
    </row>
    <row r="429" spans="1:17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TBL_Employees3[[#This Row],[Annual Salary]]+TBL_Employees3[[#This Row],[Bonus %]]*TBL_Employees3[[#This Row],[Annual Salary]]</f>
        <v>123381.36</v>
      </c>
      <c r="P429" t="str">
        <f>IF(AND(TBL_Employees3[[#This Row],[Department]]="IT",TBL_Employees3[[#This Row],[Gender]]="Female"),"Yes","No")</f>
        <v>No</v>
      </c>
      <c r="Q429" t="str">
        <f>IF(AND(TBL_Employees3[[#This Row],[Gender]]="Female",TBL_Employees3[[#This Row],[Ethnicity]]="Black"), "Female_Black", "Others")</f>
        <v>Others</v>
      </c>
    </row>
    <row r="430" spans="1:17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TBL_Employees3[[#This Row],[Annual Salary]]+TBL_Employees3[[#This Row],[Bonus %]]*TBL_Employees3[[#This Row],[Annual Salary]]</f>
        <v>48415</v>
      </c>
      <c r="P430" t="str">
        <f>IF(AND(TBL_Employees3[[#This Row],[Department]]="IT",TBL_Employees3[[#This Row],[Gender]]="Female"),"Yes","No")</f>
        <v>Yes</v>
      </c>
      <c r="Q430" t="str">
        <f>IF(AND(TBL_Employees3[[#This Row],[Gender]]="Female",TBL_Employees3[[#This Row],[Ethnicity]]="Black"), "Female_Black", "Others")</f>
        <v>Others</v>
      </c>
    </row>
    <row r="431" spans="1:17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TBL_Employees3[[#This Row],[Annual Salary]]+TBL_Employees3[[#This Row],[Bonus %]]*TBL_Employees3[[#This Row],[Annual Salary]]</f>
        <v>65566</v>
      </c>
      <c r="P431" t="str">
        <f>IF(AND(TBL_Employees3[[#This Row],[Department]]="IT",TBL_Employees3[[#This Row],[Gender]]="Female"),"Yes","No")</f>
        <v>No</v>
      </c>
      <c r="Q431" t="str">
        <f>IF(AND(TBL_Employees3[[#This Row],[Gender]]="Female",TBL_Employees3[[#This Row],[Ethnicity]]="Black"), "Female_Black", "Others")</f>
        <v>Others</v>
      </c>
    </row>
    <row r="432" spans="1:17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TBL_Employees3[[#This Row],[Annual Salary]]+TBL_Employees3[[#This Row],[Bonus %]]*TBL_Employees3[[#This Row],[Annual Salary]]</f>
        <v>165482.23999999999</v>
      </c>
      <c r="P432" t="str">
        <f>IF(AND(TBL_Employees3[[#This Row],[Department]]="IT",TBL_Employees3[[#This Row],[Gender]]="Female"),"Yes","No")</f>
        <v>No</v>
      </c>
      <c r="Q432" t="str">
        <f>IF(AND(TBL_Employees3[[#This Row],[Gender]]="Female",TBL_Employees3[[#This Row],[Ethnicity]]="Black"), "Female_Black", "Others")</f>
        <v>Others</v>
      </c>
    </row>
    <row r="433" spans="1:17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TBL_Employees3[[#This Row],[Annual Salary]]+TBL_Employees3[[#This Row],[Bonus %]]*TBL_Employees3[[#This Row],[Annual Salary]]</f>
        <v>155963.4</v>
      </c>
      <c r="P433" t="str">
        <f>IF(AND(TBL_Employees3[[#This Row],[Department]]="IT",TBL_Employees3[[#This Row],[Gender]]="Female"),"Yes","No")</f>
        <v>No</v>
      </c>
      <c r="Q433" t="str">
        <f>IF(AND(TBL_Employees3[[#This Row],[Gender]]="Female",TBL_Employees3[[#This Row],[Ethnicity]]="Black"), "Female_Black", "Others")</f>
        <v>Others</v>
      </c>
    </row>
    <row r="434" spans="1:17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TBL_Employees3[[#This Row],[Annual Salary]]+TBL_Employees3[[#This Row],[Bonus %]]*TBL_Employees3[[#This Row],[Annual Salary]]</f>
        <v>54635</v>
      </c>
      <c r="P434" t="str">
        <f>IF(AND(TBL_Employees3[[#This Row],[Department]]="IT",TBL_Employees3[[#This Row],[Gender]]="Female"),"Yes","No")</f>
        <v>No</v>
      </c>
      <c r="Q434" t="str">
        <f>IF(AND(TBL_Employees3[[#This Row],[Gender]]="Female",TBL_Employees3[[#This Row],[Ethnicity]]="Black"), "Female_Black", "Others")</f>
        <v>Others</v>
      </c>
    </row>
    <row r="435" spans="1:17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TBL_Employees3[[#This Row],[Annual Salary]]+TBL_Employees3[[#This Row],[Bonus %]]*TBL_Employees3[[#This Row],[Annual Salary]]</f>
        <v>96636</v>
      </c>
      <c r="P435" t="str">
        <f>IF(AND(TBL_Employees3[[#This Row],[Department]]="IT",TBL_Employees3[[#This Row],[Gender]]="Female"),"Yes","No")</f>
        <v>Yes</v>
      </c>
      <c r="Q435" t="str">
        <f>IF(AND(TBL_Employees3[[#This Row],[Gender]]="Female",TBL_Employees3[[#This Row],[Ethnicity]]="Black"), "Female_Black", "Others")</f>
        <v>Others</v>
      </c>
    </row>
    <row r="436" spans="1:17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TBL_Employees3[[#This Row],[Annual Salary]]+TBL_Employees3[[#This Row],[Bonus %]]*TBL_Employees3[[#This Row],[Annual Salary]]</f>
        <v>91592</v>
      </c>
      <c r="P436" t="str">
        <f>IF(AND(TBL_Employees3[[#This Row],[Department]]="IT",TBL_Employees3[[#This Row],[Gender]]="Female"),"Yes","No")</f>
        <v>Yes</v>
      </c>
      <c r="Q436" t="str">
        <f>IF(AND(TBL_Employees3[[#This Row],[Gender]]="Female",TBL_Employees3[[#This Row],[Ethnicity]]="Black"), "Female_Black", "Others")</f>
        <v>Female_Black</v>
      </c>
    </row>
    <row r="437" spans="1:17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TBL_Employees3[[#This Row],[Annual Salary]]+TBL_Employees3[[#This Row],[Bonus %]]*TBL_Employees3[[#This Row],[Annual Salary]]</f>
        <v>55563</v>
      </c>
      <c r="P437" t="str">
        <f>IF(AND(TBL_Employees3[[#This Row],[Department]]="IT",TBL_Employees3[[#This Row],[Gender]]="Female"),"Yes","No")</f>
        <v>No</v>
      </c>
      <c r="Q437" t="str">
        <f>IF(AND(TBL_Employees3[[#This Row],[Gender]]="Female",TBL_Employees3[[#This Row],[Ethnicity]]="Black"), "Female_Black", "Others")</f>
        <v>Others</v>
      </c>
    </row>
    <row r="438" spans="1:17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TBL_Employees3[[#This Row],[Annual Salary]]+TBL_Employees3[[#This Row],[Bonus %]]*TBL_Employees3[[#This Row],[Annual Salary]]</f>
        <v>196460.52000000002</v>
      </c>
      <c r="P438" t="str">
        <f>IF(AND(TBL_Employees3[[#This Row],[Department]]="IT",TBL_Employees3[[#This Row],[Gender]]="Female"),"Yes","No")</f>
        <v>Yes</v>
      </c>
      <c r="Q438" t="str">
        <f>IF(AND(TBL_Employees3[[#This Row],[Gender]]="Female",TBL_Employees3[[#This Row],[Ethnicity]]="Black"), "Female_Black", "Others")</f>
        <v>Others</v>
      </c>
    </row>
    <row r="439" spans="1:17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TBL_Employees3[[#This Row],[Annual Salary]]+TBL_Employees3[[#This Row],[Bonus %]]*TBL_Employees3[[#This Row],[Annual Salary]]</f>
        <v>249138.4</v>
      </c>
      <c r="P439" t="str">
        <f>IF(AND(TBL_Employees3[[#This Row],[Department]]="IT",TBL_Employees3[[#This Row],[Gender]]="Female"),"Yes","No")</f>
        <v>No</v>
      </c>
      <c r="Q439" t="str">
        <f>IF(AND(TBL_Employees3[[#This Row],[Gender]]="Female",TBL_Employees3[[#This Row],[Ethnicity]]="Black"), "Female_Black", "Others")</f>
        <v>Others</v>
      </c>
    </row>
    <row r="440" spans="1:17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TBL_Employees3[[#This Row],[Annual Salary]]+TBL_Employees3[[#This Row],[Bonus %]]*TBL_Employees3[[#This Row],[Annual Salary]]</f>
        <v>54829</v>
      </c>
      <c r="P440" t="str">
        <f>IF(AND(TBL_Employees3[[#This Row],[Department]]="IT",TBL_Employees3[[#This Row],[Gender]]="Female"),"Yes","No")</f>
        <v>No</v>
      </c>
      <c r="Q440" t="str">
        <f>IF(AND(TBL_Employees3[[#This Row],[Gender]]="Female",TBL_Employees3[[#This Row],[Ethnicity]]="Black"), "Female_Black", "Others")</f>
        <v>Others</v>
      </c>
    </row>
    <row r="441" spans="1:17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TBL_Employees3[[#This Row],[Annual Salary]]+TBL_Employees3[[#This Row],[Bonus %]]*TBL_Employees3[[#This Row],[Annual Salary]]</f>
        <v>96639</v>
      </c>
      <c r="P441" t="str">
        <f>IF(AND(TBL_Employees3[[#This Row],[Department]]="IT",TBL_Employees3[[#This Row],[Gender]]="Female"),"Yes","No")</f>
        <v>No</v>
      </c>
      <c r="Q441" t="str">
        <f>IF(AND(TBL_Employees3[[#This Row],[Gender]]="Female",TBL_Employees3[[#This Row],[Ethnicity]]="Black"), "Female_Black", "Others")</f>
        <v>Others</v>
      </c>
    </row>
    <row r="442" spans="1:17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TBL_Employees3[[#This Row],[Annual Salary]]+TBL_Employees3[[#This Row],[Bonus %]]*TBL_Employees3[[#This Row],[Annual Salary]]</f>
        <v>127833.02</v>
      </c>
      <c r="P442" t="str">
        <f>IF(AND(TBL_Employees3[[#This Row],[Department]]="IT",TBL_Employees3[[#This Row],[Gender]]="Female"),"Yes","No")</f>
        <v>No</v>
      </c>
      <c r="Q442" t="str">
        <f>IF(AND(TBL_Employees3[[#This Row],[Gender]]="Female",TBL_Employees3[[#This Row],[Ethnicity]]="Black"), "Female_Black", "Others")</f>
        <v>Others</v>
      </c>
    </row>
    <row r="443" spans="1:17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TBL_Employees3[[#This Row],[Annual Salary]]+TBL_Employees3[[#This Row],[Bonus %]]*TBL_Employees3[[#This Row],[Annual Salary]]</f>
        <v>91770.37</v>
      </c>
      <c r="P443" t="str">
        <f>IF(AND(TBL_Employees3[[#This Row],[Department]]="IT",TBL_Employees3[[#This Row],[Gender]]="Female"),"Yes","No")</f>
        <v>No</v>
      </c>
      <c r="Q443" t="str">
        <f>IF(AND(TBL_Employees3[[#This Row],[Gender]]="Female",TBL_Employees3[[#This Row],[Ethnicity]]="Black"), "Female_Black", "Others")</f>
        <v>Others</v>
      </c>
    </row>
    <row r="444" spans="1:17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TBL_Employees3[[#This Row],[Annual Salary]]+TBL_Employees3[[#This Row],[Bonus %]]*TBL_Employees3[[#This Row],[Annual Salary]]</f>
        <v>87806</v>
      </c>
      <c r="P444" t="str">
        <f>IF(AND(TBL_Employees3[[#This Row],[Department]]="IT",TBL_Employees3[[#This Row],[Gender]]="Female"),"Yes","No")</f>
        <v>Yes</v>
      </c>
      <c r="Q444" t="str">
        <f>IF(AND(TBL_Employees3[[#This Row],[Gender]]="Female",TBL_Employees3[[#This Row],[Ethnicity]]="Black"), "Female_Black", "Others")</f>
        <v>Others</v>
      </c>
    </row>
    <row r="445" spans="1:17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TBL_Employees3[[#This Row],[Annual Salary]]+TBL_Employees3[[#This Row],[Bonus %]]*TBL_Employees3[[#This Row],[Annual Salary]]</f>
        <v>63959</v>
      </c>
      <c r="P445" t="str">
        <f>IF(AND(TBL_Employees3[[#This Row],[Department]]="IT",TBL_Employees3[[#This Row],[Gender]]="Female"),"Yes","No")</f>
        <v>No</v>
      </c>
      <c r="Q445" t="str">
        <f>IF(AND(TBL_Employees3[[#This Row],[Gender]]="Female",TBL_Employees3[[#This Row],[Ethnicity]]="Black"), "Female_Black", "Others")</f>
        <v>Others</v>
      </c>
    </row>
    <row r="446" spans="1:17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TBL_Employees3[[#This Row],[Annual Salary]]+TBL_Employees3[[#This Row],[Bonus %]]*TBL_Employees3[[#This Row],[Annual Salary]]</f>
        <v>319223.28000000003</v>
      </c>
      <c r="P446" t="str">
        <f>IF(AND(TBL_Employees3[[#This Row],[Department]]="IT",TBL_Employees3[[#This Row],[Gender]]="Female"),"Yes","No")</f>
        <v>No</v>
      </c>
      <c r="Q446" t="str">
        <f>IF(AND(TBL_Employees3[[#This Row],[Gender]]="Female",TBL_Employees3[[#This Row],[Ethnicity]]="Black"), "Female_Black", "Others")</f>
        <v>Others</v>
      </c>
    </row>
    <row r="447" spans="1:17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TBL_Employees3[[#This Row],[Annual Salary]]+TBL_Employees3[[#This Row],[Bonus %]]*TBL_Employees3[[#This Row],[Annual Salary]]</f>
        <v>50809</v>
      </c>
      <c r="P447" t="str">
        <f>IF(AND(TBL_Employees3[[#This Row],[Department]]="IT",TBL_Employees3[[#This Row],[Gender]]="Female"),"Yes","No")</f>
        <v>No</v>
      </c>
      <c r="Q447" t="str">
        <f>IF(AND(TBL_Employees3[[#This Row],[Gender]]="Female",TBL_Employees3[[#This Row],[Ethnicity]]="Black"), "Female_Black", "Others")</f>
        <v>Others</v>
      </c>
    </row>
    <row r="448" spans="1:17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TBL_Employees3[[#This Row],[Annual Salary]]+TBL_Employees3[[#This Row],[Bonus %]]*TBL_Employees3[[#This Row],[Annual Salary]]</f>
        <v>77396</v>
      </c>
      <c r="P448" t="str">
        <f>IF(AND(TBL_Employees3[[#This Row],[Department]]="IT",TBL_Employees3[[#This Row],[Gender]]="Female"),"Yes","No")</f>
        <v>No</v>
      </c>
      <c r="Q448" t="str">
        <f>IF(AND(TBL_Employees3[[#This Row],[Gender]]="Female",TBL_Employees3[[#This Row],[Ethnicity]]="Black"), "Female_Black", "Others")</f>
        <v>Others</v>
      </c>
    </row>
    <row r="449" spans="1:17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TBL_Employees3[[#This Row],[Annual Salary]]+TBL_Employees3[[#This Row],[Bonus %]]*TBL_Employees3[[#This Row],[Annual Salary]]</f>
        <v>89523</v>
      </c>
      <c r="P449" t="str">
        <f>IF(AND(TBL_Employees3[[#This Row],[Department]]="IT",TBL_Employees3[[#This Row],[Gender]]="Female"),"Yes","No")</f>
        <v>No</v>
      </c>
      <c r="Q449" t="str">
        <f>IF(AND(TBL_Employees3[[#This Row],[Gender]]="Female",TBL_Employees3[[#This Row],[Ethnicity]]="Black"), "Female_Black", "Others")</f>
        <v>Others</v>
      </c>
    </row>
    <row r="450" spans="1:17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TBL_Employees3[[#This Row],[Annual Salary]]+TBL_Employees3[[#This Row],[Bonus %]]*TBL_Employees3[[#This Row],[Annual Salary]]</f>
        <v>86173</v>
      </c>
      <c r="P450" t="str">
        <f>IF(AND(TBL_Employees3[[#This Row],[Department]]="IT",TBL_Employees3[[#This Row],[Gender]]="Female"),"Yes","No")</f>
        <v>Yes</v>
      </c>
      <c r="Q450" t="str">
        <f>IF(AND(TBL_Employees3[[#This Row],[Gender]]="Female",TBL_Employees3[[#This Row],[Ethnicity]]="Black"), "Female_Black", "Others")</f>
        <v>Others</v>
      </c>
    </row>
    <row r="451" spans="1:17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TBL_Employees3[[#This Row],[Annual Salary]]+TBL_Employees3[[#This Row],[Bonus %]]*TBL_Employees3[[#This Row],[Annual Salary]]</f>
        <v>306669.12</v>
      </c>
      <c r="P451" t="str">
        <f>IF(AND(TBL_Employees3[[#This Row],[Department]]="IT",TBL_Employees3[[#This Row],[Gender]]="Female"),"Yes","No")</f>
        <v>No</v>
      </c>
      <c r="Q451" t="str">
        <f>IF(AND(TBL_Employees3[[#This Row],[Gender]]="Female",TBL_Employees3[[#This Row],[Ethnicity]]="Black"), "Female_Black", "Others")</f>
        <v>Female_Black</v>
      </c>
    </row>
    <row r="452" spans="1:17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TBL_Employees3[[#This Row],[Annual Salary]]+TBL_Employees3[[#This Row],[Bonus %]]*TBL_Employees3[[#This Row],[Annual Salary]]</f>
        <v>168061</v>
      </c>
      <c r="P452" t="str">
        <f>IF(AND(TBL_Employees3[[#This Row],[Department]]="IT",TBL_Employees3[[#This Row],[Gender]]="Female"),"Yes","No")</f>
        <v>No</v>
      </c>
      <c r="Q452" t="str">
        <f>IF(AND(TBL_Employees3[[#This Row],[Gender]]="Female",TBL_Employees3[[#This Row],[Ethnicity]]="Black"), "Female_Black", "Others")</f>
        <v>Others</v>
      </c>
    </row>
    <row r="453" spans="1:17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TBL_Employees3[[#This Row],[Annual Salary]]+TBL_Employees3[[#This Row],[Bonus %]]*TBL_Employees3[[#This Row],[Annual Salary]]</f>
        <v>120401.60000000001</v>
      </c>
      <c r="P453" t="str">
        <f>IF(AND(TBL_Employees3[[#This Row],[Department]]="IT",TBL_Employees3[[#This Row],[Gender]]="Female"),"Yes","No")</f>
        <v>No</v>
      </c>
      <c r="Q453" t="str">
        <f>IF(AND(TBL_Employees3[[#This Row],[Gender]]="Female",TBL_Employees3[[#This Row],[Ethnicity]]="Black"), "Female_Black", "Others")</f>
        <v>Others</v>
      </c>
    </row>
    <row r="454" spans="1:17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TBL_Employees3[[#This Row],[Annual Salary]]+TBL_Employees3[[#This Row],[Bonus %]]*TBL_Employees3[[#This Row],[Annual Salary]]</f>
        <v>195754.15</v>
      </c>
      <c r="P454" t="str">
        <f>IF(AND(TBL_Employees3[[#This Row],[Department]]="IT",TBL_Employees3[[#This Row],[Gender]]="Female"),"Yes","No")</f>
        <v>No</v>
      </c>
      <c r="Q454" t="str">
        <f>IF(AND(TBL_Employees3[[#This Row],[Gender]]="Female",TBL_Employees3[[#This Row],[Ethnicity]]="Black"), "Female_Black", "Others")</f>
        <v>Others</v>
      </c>
    </row>
    <row r="455" spans="1:17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TBL_Employees3[[#This Row],[Annual Salary]]+TBL_Employees3[[#This Row],[Bonus %]]*TBL_Employees3[[#This Row],[Annual Salary]]</f>
        <v>102304.65</v>
      </c>
      <c r="P455" t="str">
        <f>IF(AND(TBL_Employees3[[#This Row],[Department]]="IT",TBL_Employees3[[#This Row],[Gender]]="Female"),"Yes","No")</f>
        <v>Yes</v>
      </c>
      <c r="Q455" t="str">
        <f>IF(AND(TBL_Employees3[[#This Row],[Gender]]="Female",TBL_Employees3[[#This Row],[Ethnicity]]="Black"), "Female_Black", "Others")</f>
        <v>Others</v>
      </c>
    </row>
    <row r="456" spans="1:17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TBL_Employees3[[#This Row],[Annual Salary]]+TBL_Employees3[[#This Row],[Bonus %]]*TBL_Employees3[[#This Row],[Annual Salary]]</f>
        <v>59646</v>
      </c>
      <c r="P456" t="str">
        <f>IF(AND(TBL_Employees3[[#This Row],[Department]]="IT",TBL_Employees3[[#This Row],[Gender]]="Female"),"Yes","No")</f>
        <v>No</v>
      </c>
      <c r="Q456" t="str">
        <f>IF(AND(TBL_Employees3[[#This Row],[Gender]]="Female",TBL_Employees3[[#This Row],[Ethnicity]]="Black"), "Female_Black", "Others")</f>
        <v>Others</v>
      </c>
    </row>
    <row r="457" spans="1:17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TBL_Employees3[[#This Row],[Annual Salary]]+TBL_Employees3[[#This Row],[Bonus %]]*TBL_Employees3[[#This Row],[Annual Salary]]</f>
        <v>187368.66</v>
      </c>
      <c r="P457" t="str">
        <f>IF(AND(TBL_Employees3[[#This Row],[Department]]="IT",TBL_Employees3[[#This Row],[Gender]]="Female"),"Yes","No")</f>
        <v>No</v>
      </c>
      <c r="Q457" t="str">
        <f>IF(AND(TBL_Employees3[[#This Row],[Gender]]="Female",TBL_Employees3[[#This Row],[Ethnicity]]="Black"), "Female_Black", "Others")</f>
        <v>Others</v>
      </c>
    </row>
    <row r="458" spans="1:17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TBL_Employees3[[#This Row],[Annual Salary]]+TBL_Employees3[[#This Row],[Bonus %]]*TBL_Employees3[[#This Row],[Annual Salary]]</f>
        <v>83378</v>
      </c>
      <c r="P458" t="str">
        <f>IF(AND(TBL_Employees3[[#This Row],[Department]]="IT",TBL_Employees3[[#This Row],[Gender]]="Female"),"Yes","No")</f>
        <v>No</v>
      </c>
      <c r="Q458" t="str">
        <f>IF(AND(TBL_Employees3[[#This Row],[Gender]]="Female",TBL_Employees3[[#This Row],[Ethnicity]]="Black"), "Female_Black", "Others")</f>
        <v>Others</v>
      </c>
    </row>
    <row r="459" spans="1:17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TBL_Employees3[[#This Row],[Annual Salary]]+TBL_Employees3[[#This Row],[Bonus %]]*TBL_Employees3[[#This Row],[Annual Salary]]</f>
        <v>88895</v>
      </c>
      <c r="P459" t="str">
        <f>IF(AND(TBL_Employees3[[#This Row],[Department]]="IT",TBL_Employees3[[#This Row],[Gender]]="Female"),"Yes","No")</f>
        <v>No</v>
      </c>
      <c r="Q459" t="str">
        <f>IF(AND(TBL_Employees3[[#This Row],[Gender]]="Female",TBL_Employees3[[#This Row],[Ethnicity]]="Black"), "Female_Black", "Others")</f>
        <v>Others</v>
      </c>
    </row>
    <row r="460" spans="1:17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TBL_Employees3[[#This Row],[Annual Salary]]+TBL_Employees3[[#This Row],[Bonus %]]*TBL_Employees3[[#This Row],[Annual Salary]]</f>
        <v>209369.04</v>
      </c>
      <c r="P460" t="str">
        <f>IF(AND(TBL_Employees3[[#This Row],[Department]]="IT",TBL_Employees3[[#This Row],[Gender]]="Female"),"Yes","No")</f>
        <v>No</v>
      </c>
      <c r="Q460" t="str">
        <f>IF(AND(TBL_Employees3[[#This Row],[Gender]]="Female",TBL_Employees3[[#This Row],[Ethnicity]]="Black"), "Female_Black", "Others")</f>
        <v>Others</v>
      </c>
    </row>
    <row r="461" spans="1:17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TBL_Employees3[[#This Row],[Annual Salary]]+TBL_Employees3[[#This Row],[Bonus %]]*TBL_Employees3[[#This Row],[Annual Salary]]</f>
        <v>43336</v>
      </c>
      <c r="P461" t="str">
        <f>IF(AND(TBL_Employees3[[#This Row],[Department]]="IT",TBL_Employees3[[#This Row],[Gender]]="Female"),"Yes","No")</f>
        <v>No</v>
      </c>
      <c r="Q461" t="str">
        <f>IF(AND(TBL_Employees3[[#This Row],[Gender]]="Female",TBL_Employees3[[#This Row],[Ethnicity]]="Black"), "Female_Black", "Others")</f>
        <v>Others</v>
      </c>
    </row>
    <row r="462" spans="1:17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TBL_Employees3[[#This Row],[Annual Salary]]+TBL_Employees3[[#This Row],[Bonus %]]*TBL_Employees3[[#This Row],[Annual Salary]]</f>
        <v>146971.15</v>
      </c>
      <c r="P462" t="str">
        <f>IF(AND(TBL_Employees3[[#This Row],[Department]]="IT",TBL_Employees3[[#This Row],[Gender]]="Female"),"Yes","No")</f>
        <v>No</v>
      </c>
      <c r="Q462" t="str">
        <f>IF(AND(TBL_Employees3[[#This Row],[Gender]]="Female",TBL_Employees3[[#This Row],[Ethnicity]]="Black"), "Female_Black", "Others")</f>
        <v>Others</v>
      </c>
    </row>
    <row r="463" spans="1:17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TBL_Employees3[[#This Row],[Annual Salary]]+TBL_Employees3[[#This Row],[Bonus %]]*TBL_Employees3[[#This Row],[Annual Salary]]</f>
        <v>76352</v>
      </c>
      <c r="P463" t="str">
        <f>IF(AND(TBL_Employees3[[#This Row],[Department]]="IT",TBL_Employees3[[#This Row],[Gender]]="Female"),"Yes","No")</f>
        <v>No</v>
      </c>
      <c r="Q463" t="str">
        <f>IF(AND(TBL_Employees3[[#This Row],[Gender]]="Female",TBL_Employees3[[#This Row],[Ethnicity]]="Black"), "Female_Black", "Others")</f>
        <v>Others</v>
      </c>
    </row>
    <row r="464" spans="1:17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TBL_Employees3[[#This Row],[Annual Salary]]+TBL_Employees3[[#This Row],[Bonus %]]*TBL_Employees3[[#This Row],[Annual Salary]]</f>
        <v>346058.46</v>
      </c>
      <c r="P464" t="str">
        <f>IF(AND(TBL_Employees3[[#This Row],[Department]]="IT",TBL_Employees3[[#This Row],[Gender]]="Female"),"Yes","No")</f>
        <v>No</v>
      </c>
      <c r="Q464" t="str">
        <f>IF(AND(TBL_Employees3[[#This Row],[Gender]]="Female",TBL_Employees3[[#This Row],[Ethnicity]]="Black"), "Female_Black", "Others")</f>
        <v>Others</v>
      </c>
    </row>
    <row r="465" spans="1:17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TBL_Employees3[[#This Row],[Annual Salary]]+TBL_Employees3[[#This Row],[Bonus %]]*TBL_Employees3[[#This Row],[Annual Salary]]</f>
        <v>289971.5</v>
      </c>
      <c r="P465" t="str">
        <f>IF(AND(TBL_Employees3[[#This Row],[Department]]="IT",TBL_Employees3[[#This Row],[Gender]]="Female"),"Yes","No")</f>
        <v>No</v>
      </c>
      <c r="Q465" t="str">
        <f>IF(AND(TBL_Employees3[[#This Row],[Gender]]="Female",TBL_Employees3[[#This Row],[Ethnicity]]="Black"), "Female_Black", "Others")</f>
        <v>Others</v>
      </c>
    </row>
    <row r="466" spans="1:17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TBL_Employees3[[#This Row],[Annual Salary]]+TBL_Employees3[[#This Row],[Bonus %]]*TBL_Employees3[[#This Row],[Annual Salary]]</f>
        <v>233306.4</v>
      </c>
      <c r="P466" t="str">
        <f>IF(AND(TBL_Employees3[[#This Row],[Department]]="IT",TBL_Employees3[[#This Row],[Gender]]="Female"),"Yes","No")</f>
        <v>No</v>
      </c>
      <c r="Q466" t="str">
        <f>IF(AND(TBL_Employees3[[#This Row],[Gender]]="Female",TBL_Employees3[[#This Row],[Ethnicity]]="Black"), "Female_Black", "Others")</f>
        <v>Others</v>
      </c>
    </row>
    <row r="467" spans="1:17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TBL_Employees3[[#This Row],[Annual Salary]]+TBL_Employees3[[#This Row],[Bonus %]]*TBL_Employees3[[#This Row],[Annual Salary]]</f>
        <v>71167</v>
      </c>
      <c r="P467" t="str">
        <f>IF(AND(TBL_Employees3[[#This Row],[Department]]="IT",TBL_Employees3[[#This Row],[Gender]]="Female"),"Yes","No")</f>
        <v>No</v>
      </c>
      <c r="Q467" t="str">
        <f>IF(AND(TBL_Employees3[[#This Row],[Gender]]="Female",TBL_Employees3[[#This Row],[Ethnicity]]="Black"), "Female_Black", "Others")</f>
        <v>Others</v>
      </c>
    </row>
    <row r="468" spans="1:17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TBL_Employees3[[#This Row],[Annual Salary]]+TBL_Employees3[[#This Row],[Bonus %]]*TBL_Employees3[[#This Row],[Annual Salary]]</f>
        <v>76027</v>
      </c>
      <c r="P468" t="str">
        <f>IF(AND(TBL_Employees3[[#This Row],[Department]]="IT",TBL_Employees3[[#This Row],[Gender]]="Female"),"Yes","No")</f>
        <v>Yes</v>
      </c>
      <c r="Q468" t="str">
        <f>IF(AND(TBL_Employees3[[#This Row],[Gender]]="Female",TBL_Employees3[[#This Row],[Ethnicity]]="Black"), "Female_Black", "Others")</f>
        <v>Others</v>
      </c>
    </row>
    <row r="469" spans="1:17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TBL_Employees3[[#This Row],[Annual Salary]]+TBL_Employees3[[#This Row],[Bonus %]]*TBL_Employees3[[#This Row],[Annual Salary]]</f>
        <v>227060.12</v>
      </c>
      <c r="P469" t="str">
        <f>IF(AND(TBL_Employees3[[#This Row],[Department]]="IT",TBL_Employees3[[#This Row],[Gender]]="Female"),"Yes","No")</f>
        <v>No</v>
      </c>
      <c r="Q469" t="str">
        <f>IF(AND(TBL_Employees3[[#This Row],[Gender]]="Female",TBL_Employees3[[#This Row],[Ethnicity]]="Black"), "Female_Black", "Others")</f>
        <v>Others</v>
      </c>
    </row>
    <row r="470" spans="1:17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TBL_Employees3[[#This Row],[Annual Salary]]+TBL_Employees3[[#This Row],[Bonus %]]*TBL_Employees3[[#This Row],[Annual Salary]]</f>
        <v>67753</v>
      </c>
      <c r="P470" t="str">
        <f>IF(AND(TBL_Employees3[[#This Row],[Department]]="IT",TBL_Employees3[[#This Row],[Gender]]="Female"),"Yes","No")</f>
        <v>No</v>
      </c>
      <c r="Q470" t="str">
        <f>IF(AND(TBL_Employees3[[#This Row],[Gender]]="Female",TBL_Employees3[[#This Row],[Ethnicity]]="Black"), "Female_Black", "Others")</f>
        <v>Others</v>
      </c>
    </row>
    <row r="471" spans="1:17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TBL_Employees3[[#This Row],[Annual Salary]]+TBL_Employees3[[#This Row],[Bonus %]]*TBL_Employees3[[#This Row],[Annual Salary]]</f>
        <v>68843.520000000004</v>
      </c>
      <c r="P471" t="str">
        <f>IF(AND(TBL_Employees3[[#This Row],[Department]]="IT",TBL_Employees3[[#This Row],[Gender]]="Female"),"Yes","No")</f>
        <v>No</v>
      </c>
      <c r="Q471" t="str">
        <f>IF(AND(TBL_Employees3[[#This Row],[Gender]]="Female",TBL_Employees3[[#This Row],[Ethnicity]]="Black"), "Female_Black", "Others")</f>
        <v>Others</v>
      </c>
    </row>
    <row r="472" spans="1:17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TBL_Employees3[[#This Row],[Annual Salary]]+TBL_Employees3[[#This Row],[Bonus %]]*TBL_Employees3[[#This Row],[Annual Salary]]</f>
        <v>92209</v>
      </c>
      <c r="P472" t="str">
        <f>IF(AND(TBL_Employees3[[#This Row],[Department]]="IT",TBL_Employees3[[#This Row],[Gender]]="Female"),"Yes","No")</f>
        <v>No</v>
      </c>
      <c r="Q472" t="str">
        <f>IF(AND(TBL_Employees3[[#This Row],[Gender]]="Female",TBL_Employees3[[#This Row],[Ethnicity]]="Black"), "Female_Black", "Others")</f>
        <v>Others</v>
      </c>
    </row>
    <row r="473" spans="1:17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TBL_Employees3[[#This Row],[Annual Salary]]+TBL_Employees3[[#This Row],[Bonus %]]*TBL_Employees3[[#This Row],[Annual Salary]]</f>
        <v>176385.44</v>
      </c>
      <c r="P473" t="str">
        <f>IF(AND(TBL_Employees3[[#This Row],[Department]]="IT",TBL_Employees3[[#This Row],[Gender]]="Female"),"Yes","No")</f>
        <v>No</v>
      </c>
      <c r="Q473" t="str">
        <f>IF(AND(TBL_Employees3[[#This Row],[Gender]]="Female",TBL_Employees3[[#This Row],[Ethnicity]]="Black"), "Female_Black", "Others")</f>
        <v>Others</v>
      </c>
    </row>
    <row r="474" spans="1:17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TBL_Employees3[[#This Row],[Annual Salary]]+TBL_Employees3[[#This Row],[Bonus %]]*TBL_Employees3[[#This Row],[Annual Salary]]</f>
        <v>99697</v>
      </c>
      <c r="P474" t="str">
        <f>IF(AND(TBL_Employees3[[#This Row],[Department]]="IT",TBL_Employees3[[#This Row],[Gender]]="Female"),"Yes","No")</f>
        <v>No</v>
      </c>
      <c r="Q474" t="str">
        <f>IF(AND(TBL_Employees3[[#This Row],[Gender]]="Female",TBL_Employees3[[#This Row],[Ethnicity]]="Black"), "Female_Black", "Others")</f>
        <v>Others</v>
      </c>
    </row>
    <row r="475" spans="1:17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TBL_Employees3[[#This Row],[Annual Salary]]+TBL_Employees3[[#This Row],[Bonus %]]*TBL_Employees3[[#This Row],[Annual Salary]]</f>
        <v>90770</v>
      </c>
      <c r="P475" t="str">
        <f>IF(AND(TBL_Employees3[[#This Row],[Department]]="IT",TBL_Employees3[[#This Row],[Gender]]="Female"),"Yes","No")</f>
        <v>No</v>
      </c>
      <c r="Q475" t="str">
        <f>IF(AND(TBL_Employees3[[#This Row],[Gender]]="Female",TBL_Employees3[[#This Row],[Ethnicity]]="Black"), "Female_Black", "Others")</f>
        <v>Others</v>
      </c>
    </row>
    <row r="476" spans="1:17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TBL_Employees3[[#This Row],[Annual Salary]]+TBL_Employees3[[#This Row],[Bonus %]]*TBL_Employees3[[#This Row],[Annual Salary]]</f>
        <v>55369</v>
      </c>
      <c r="P476" t="str">
        <f>IF(AND(TBL_Employees3[[#This Row],[Department]]="IT",TBL_Employees3[[#This Row],[Gender]]="Female"),"Yes","No")</f>
        <v>No</v>
      </c>
      <c r="Q476" t="str">
        <f>IF(AND(TBL_Employees3[[#This Row],[Gender]]="Female",TBL_Employees3[[#This Row],[Ethnicity]]="Black"), "Female_Black", "Others")</f>
        <v>Others</v>
      </c>
    </row>
    <row r="477" spans="1:17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TBL_Employees3[[#This Row],[Annual Salary]]+TBL_Employees3[[#This Row],[Bonus %]]*TBL_Employees3[[#This Row],[Annual Salary]]</f>
        <v>69578</v>
      </c>
      <c r="P477" t="str">
        <f>IF(AND(TBL_Employees3[[#This Row],[Department]]="IT",TBL_Employees3[[#This Row],[Gender]]="Female"),"Yes","No")</f>
        <v>No</v>
      </c>
      <c r="Q477" t="str">
        <f>IF(AND(TBL_Employees3[[#This Row],[Gender]]="Female",TBL_Employees3[[#This Row],[Ethnicity]]="Black"), "Female_Black", "Others")</f>
        <v>Others</v>
      </c>
    </row>
    <row r="478" spans="1:17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TBL_Employees3[[#This Row],[Annual Salary]]+TBL_Employees3[[#This Row],[Bonus %]]*TBL_Employees3[[#This Row],[Annual Salary]]</f>
        <v>211082.76</v>
      </c>
      <c r="P478" t="str">
        <f>IF(AND(TBL_Employees3[[#This Row],[Department]]="IT",TBL_Employees3[[#This Row],[Gender]]="Female"),"Yes","No")</f>
        <v>No</v>
      </c>
      <c r="Q478" t="str">
        <f>IF(AND(TBL_Employees3[[#This Row],[Gender]]="Female",TBL_Employees3[[#This Row],[Ethnicity]]="Black"), "Female_Black", "Others")</f>
        <v>Others</v>
      </c>
    </row>
    <row r="479" spans="1:17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TBL_Employees3[[#This Row],[Annual Salary]]+TBL_Employees3[[#This Row],[Bonus %]]*TBL_Employees3[[#This Row],[Annual Salary]]</f>
        <v>65507</v>
      </c>
      <c r="P479" t="str">
        <f>IF(AND(TBL_Employees3[[#This Row],[Department]]="IT",TBL_Employees3[[#This Row],[Gender]]="Female"),"Yes","No")</f>
        <v>No</v>
      </c>
      <c r="Q479" t="str">
        <f>IF(AND(TBL_Employees3[[#This Row],[Gender]]="Female",TBL_Employees3[[#This Row],[Ethnicity]]="Black"), "Female_Black", "Others")</f>
        <v>Others</v>
      </c>
    </row>
    <row r="480" spans="1:17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TBL_Employees3[[#This Row],[Annual Salary]]+TBL_Employees3[[#This Row],[Bonus %]]*TBL_Employees3[[#This Row],[Annual Salary]]</f>
        <v>118012.12</v>
      </c>
      <c r="P480" t="str">
        <f>IF(AND(TBL_Employees3[[#This Row],[Department]]="IT",TBL_Employees3[[#This Row],[Gender]]="Female"),"Yes","No")</f>
        <v>No</v>
      </c>
      <c r="Q480" t="str">
        <f>IF(AND(TBL_Employees3[[#This Row],[Gender]]="Female",TBL_Employees3[[#This Row],[Ethnicity]]="Black"), "Female_Black", "Others")</f>
        <v>Others</v>
      </c>
    </row>
    <row r="481" spans="1:17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TBL_Employees3[[#This Row],[Annual Salary]]+TBL_Employees3[[#This Row],[Bonus %]]*TBL_Employees3[[#This Row],[Annual Salary]]</f>
        <v>80055</v>
      </c>
      <c r="P481" t="str">
        <f>IF(AND(TBL_Employees3[[#This Row],[Department]]="IT",TBL_Employees3[[#This Row],[Gender]]="Female"),"Yes","No")</f>
        <v>No</v>
      </c>
      <c r="Q481" t="str">
        <f>IF(AND(TBL_Employees3[[#This Row],[Gender]]="Female",TBL_Employees3[[#This Row],[Ethnicity]]="Black"), "Female_Black", "Others")</f>
        <v>Others</v>
      </c>
    </row>
    <row r="482" spans="1:17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TBL_Employees3[[#This Row],[Annual Salary]]+TBL_Employees3[[#This Row],[Bonus %]]*TBL_Employees3[[#This Row],[Annual Salary]]</f>
        <v>76802</v>
      </c>
      <c r="P482" t="str">
        <f>IF(AND(TBL_Employees3[[#This Row],[Department]]="IT",TBL_Employees3[[#This Row],[Gender]]="Female"),"Yes","No")</f>
        <v>No</v>
      </c>
      <c r="Q482" t="str">
        <f>IF(AND(TBL_Employees3[[#This Row],[Gender]]="Female",TBL_Employees3[[#This Row],[Ethnicity]]="Black"), "Female_Black", "Others")</f>
        <v>Others</v>
      </c>
    </row>
    <row r="483" spans="1:17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TBL_Employees3[[#This Row],[Annual Salary]]+TBL_Employees3[[#This Row],[Bonus %]]*TBL_Employees3[[#This Row],[Annual Salary]]</f>
        <v>331756.19</v>
      </c>
      <c r="P483" t="str">
        <f>IF(AND(TBL_Employees3[[#This Row],[Department]]="IT",TBL_Employees3[[#This Row],[Gender]]="Female"),"Yes","No")</f>
        <v>No</v>
      </c>
      <c r="Q483" t="str">
        <f>IF(AND(TBL_Employees3[[#This Row],[Gender]]="Female",TBL_Employees3[[#This Row],[Ethnicity]]="Black"), "Female_Black", "Others")</f>
        <v>Others</v>
      </c>
    </row>
    <row r="484" spans="1:17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TBL_Employees3[[#This Row],[Annual Salary]]+TBL_Employees3[[#This Row],[Bonus %]]*TBL_Employees3[[#This Row],[Annual Salary]]</f>
        <v>78388</v>
      </c>
      <c r="P484" t="str">
        <f>IF(AND(TBL_Employees3[[#This Row],[Department]]="IT",TBL_Employees3[[#This Row],[Gender]]="Female"),"Yes","No")</f>
        <v>No</v>
      </c>
      <c r="Q484" t="str">
        <f>IF(AND(TBL_Employees3[[#This Row],[Gender]]="Female",TBL_Employees3[[#This Row],[Ethnicity]]="Black"), "Female_Black", "Others")</f>
        <v>Others</v>
      </c>
    </row>
    <row r="485" spans="1:17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TBL_Employees3[[#This Row],[Annual Salary]]+TBL_Employees3[[#This Row],[Bonus %]]*TBL_Employees3[[#This Row],[Annual Salary]]</f>
        <v>334825.8</v>
      </c>
      <c r="P485" t="str">
        <f>IF(AND(TBL_Employees3[[#This Row],[Department]]="IT",TBL_Employees3[[#This Row],[Gender]]="Female"),"Yes","No")</f>
        <v>No</v>
      </c>
      <c r="Q485" t="str">
        <f>IF(AND(TBL_Employees3[[#This Row],[Gender]]="Female",TBL_Employees3[[#This Row],[Ethnicity]]="Black"), "Female_Black", "Others")</f>
        <v>Others</v>
      </c>
    </row>
    <row r="486" spans="1:17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TBL_Employees3[[#This Row],[Annual Salary]]+TBL_Employees3[[#This Row],[Bonus %]]*TBL_Employees3[[#This Row],[Annual Salary]]</f>
        <v>170569.15</v>
      </c>
      <c r="P486" t="str">
        <f>IF(AND(TBL_Employees3[[#This Row],[Department]]="IT",TBL_Employees3[[#This Row],[Gender]]="Female"),"Yes","No")</f>
        <v>No</v>
      </c>
      <c r="Q486" t="str">
        <f>IF(AND(TBL_Employees3[[#This Row],[Gender]]="Female",TBL_Employees3[[#This Row],[Ethnicity]]="Black"), "Female_Black", "Others")</f>
        <v>Others</v>
      </c>
    </row>
    <row r="487" spans="1:17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TBL_Employees3[[#This Row],[Annual Salary]]+TBL_Employees3[[#This Row],[Bonus %]]*TBL_Employees3[[#This Row],[Annual Salary]]</f>
        <v>90258</v>
      </c>
      <c r="P487" t="str">
        <f>IF(AND(TBL_Employees3[[#This Row],[Department]]="IT",TBL_Employees3[[#This Row],[Gender]]="Female"),"Yes","No")</f>
        <v>Yes</v>
      </c>
      <c r="Q487" t="str">
        <f>IF(AND(TBL_Employees3[[#This Row],[Gender]]="Female",TBL_Employees3[[#This Row],[Ethnicity]]="Black"), "Female_Black", "Others")</f>
        <v>Others</v>
      </c>
    </row>
    <row r="488" spans="1:17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TBL_Employees3[[#This Row],[Annual Salary]]+TBL_Employees3[[#This Row],[Bonus %]]*TBL_Employees3[[#This Row],[Annual Salary]]</f>
        <v>72486</v>
      </c>
      <c r="P488" t="str">
        <f>IF(AND(TBL_Employees3[[#This Row],[Department]]="IT",TBL_Employees3[[#This Row],[Gender]]="Female"),"Yes","No")</f>
        <v>Yes</v>
      </c>
      <c r="Q488" t="str">
        <f>IF(AND(TBL_Employees3[[#This Row],[Gender]]="Female",TBL_Employees3[[#This Row],[Ethnicity]]="Black"), "Female_Black", "Others")</f>
        <v>Female_Black</v>
      </c>
    </row>
    <row r="489" spans="1:17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TBL_Employees3[[#This Row],[Annual Salary]]+TBL_Employees3[[#This Row],[Bonus %]]*TBL_Employees3[[#This Row],[Annual Salary]]</f>
        <v>95499</v>
      </c>
      <c r="P489" t="str">
        <f>IF(AND(TBL_Employees3[[#This Row],[Department]]="IT",TBL_Employees3[[#This Row],[Gender]]="Female"),"Yes","No")</f>
        <v>No</v>
      </c>
      <c r="Q489" t="str">
        <f>IF(AND(TBL_Employees3[[#This Row],[Gender]]="Female",TBL_Employees3[[#This Row],[Ethnicity]]="Black"), "Female_Black", "Others")</f>
        <v>Others</v>
      </c>
    </row>
    <row r="490" spans="1:17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TBL_Employees3[[#This Row],[Annual Salary]]+TBL_Employees3[[#This Row],[Bonus %]]*TBL_Employees3[[#This Row],[Annual Salary]]</f>
        <v>90212</v>
      </c>
      <c r="P490" t="str">
        <f>IF(AND(TBL_Employees3[[#This Row],[Department]]="IT",TBL_Employees3[[#This Row],[Gender]]="Female"),"Yes","No")</f>
        <v>No</v>
      </c>
      <c r="Q490" t="str">
        <f>IF(AND(TBL_Employees3[[#This Row],[Gender]]="Female",TBL_Employees3[[#This Row],[Ethnicity]]="Black"), "Female_Black", "Others")</f>
        <v>Others</v>
      </c>
    </row>
    <row r="491" spans="1:17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TBL_Employees3[[#This Row],[Annual Salary]]+TBL_Employees3[[#This Row],[Bonus %]]*TBL_Employees3[[#This Row],[Annual Salary]]</f>
        <v>353139.23</v>
      </c>
      <c r="P491" t="str">
        <f>IF(AND(TBL_Employees3[[#This Row],[Department]]="IT",TBL_Employees3[[#This Row],[Gender]]="Female"),"Yes","No")</f>
        <v>No</v>
      </c>
      <c r="Q491" t="str">
        <f>IF(AND(TBL_Employees3[[#This Row],[Gender]]="Female",TBL_Employees3[[#This Row],[Ethnicity]]="Black"), "Female_Black", "Others")</f>
        <v>Others</v>
      </c>
    </row>
    <row r="492" spans="1:17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TBL_Employees3[[#This Row],[Annual Salary]]+TBL_Employees3[[#This Row],[Bonus %]]*TBL_Employees3[[#This Row],[Annual Salary]]</f>
        <v>43001</v>
      </c>
      <c r="P492" t="str">
        <f>IF(AND(TBL_Employees3[[#This Row],[Department]]="IT",TBL_Employees3[[#This Row],[Gender]]="Female"),"Yes","No")</f>
        <v>No</v>
      </c>
      <c r="Q492" t="str">
        <f>IF(AND(TBL_Employees3[[#This Row],[Gender]]="Female",TBL_Employees3[[#This Row],[Ethnicity]]="Black"), "Female_Black", "Others")</f>
        <v>Others</v>
      </c>
    </row>
    <row r="493" spans="1:17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TBL_Employees3[[#This Row],[Annual Salary]]+TBL_Employees3[[#This Row],[Bonus %]]*TBL_Employees3[[#This Row],[Annual Salary]]</f>
        <v>92780.800000000003</v>
      </c>
      <c r="P493" t="str">
        <f>IF(AND(TBL_Employees3[[#This Row],[Department]]="IT",TBL_Employees3[[#This Row],[Gender]]="Female"),"Yes","No")</f>
        <v>No</v>
      </c>
      <c r="Q493" t="str">
        <f>IF(AND(TBL_Employees3[[#This Row],[Gender]]="Female",TBL_Employees3[[#This Row],[Ethnicity]]="Black"), "Female_Black", "Others")</f>
        <v>Others</v>
      </c>
    </row>
    <row r="494" spans="1:17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TBL_Employees3[[#This Row],[Annual Salary]]+TBL_Employees3[[#This Row],[Bonus %]]*TBL_Employees3[[#This Row],[Annual Salary]]</f>
        <v>52200</v>
      </c>
      <c r="P494" t="str">
        <f>IF(AND(TBL_Employees3[[#This Row],[Department]]="IT",TBL_Employees3[[#This Row],[Gender]]="Female"),"Yes","No")</f>
        <v>No</v>
      </c>
      <c r="Q494" t="str">
        <f>IF(AND(TBL_Employees3[[#This Row],[Gender]]="Female",TBL_Employees3[[#This Row],[Ethnicity]]="Black"), "Female_Black", "Others")</f>
        <v>Others</v>
      </c>
    </row>
    <row r="495" spans="1:17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TBL_Employees3[[#This Row],[Annual Salary]]+TBL_Employees3[[#This Row],[Bonus %]]*TBL_Employees3[[#This Row],[Annual Salary]]</f>
        <v>167449.04999999999</v>
      </c>
      <c r="P495" t="str">
        <f>IF(AND(TBL_Employees3[[#This Row],[Department]]="IT",TBL_Employees3[[#This Row],[Gender]]="Female"),"Yes","No")</f>
        <v>No</v>
      </c>
      <c r="Q495" t="str">
        <f>IF(AND(TBL_Employees3[[#This Row],[Gender]]="Female",TBL_Employees3[[#This Row],[Ethnicity]]="Black"), "Female_Black", "Others")</f>
        <v>Others</v>
      </c>
    </row>
    <row r="496" spans="1:17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TBL_Employees3[[#This Row],[Annual Salary]]+TBL_Employees3[[#This Row],[Bonus %]]*TBL_Employees3[[#This Row],[Annual Salary]]</f>
        <v>65702</v>
      </c>
      <c r="P496" t="str">
        <f>IF(AND(TBL_Employees3[[#This Row],[Department]]="IT",TBL_Employees3[[#This Row],[Gender]]="Female"),"Yes","No")</f>
        <v>Yes</v>
      </c>
      <c r="Q496" t="str">
        <f>IF(AND(TBL_Employees3[[#This Row],[Gender]]="Female",TBL_Employees3[[#This Row],[Ethnicity]]="Black"), "Female_Black", "Others")</f>
        <v>Others</v>
      </c>
    </row>
    <row r="497" spans="1:17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TBL_Employees3[[#This Row],[Annual Salary]]+TBL_Employees3[[#This Row],[Bonus %]]*TBL_Employees3[[#This Row],[Annual Salary]]</f>
        <v>200927.12</v>
      </c>
      <c r="P497" t="str">
        <f>IF(AND(TBL_Employees3[[#This Row],[Department]]="IT",TBL_Employees3[[#This Row],[Gender]]="Female"),"Yes","No")</f>
        <v>No</v>
      </c>
      <c r="Q497" t="str">
        <f>IF(AND(TBL_Employees3[[#This Row],[Gender]]="Female",TBL_Employees3[[#This Row],[Ethnicity]]="Black"), "Female_Black", "Others")</f>
        <v>Others</v>
      </c>
    </row>
    <row r="498" spans="1:17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TBL_Employees3[[#This Row],[Annual Salary]]+TBL_Employees3[[#This Row],[Bonus %]]*TBL_Employees3[[#This Row],[Annual Salary]]</f>
        <v>172762.7</v>
      </c>
      <c r="P498" t="str">
        <f>IF(AND(TBL_Employees3[[#This Row],[Department]]="IT",TBL_Employees3[[#This Row],[Gender]]="Female"),"Yes","No")</f>
        <v>No</v>
      </c>
      <c r="Q498" t="str">
        <f>IF(AND(TBL_Employees3[[#This Row],[Gender]]="Female",TBL_Employees3[[#This Row],[Ethnicity]]="Black"), "Female_Black", "Others")</f>
        <v>Others</v>
      </c>
    </row>
    <row r="499" spans="1:17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TBL_Employees3[[#This Row],[Annual Salary]]+TBL_Employees3[[#This Row],[Bonus %]]*TBL_Employees3[[#This Row],[Annual Salary]]</f>
        <v>140314.9</v>
      </c>
      <c r="P499" t="str">
        <f>IF(AND(TBL_Employees3[[#This Row],[Department]]="IT",TBL_Employees3[[#This Row],[Gender]]="Female"),"Yes","No")</f>
        <v>No</v>
      </c>
      <c r="Q499" t="str">
        <f>IF(AND(TBL_Employees3[[#This Row],[Gender]]="Female",TBL_Employees3[[#This Row],[Ethnicity]]="Black"), "Female_Black", "Others")</f>
        <v>Others</v>
      </c>
    </row>
    <row r="500" spans="1:17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TBL_Employees3[[#This Row],[Annual Salary]]+TBL_Employees3[[#This Row],[Bonus %]]*TBL_Employees3[[#This Row],[Annual Salary]]</f>
        <v>62644</v>
      </c>
      <c r="P500" t="str">
        <f>IF(AND(TBL_Employees3[[#This Row],[Department]]="IT",TBL_Employees3[[#This Row],[Gender]]="Female"),"Yes","No")</f>
        <v>No</v>
      </c>
      <c r="Q500" t="str">
        <f>IF(AND(TBL_Employees3[[#This Row],[Gender]]="Female",TBL_Employees3[[#This Row],[Ethnicity]]="Black"), "Female_Black", "Others")</f>
        <v>Others</v>
      </c>
    </row>
    <row r="501" spans="1:17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TBL_Employees3[[#This Row],[Annual Salary]]+TBL_Employees3[[#This Row],[Bonus %]]*TBL_Employees3[[#This Row],[Annual Salary]]</f>
        <v>73907</v>
      </c>
      <c r="P501" t="str">
        <f>IF(AND(TBL_Employees3[[#This Row],[Department]]="IT",TBL_Employees3[[#This Row],[Gender]]="Female"),"Yes","No")</f>
        <v>No</v>
      </c>
      <c r="Q501" t="str">
        <f>IF(AND(TBL_Employees3[[#This Row],[Gender]]="Female",TBL_Employees3[[#This Row],[Ethnicity]]="Black"), "Female_Black", "Others")</f>
        <v>Others</v>
      </c>
    </row>
    <row r="502" spans="1:17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TBL_Employees3[[#This Row],[Annual Salary]]+TBL_Employees3[[#This Row],[Bonus %]]*TBL_Employees3[[#This Row],[Annual Salary]]</f>
        <v>90040</v>
      </c>
      <c r="P502" t="str">
        <f>IF(AND(TBL_Employees3[[#This Row],[Department]]="IT",TBL_Employees3[[#This Row],[Gender]]="Female"),"Yes","No")</f>
        <v>No</v>
      </c>
      <c r="Q502" t="str">
        <f>IF(AND(TBL_Employees3[[#This Row],[Gender]]="Female",TBL_Employees3[[#This Row],[Ethnicity]]="Black"), "Female_Black", "Others")</f>
        <v>Others</v>
      </c>
    </row>
    <row r="503" spans="1:17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TBL_Employees3[[#This Row],[Annual Salary]]+TBL_Employees3[[#This Row],[Bonus %]]*TBL_Employees3[[#This Row],[Annual Salary]]</f>
        <v>91134</v>
      </c>
      <c r="P503" t="str">
        <f>IF(AND(TBL_Employees3[[#This Row],[Department]]="IT",TBL_Employees3[[#This Row],[Gender]]="Female"),"Yes","No")</f>
        <v>No</v>
      </c>
      <c r="Q503" t="str">
        <f>IF(AND(TBL_Employees3[[#This Row],[Gender]]="Female",TBL_Employees3[[#This Row],[Ethnicity]]="Black"), "Female_Black", "Others")</f>
        <v>Others</v>
      </c>
    </row>
    <row r="504" spans="1:17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TBL_Employees3[[#This Row],[Annual Salary]]+TBL_Employees3[[#This Row],[Bonus %]]*TBL_Employees3[[#This Row],[Annual Salary]]</f>
        <v>265842.71999999997</v>
      </c>
      <c r="P504" t="str">
        <f>IF(AND(TBL_Employees3[[#This Row],[Department]]="IT",TBL_Employees3[[#This Row],[Gender]]="Female"),"Yes","No")</f>
        <v>No</v>
      </c>
      <c r="Q504" t="str">
        <f>IF(AND(TBL_Employees3[[#This Row],[Gender]]="Female",TBL_Employees3[[#This Row],[Ethnicity]]="Black"), "Female_Black", "Others")</f>
        <v>Others</v>
      </c>
    </row>
    <row r="505" spans="1:17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TBL_Employees3[[#This Row],[Annual Salary]]+TBL_Employees3[[#This Row],[Bonus %]]*TBL_Employees3[[#This Row],[Annual Salary]]</f>
        <v>54733</v>
      </c>
      <c r="P505" t="str">
        <f>IF(AND(TBL_Employees3[[#This Row],[Department]]="IT",TBL_Employees3[[#This Row],[Gender]]="Female"),"Yes","No")</f>
        <v>No</v>
      </c>
      <c r="Q505" t="str">
        <f>IF(AND(TBL_Employees3[[#This Row],[Gender]]="Female",TBL_Employees3[[#This Row],[Ethnicity]]="Black"), "Female_Black", "Others")</f>
        <v>Others</v>
      </c>
    </row>
    <row r="506" spans="1:17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TBL_Employees3[[#This Row],[Annual Salary]]+TBL_Employees3[[#This Row],[Bonus %]]*TBL_Employees3[[#This Row],[Annual Salary]]</f>
        <v>65341</v>
      </c>
      <c r="P506" t="str">
        <f>IF(AND(TBL_Employees3[[#This Row],[Department]]="IT",TBL_Employees3[[#This Row],[Gender]]="Female"),"Yes","No")</f>
        <v>No</v>
      </c>
      <c r="Q506" t="str">
        <f>IF(AND(TBL_Employees3[[#This Row],[Gender]]="Female",TBL_Employees3[[#This Row],[Ethnicity]]="Black"), "Female_Black", "Others")</f>
        <v>Others</v>
      </c>
    </row>
    <row r="507" spans="1:17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TBL_Employees3[[#This Row],[Annual Salary]]+TBL_Employees3[[#This Row],[Bonus %]]*TBL_Employees3[[#This Row],[Annual Salary]]</f>
        <v>154520.88</v>
      </c>
      <c r="P507" t="str">
        <f>IF(AND(TBL_Employees3[[#This Row],[Department]]="IT",TBL_Employees3[[#This Row],[Gender]]="Female"),"Yes","No")</f>
        <v>No</v>
      </c>
      <c r="Q507" t="str">
        <f>IF(AND(TBL_Employees3[[#This Row],[Gender]]="Female",TBL_Employees3[[#This Row],[Ethnicity]]="Black"), "Female_Black", "Others")</f>
        <v>Female_Black</v>
      </c>
    </row>
    <row r="508" spans="1:17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TBL_Employees3[[#This Row],[Annual Salary]]+TBL_Employees3[[#This Row],[Bonus %]]*TBL_Employees3[[#This Row],[Annual Salary]]</f>
        <v>73200</v>
      </c>
      <c r="P508" t="str">
        <f>IF(AND(TBL_Employees3[[#This Row],[Department]]="IT",TBL_Employees3[[#This Row],[Gender]]="Female"),"Yes","No")</f>
        <v>No</v>
      </c>
      <c r="Q508" t="str">
        <f>IF(AND(TBL_Employees3[[#This Row],[Gender]]="Female",TBL_Employees3[[#This Row],[Ethnicity]]="Black"), "Female_Black", "Others")</f>
        <v>Others</v>
      </c>
    </row>
    <row r="509" spans="1:17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TBL_Employees3[[#This Row],[Annual Salary]]+TBL_Employees3[[#This Row],[Bonus %]]*TBL_Employees3[[#This Row],[Annual Salary]]</f>
        <v>108794.16</v>
      </c>
      <c r="P509" t="str">
        <f>IF(AND(TBL_Employees3[[#This Row],[Department]]="IT",TBL_Employees3[[#This Row],[Gender]]="Female"),"Yes","No")</f>
        <v>No</v>
      </c>
      <c r="Q509" t="str">
        <f>IF(AND(TBL_Employees3[[#This Row],[Gender]]="Female",TBL_Employees3[[#This Row],[Ethnicity]]="Black"), "Female_Black", "Others")</f>
        <v>Others</v>
      </c>
    </row>
    <row r="510" spans="1:17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TBL_Employees3[[#This Row],[Annual Salary]]+TBL_Employees3[[#This Row],[Bonus %]]*TBL_Employees3[[#This Row],[Annual Salary]]</f>
        <v>87427</v>
      </c>
      <c r="P510" t="str">
        <f>IF(AND(TBL_Employees3[[#This Row],[Department]]="IT",TBL_Employees3[[#This Row],[Gender]]="Female"),"Yes","No")</f>
        <v>No</v>
      </c>
      <c r="Q510" t="str">
        <f>IF(AND(TBL_Employees3[[#This Row],[Gender]]="Female",TBL_Employees3[[#This Row],[Ethnicity]]="Black"), "Female_Black", "Others")</f>
        <v>Others</v>
      </c>
    </row>
    <row r="511" spans="1:17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TBL_Employees3[[#This Row],[Annual Salary]]+TBL_Employees3[[#This Row],[Bonus %]]*TBL_Employees3[[#This Row],[Annual Salary]]</f>
        <v>49219</v>
      </c>
      <c r="P511" t="str">
        <f>IF(AND(TBL_Employees3[[#This Row],[Department]]="IT",TBL_Employees3[[#This Row],[Gender]]="Female"),"Yes","No")</f>
        <v>No</v>
      </c>
      <c r="Q511" t="str">
        <f>IF(AND(TBL_Employees3[[#This Row],[Gender]]="Female",TBL_Employees3[[#This Row],[Ethnicity]]="Black"), "Female_Black", "Others")</f>
        <v>Others</v>
      </c>
    </row>
    <row r="512" spans="1:17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TBL_Employees3[[#This Row],[Annual Salary]]+TBL_Employees3[[#This Row],[Bonus %]]*TBL_Employees3[[#This Row],[Annual Salary]]</f>
        <v>113887.59</v>
      </c>
      <c r="P512" t="str">
        <f>IF(AND(TBL_Employees3[[#This Row],[Department]]="IT",TBL_Employees3[[#This Row],[Gender]]="Female"),"Yes","No")</f>
        <v>No</v>
      </c>
      <c r="Q512" t="str">
        <f>IF(AND(TBL_Employees3[[#This Row],[Gender]]="Female",TBL_Employees3[[#This Row],[Ethnicity]]="Black"), "Female_Black", "Others")</f>
        <v>Others</v>
      </c>
    </row>
    <row r="513" spans="1:17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TBL_Employees3[[#This Row],[Annual Salary]]+TBL_Employees3[[#This Row],[Bonus %]]*TBL_Employees3[[#This Row],[Annual Salary]]</f>
        <v>64364</v>
      </c>
      <c r="P513" t="str">
        <f>IF(AND(TBL_Employees3[[#This Row],[Department]]="IT",TBL_Employees3[[#This Row],[Gender]]="Female"),"Yes","No")</f>
        <v>No</v>
      </c>
      <c r="Q513" t="str">
        <f>IF(AND(TBL_Employees3[[#This Row],[Gender]]="Female",TBL_Employees3[[#This Row],[Ethnicity]]="Black"), "Female_Black", "Others")</f>
        <v>Others</v>
      </c>
    </row>
    <row r="514" spans="1:17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TBL_Employees3[[#This Row],[Annual Salary]]+TBL_Employees3[[#This Row],[Bonus %]]*TBL_Employees3[[#This Row],[Annual Salary]]</f>
        <v>223834</v>
      </c>
      <c r="P514" t="str">
        <f>IF(AND(TBL_Employees3[[#This Row],[Department]]="IT",TBL_Employees3[[#This Row],[Gender]]="Female"),"Yes","No")</f>
        <v>No</v>
      </c>
      <c r="Q514" t="str">
        <f>IF(AND(TBL_Employees3[[#This Row],[Gender]]="Female",TBL_Employees3[[#This Row],[Ethnicity]]="Black"), "Female_Black", "Others")</f>
        <v>Others</v>
      </c>
    </row>
    <row r="515" spans="1:17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TBL_Employees3[[#This Row],[Annual Salary]]+TBL_Employees3[[#This Row],[Bonus %]]*TBL_Employees3[[#This Row],[Annual Salary]]</f>
        <v>88343</v>
      </c>
      <c r="P515" t="str">
        <f>IF(AND(TBL_Employees3[[#This Row],[Department]]="IT",TBL_Employees3[[#This Row],[Gender]]="Female"),"Yes","No")</f>
        <v>No</v>
      </c>
      <c r="Q515" t="str">
        <f>IF(AND(TBL_Employees3[[#This Row],[Gender]]="Female",TBL_Employees3[[#This Row],[Ethnicity]]="Black"), "Female_Black", "Others")</f>
        <v>Others</v>
      </c>
    </row>
    <row r="516" spans="1:17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TBL_Employees3[[#This Row],[Annual Salary]]+TBL_Employees3[[#This Row],[Bonus %]]*TBL_Employees3[[#This Row],[Annual Salary]]</f>
        <v>66649</v>
      </c>
      <c r="P516" t="str">
        <f>IF(AND(TBL_Employees3[[#This Row],[Department]]="IT",TBL_Employees3[[#This Row],[Gender]]="Female"),"Yes","No")</f>
        <v>No</v>
      </c>
      <c r="Q516" t="str">
        <f>IF(AND(TBL_Employees3[[#This Row],[Gender]]="Female",TBL_Employees3[[#This Row],[Ethnicity]]="Black"), "Female_Black", "Others")</f>
        <v>Others</v>
      </c>
    </row>
    <row r="517" spans="1:17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TBL_Employees3[[#This Row],[Annual Salary]]+TBL_Employees3[[#This Row],[Bonus %]]*TBL_Employees3[[#This Row],[Annual Salary]]</f>
        <v>107989.35</v>
      </c>
      <c r="P517" t="str">
        <f>IF(AND(TBL_Employees3[[#This Row],[Department]]="IT",TBL_Employees3[[#This Row],[Gender]]="Female"),"Yes","No")</f>
        <v>No</v>
      </c>
      <c r="Q517" t="str">
        <f>IF(AND(TBL_Employees3[[#This Row],[Gender]]="Female",TBL_Employees3[[#This Row],[Ethnicity]]="Black"), "Female_Black", "Others")</f>
        <v>Others</v>
      </c>
    </row>
    <row r="518" spans="1:17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TBL_Employees3[[#This Row],[Annual Salary]]+TBL_Employees3[[#This Row],[Bonus %]]*TBL_Employees3[[#This Row],[Annual Salary]]</f>
        <v>155113.15</v>
      </c>
      <c r="P518" t="str">
        <f>IF(AND(TBL_Employees3[[#This Row],[Department]]="IT",TBL_Employees3[[#This Row],[Gender]]="Female"),"Yes","No")</f>
        <v>No</v>
      </c>
      <c r="Q518" t="str">
        <f>IF(AND(TBL_Employees3[[#This Row],[Gender]]="Female",TBL_Employees3[[#This Row],[Ethnicity]]="Black"), "Female_Black", "Others")</f>
        <v>Others</v>
      </c>
    </row>
    <row r="519" spans="1:17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TBL_Employees3[[#This Row],[Annual Salary]]+TBL_Employees3[[#This Row],[Bonus %]]*TBL_Employees3[[#This Row],[Annual Salary]]</f>
        <v>68807</v>
      </c>
      <c r="P519" t="str">
        <f>IF(AND(TBL_Employees3[[#This Row],[Department]]="IT",TBL_Employees3[[#This Row],[Gender]]="Female"),"Yes","No")</f>
        <v>No</v>
      </c>
      <c r="Q519" t="str">
        <f>IF(AND(TBL_Employees3[[#This Row],[Gender]]="Female",TBL_Employees3[[#This Row],[Ethnicity]]="Black"), "Female_Black", "Others")</f>
        <v>Others</v>
      </c>
    </row>
    <row r="520" spans="1:17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TBL_Employees3[[#This Row],[Annual Salary]]+TBL_Employees3[[#This Row],[Bonus %]]*TBL_Employees3[[#This Row],[Annual Salary]]</f>
        <v>311197.92</v>
      </c>
      <c r="P520" t="str">
        <f>IF(AND(TBL_Employees3[[#This Row],[Department]]="IT",TBL_Employees3[[#This Row],[Gender]]="Female"),"Yes","No")</f>
        <v>No</v>
      </c>
      <c r="Q520" t="str">
        <f>IF(AND(TBL_Employees3[[#This Row],[Gender]]="Female",TBL_Employees3[[#This Row],[Ethnicity]]="Black"), "Female_Black", "Others")</f>
        <v>Others</v>
      </c>
    </row>
    <row r="521" spans="1:17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TBL_Employees3[[#This Row],[Annual Salary]]+TBL_Employees3[[#This Row],[Bonus %]]*TBL_Employees3[[#This Row],[Annual Salary]]</f>
        <v>43391</v>
      </c>
      <c r="P521" t="str">
        <f>IF(AND(TBL_Employees3[[#This Row],[Department]]="IT",TBL_Employees3[[#This Row],[Gender]]="Female"),"Yes","No")</f>
        <v>No</v>
      </c>
      <c r="Q521" t="str">
        <f>IF(AND(TBL_Employees3[[#This Row],[Gender]]="Female",TBL_Employees3[[#This Row],[Ethnicity]]="Black"), "Female_Black", "Others")</f>
        <v>Others</v>
      </c>
    </row>
    <row r="522" spans="1:17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TBL_Employees3[[#This Row],[Annual Salary]]+TBL_Employees3[[#This Row],[Bonus %]]*TBL_Employees3[[#This Row],[Annual Salary]]</f>
        <v>91782</v>
      </c>
      <c r="P522" t="str">
        <f>IF(AND(TBL_Employees3[[#This Row],[Department]]="IT",TBL_Employees3[[#This Row],[Gender]]="Female"),"Yes","No")</f>
        <v>No</v>
      </c>
      <c r="Q522" t="str">
        <f>IF(AND(TBL_Employees3[[#This Row],[Gender]]="Female",TBL_Employees3[[#This Row],[Ethnicity]]="Black"), "Female_Black", "Others")</f>
        <v>Others</v>
      </c>
    </row>
    <row r="523" spans="1:17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TBL_Employees3[[#This Row],[Annual Salary]]+TBL_Employees3[[#This Row],[Bonus %]]*TBL_Employees3[[#This Row],[Annual Salary]]</f>
        <v>277244.46999999997</v>
      </c>
      <c r="P523" t="str">
        <f>IF(AND(TBL_Employees3[[#This Row],[Department]]="IT",TBL_Employees3[[#This Row],[Gender]]="Female"),"Yes","No")</f>
        <v>No</v>
      </c>
      <c r="Q523" t="str">
        <f>IF(AND(TBL_Employees3[[#This Row],[Gender]]="Female",TBL_Employees3[[#This Row],[Ethnicity]]="Black"), "Female_Black", "Others")</f>
        <v>Others</v>
      </c>
    </row>
    <row r="524" spans="1:17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TBL_Employees3[[#This Row],[Annual Salary]]+TBL_Employees3[[#This Row],[Bonus %]]*TBL_Employees3[[#This Row],[Annual Salary]]</f>
        <v>79847.95</v>
      </c>
      <c r="P524" t="str">
        <f>IF(AND(TBL_Employees3[[#This Row],[Department]]="IT",TBL_Employees3[[#This Row],[Gender]]="Female"),"Yes","No")</f>
        <v>No</v>
      </c>
      <c r="Q524" t="str">
        <f>IF(AND(TBL_Employees3[[#This Row],[Gender]]="Female",TBL_Employees3[[#This Row],[Ethnicity]]="Black"), "Female_Black", "Others")</f>
        <v>Others</v>
      </c>
    </row>
    <row r="525" spans="1:17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TBL_Employees3[[#This Row],[Annual Salary]]+TBL_Employees3[[#This Row],[Bonus %]]*TBL_Employees3[[#This Row],[Annual Salary]]</f>
        <v>119708.6</v>
      </c>
      <c r="P525" t="str">
        <f>IF(AND(TBL_Employees3[[#This Row],[Department]]="IT",TBL_Employees3[[#This Row],[Gender]]="Female"),"Yes","No")</f>
        <v>No</v>
      </c>
      <c r="Q525" t="str">
        <f>IF(AND(TBL_Employees3[[#This Row],[Gender]]="Female",TBL_Employees3[[#This Row],[Ethnicity]]="Black"), "Female_Black", "Others")</f>
        <v>Others</v>
      </c>
    </row>
    <row r="526" spans="1:17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TBL_Employees3[[#This Row],[Annual Salary]]+TBL_Employees3[[#This Row],[Bonus %]]*TBL_Employees3[[#This Row],[Annual Salary]]</f>
        <v>94352</v>
      </c>
      <c r="P526" t="str">
        <f>IF(AND(TBL_Employees3[[#This Row],[Department]]="IT",TBL_Employees3[[#This Row],[Gender]]="Female"),"Yes","No")</f>
        <v>No</v>
      </c>
      <c r="Q526" t="str">
        <f>IF(AND(TBL_Employees3[[#This Row],[Gender]]="Female",TBL_Employees3[[#This Row],[Ethnicity]]="Black"), "Female_Black", "Others")</f>
        <v>Others</v>
      </c>
    </row>
    <row r="527" spans="1:17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TBL_Employees3[[#This Row],[Annual Salary]]+TBL_Employees3[[#This Row],[Bonus %]]*TBL_Employees3[[#This Row],[Annual Salary]]</f>
        <v>73955</v>
      </c>
      <c r="P527" t="str">
        <f>IF(AND(TBL_Employees3[[#This Row],[Department]]="IT",TBL_Employees3[[#This Row],[Gender]]="Female"),"Yes","No")</f>
        <v>Yes</v>
      </c>
      <c r="Q527" t="str">
        <f>IF(AND(TBL_Employees3[[#This Row],[Gender]]="Female",TBL_Employees3[[#This Row],[Ethnicity]]="Black"), "Female_Black", "Others")</f>
        <v>Others</v>
      </c>
    </row>
    <row r="528" spans="1:17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TBL_Employees3[[#This Row],[Annual Salary]]+TBL_Employees3[[#This Row],[Bonus %]]*TBL_Employees3[[#This Row],[Annual Salary]]</f>
        <v>120743.54</v>
      </c>
      <c r="P528" t="str">
        <f>IF(AND(TBL_Employees3[[#This Row],[Department]]="IT",TBL_Employees3[[#This Row],[Gender]]="Female"),"Yes","No")</f>
        <v>No</v>
      </c>
      <c r="Q528" t="str">
        <f>IF(AND(TBL_Employees3[[#This Row],[Gender]]="Female",TBL_Employees3[[#This Row],[Ethnicity]]="Black"), "Female_Black", "Others")</f>
        <v>Others</v>
      </c>
    </row>
    <row r="529" spans="1:17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TBL_Employees3[[#This Row],[Annual Salary]]+TBL_Employees3[[#This Row],[Bonus %]]*TBL_Employees3[[#This Row],[Annual Salary]]</f>
        <v>92321</v>
      </c>
      <c r="P529" t="str">
        <f>IF(AND(TBL_Employees3[[#This Row],[Department]]="IT",TBL_Employees3[[#This Row],[Gender]]="Female"),"Yes","No")</f>
        <v>No</v>
      </c>
      <c r="Q529" t="str">
        <f>IF(AND(TBL_Employees3[[#This Row],[Gender]]="Female",TBL_Employees3[[#This Row],[Ethnicity]]="Black"), "Female_Black", "Others")</f>
        <v>Others</v>
      </c>
    </row>
    <row r="530" spans="1:17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TBL_Employees3[[#This Row],[Annual Salary]]+TBL_Employees3[[#This Row],[Bonus %]]*TBL_Employees3[[#This Row],[Annual Salary]]</f>
        <v>108517.13</v>
      </c>
      <c r="P530" t="str">
        <f>IF(AND(TBL_Employees3[[#This Row],[Department]]="IT",TBL_Employees3[[#This Row],[Gender]]="Female"),"Yes","No")</f>
        <v>No</v>
      </c>
      <c r="Q530" t="str">
        <f>IF(AND(TBL_Employees3[[#This Row],[Gender]]="Female",TBL_Employees3[[#This Row],[Ethnicity]]="Black"), "Female_Black", "Others")</f>
        <v>Others</v>
      </c>
    </row>
    <row r="531" spans="1:17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TBL_Employees3[[#This Row],[Annual Salary]]+TBL_Employees3[[#This Row],[Bonus %]]*TBL_Employees3[[#This Row],[Annual Salary]]</f>
        <v>115854</v>
      </c>
      <c r="P531" t="str">
        <f>IF(AND(TBL_Employees3[[#This Row],[Department]]="IT",TBL_Employees3[[#This Row],[Gender]]="Female"),"Yes","No")</f>
        <v>No</v>
      </c>
      <c r="Q531" t="str">
        <f>IF(AND(TBL_Employees3[[#This Row],[Gender]]="Female",TBL_Employees3[[#This Row],[Ethnicity]]="Black"), "Female_Black", "Others")</f>
        <v>Others</v>
      </c>
    </row>
    <row r="532" spans="1:17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TBL_Employees3[[#This Row],[Annual Salary]]+TBL_Employees3[[#This Row],[Bonus %]]*TBL_Employees3[[#This Row],[Annual Salary]]</f>
        <v>82462</v>
      </c>
      <c r="P532" t="str">
        <f>IF(AND(TBL_Employees3[[#This Row],[Department]]="IT",TBL_Employees3[[#This Row],[Gender]]="Female"),"Yes","No")</f>
        <v>Yes</v>
      </c>
      <c r="Q532" t="str">
        <f>IF(AND(TBL_Employees3[[#This Row],[Gender]]="Female",TBL_Employees3[[#This Row],[Ethnicity]]="Black"), "Female_Black", "Others")</f>
        <v>Others</v>
      </c>
    </row>
    <row r="533" spans="1:17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TBL_Employees3[[#This Row],[Annual Salary]]+TBL_Employees3[[#This Row],[Bonus %]]*TBL_Employees3[[#This Row],[Annual Salary]]</f>
        <v>261984.36</v>
      </c>
      <c r="P533" t="str">
        <f>IF(AND(TBL_Employees3[[#This Row],[Department]]="IT",TBL_Employees3[[#This Row],[Gender]]="Female"),"Yes","No")</f>
        <v>Yes</v>
      </c>
      <c r="Q533" t="str">
        <f>IF(AND(TBL_Employees3[[#This Row],[Gender]]="Female",TBL_Employees3[[#This Row],[Ethnicity]]="Black"), "Female_Black", "Others")</f>
        <v>Others</v>
      </c>
    </row>
    <row r="534" spans="1:17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TBL_Employees3[[#This Row],[Annual Salary]]+TBL_Employees3[[#This Row],[Bonus %]]*TBL_Employees3[[#This Row],[Annual Salary]]</f>
        <v>170376.12</v>
      </c>
      <c r="P534" t="str">
        <f>IF(AND(TBL_Employees3[[#This Row],[Department]]="IT",TBL_Employees3[[#This Row],[Gender]]="Female"),"Yes","No")</f>
        <v>No</v>
      </c>
      <c r="Q534" t="str">
        <f>IF(AND(TBL_Employees3[[#This Row],[Gender]]="Female",TBL_Employees3[[#This Row],[Ethnicity]]="Black"), "Female_Black", "Others")</f>
        <v>Others</v>
      </c>
    </row>
    <row r="535" spans="1:17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TBL_Employees3[[#This Row],[Annual Salary]]+TBL_Employees3[[#This Row],[Bonus %]]*TBL_Employees3[[#This Row],[Annual Salary]]</f>
        <v>270673</v>
      </c>
      <c r="P535" t="str">
        <f>IF(AND(TBL_Employees3[[#This Row],[Department]]="IT",TBL_Employees3[[#This Row],[Gender]]="Female"),"Yes","No")</f>
        <v>No</v>
      </c>
      <c r="Q535" t="str">
        <f>IF(AND(TBL_Employees3[[#This Row],[Gender]]="Female",TBL_Employees3[[#This Row],[Ethnicity]]="Black"), "Female_Black", "Others")</f>
        <v>Female_Black</v>
      </c>
    </row>
    <row r="536" spans="1:17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TBL_Employees3[[#This Row],[Annual Salary]]+TBL_Employees3[[#This Row],[Bonus %]]*TBL_Employees3[[#This Row],[Annual Salary]]</f>
        <v>91632</v>
      </c>
      <c r="P536" t="str">
        <f>IF(AND(TBL_Employees3[[#This Row],[Department]]="IT",TBL_Employees3[[#This Row],[Gender]]="Female"),"Yes","No")</f>
        <v>No</v>
      </c>
      <c r="Q536" t="str">
        <f>IF(AND(TBL_Employees3[[#This Row],[Gender]]="Female",TBL_Employees3[[#This Row],[Ethnicity]]="Black"), "Female_Black", "Others")</f>
        <v>Others</v>
      </c>
    </row>
    <row r="537" spans="1:17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TBL_Employees3[[#This Row],[Annual Salary]]+TBL_Employees3[[#This Row],[Bonus %]]*TBL_Employees3[[#This Row],[Annual Salary]]</f>
        <v>71755</v>
      </c>
      <c r="P537" t="str">
        <f>IF(AND(TBL_Employees3[[#This Row],[Department]]="IT",TBL_Employees3[[#This Row],[Gender]]="Female"),"Yes","No")</f>
        <v>No</v>
      </c>
      <c r="Q537" t="str">
        <f>IF(AND(TBL_Employees3[[#This Row],[Gender]]="Female",TBL_Employees3[[#This Row],[Ethnicity]]="Black"), "Female_Black", "Others")</f>
        <v>Others</v>
      </c>
    </row>
    <row r="538" spans="1:17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TBL_Employees3[[#This Row],[Annual Salary]]+TBL_Employees3[[#This Row],[Bonus %]]*TBL_Employees3[[#This Row],[Annual Salary]]</f>
        <v>119886.48</v>
      </c>
      <c r="P538" t="str">
        <f>IF(AND(TBL_Employees3[[#This Row],[Department]]="IT",TBL_Employees3[[#This Row],[Gender]]="Female"),"Yes","No")</f>
        <v>No</v>
      </c>
      <c r="Q538" t="str">
        <f>IF(AND(TBL_Employees3[[#This Row],[Gender]]="Female",TBL_Employees3[[#This Row],[Ethnicity]]="Black"), "Female_Black", "Others")</f>
        <v>Others</v>
      </c>
    </row>
    <row r="539" spans="1:17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TBL_Employees3[[#This Row],[Annual Salary]]+TBL_Employees3[[#This Row],[Bonus %]]*TBL_Employees3[[#This Row],[Annual Salary]]</f>
        <v>99774</v>
      </c>
      <c r="P539" t="str">
        <f>IF(AND(TBL_Employees3[[#This Row],[Department]]="IT",TBL_Employees3[[#This Row],[Gender]]="Female"),"Yes","No")</f>
        <v>No</v>
      </c>
      <c r="Q539" t="str">
        <f>IF(AND(TBL_Employees3[[#This Row],[Gender]]="Female",TBL_Employees3[[#This Row],[Ethnicity]]="Black"), "Female_Black", "Others")</f>
        <v>Others</v>
      </c>
    </row>
    <row r="540" spans="1:17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TBL_Employees3[[#This Row],[Annual Salary]]+TBL_Employees3[[#This Row],[Bonus %]]*TBL_Employees3[[#This Row],[Annual Salary]]</f>
        <v>228963.52</v>
      </c>
      <c r="P540" t="str">
        <f>IF(AND(TBL_Employees3[[#This Row],[Department]]="IT",TBL_Employees3[[#This Row],[Gender]]="Female"),"Yes","No")</f>
        <v>No</v>
      </c>
      <c r="Q540" t="str">
        <f>IF(AND(TBL_Employees3[[#This Row],[Gender]]="Female",TBL_Employees3[[#This Row],[Ethnicity]]="Black"), "Female_Black", "Others")</f>
        <v>Others</v>
      </c>
    </row>
    <row r="541" spans="1:17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TBL_Employees3[[#This Row],[Annual Salary]]+TBL_Employees3[[#This Row],[Bonus %]]*TBL_Employees3[[#This Row],[Annual Salary]]</f>
        <v>329672.42</v>
      </c>
      <c r="P541" t="str">
        <f>IF(AND(TBL_Employees3[[#This Row],[Department]]="IT",TBL_Employees3[[#This Row],[Gender]]="Female"),"Yes","No")</f>
        <v>No</v>
      </c>
      <c r="Q541" t="str">
        <f>IF(AND(TBL_Employees3[[#This Row],[Gender]]="Female",TBL_Employees3[[#This Row],[Ethnicity]]="Black"), "Female_Black", "Others")</f>
        <v>Others</v>
      </c>
    </row>
    <row r="542" spans="1:17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TBL_Employees3[[#This Row],[Annual Salary]]+TBL_Employees3[[#This Row],[Bonus %]]*TBL_Employees3[[#This Row],[Annual Salary]]</f>
        <v>62239</v>
      </c>
      <c r="P542" t="str">
        <f>IF(AND(TBL_Employees3[[#This Row],[Department]]="IT",TBL_Employees3[[#This Row],[Gender]]="Female"),"Yes","No")</f>
        <v>No</v>
      </c>
      <c r="Q542" t="str">
        <f>IF(AND(TBL_Employees3[[#This Row],[Gender]]="Female",TBL_Employees3[[#This Row],[Ethnicity]]="Black"), "Female_Black", "Others")</f>
        <v>Others</v>
      </c>
    </row>
    <row r="543" spans="1:17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TBL_Employees3[[#This Row],[Annual Salary]]+TBL_Employees3[[#This Row],[Bonus %]]*TBL_Employees3[[#This Row],[Annual Salary]]</f>
        <v>122954.77</v>
      </c>
      <c r="P543" t="str">
        <f>IF(AND(TBL_Employees3[[#This Row],[Department]]="IT",TBL_Employees3[[#This Row],[Gender]]="Female"),"Yes","No")</f>
        <v>No</v>
      </c>
      <c r="Q543" t="str">
        <f>IF(AND(TBL_Employees3[[#This Row],[Gender]]="Female",TBL_Employees3[[#This Row],[Ethnicity]]="Black"), "Female_Black", "Others")</f>
        <v>Others</v>
      </c>
    </row>
    <row r="544" spans="1:17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TBL_Employees3[[#This Row],[Annual Salary]]+TBL_Employees3[[#This Row],[Bonus %]]*TBL_Employees3[[#This Row],[Annual Salary]]</f>
        <v>129348.8</v>
      </c>
      <c r="P544" t="str">
        <f>IF(AND(TBL_Employees3[[#This Row],[Department]]="IT",TBL_Employees3[[#This Row],[Gender]]="Female"),"Yes","No")</f>
        <v>No</v>
      </c>
      <c r="Q544" t="str">
        <f>IF(AND(TBL_Employees3[[#This Row],[Gender]]="Female",TBL_Employees3[[#This Row],[Ethnicity]]="Black"), "Female_Black", "Others")</f>
        <v>Others</v>
      </c>
    </row>
    <row r="545" spans="1:17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TBL_Employees3[[#This Row],[Annual Salary]]+TBL_Employees3[[#This Row],[Bonus %]]*TBL_Employees3[[#This Row],[Annual Salary]]</f>
        <v>127017.56</v>
      </c>
      <c r="P545" t="str">
        <f>IF(AND(TBL_Employees3[[#This Row],[Department]]="IT",TBL_Employees3[[#This Row],[Gender]]="Female"),"Yes","No")</f>
        <v>No</v>
      </c>
      <c r="Q545" t="str">
        <f>IF(AND(TBL_Employees3[[#This Row],[Gender]]="Female",TBL_Employees3[[#This Row],[Ethnicity]]="Black"), "Female_Black", "Others")</f>
        <v>Others</v>
      </c>
    </row>
    <row r="546" spans="1:17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TBL_Employees3[[#This Row],[Annual Salary]]+TBL_Employees3[[#This Row],[Bonus %]]*TBL_Employees3[[#This Row],[Annual Salary]]</f>
        <v>237178.8</v>
      </c>
      <c r="P546" t="str">
        <f>IF(AND(TBL_Employees3[[#This Row],[Department]]="IT",TBL_Employees3[[#This Row],[Gender]]="Female"),"Yes","No")</f>
        <v>No</v>
      </c>
      <c r="Q546" t="str">
        <f>IF(AND(TBL_Employees3[[#This Row],[Gender]]="Female",TBL_Employees3[[#This Row],[Ethnicity]]="Black"), "Female_Black", "Others")</f>
        <v>Others</v>
      </c>
    </row>
    <row r="547" spans="1:17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TBL_Employees3[[#This Row],[Annual Salary]]+TBL_Employees3[[#This Row],[Bonus %]]*TBL_Employees3[[#This Row],[Annual Salary]]</f>
        <v>89841</v>
      </c>
      <c r="P547" t="str">
        <f>IF(AND(TBL_Employees3[[#This Row],[Department]]="IT",TBL_Employees3[[#This Row],[Gender]]="Female"),"Yes","No")</f>
        <v>No</v>
      </c>
      <c r="Q547" t="str">
        <f>IF(AND(TBL_Employees3[[#This Row],[Gender]]="Female",TBL_Employees3[[#This Row],[Ethnicity]]="Black"), "Female_Black", "Others")</f>
        <v>Others</v>
      </c>
    </row>
    <row r="548" spans="1:17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TBL_Employees3[[#This Row],[Annual Salary]]+TBL_Employees3[[#This Row],[Bonus %]]*TBL_Employees3[[#This Row],[Annual Salary]]</f>
        <v>61026</v>
      </c>
      <c r="P548" t="str">
        <f>IF(AND(TBL_Employees3[[#This Row],[Department]]="IT",TBL_Employees3[[#This Row],[Gender]]="Female"),"Yes","No")</f>
        <v>No</v>
      </c>
      <c r="Q548" t="str">
        <f>IF(AND(TBL_Employees3[[#This Row],[Gender]]="Female",TBL_Employees3[[#This Row],[Ethnicity]]="Black"), "Female_Black", "Others")</f>
        <v>Others</v>
      </c>
    </row>
    <row r="549" spans="1:17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TBL_Employees3[[#This Row],[Annual Salary]]+TBL_Employees3[[#This Row],[Bonus %]]*TBL_Employees3[[#This Row],[Annual Salary]]</f>
        <v>96693</v>
      </c>
      <c r="P549" t="str">
        <f>IF(AND(TBL_Employees3[[#This Row],[Department]]="IT",TBL_Employees3[[#This Row],[Gender]]="Female"),"Yes","No")</f>
        <v>No</v>
      </c>
      <c r="Q549" t="str">
        <f>IF(AND(TBL_Employees3[[#This Row],[Gender]]="Female",TBL_Employees3[[#This Row],[Ethnicity]]="Black"), "Female_Black", "Others")</f>
        <v>Others</v>
      </c>
    </row>
    <row r="550" spans="1:17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TBL_Employees3[[#This Row],[Annual Salary]]+TBL_Employees3[[#This Row],[Bonus %]]*TBL_Employees3[[#This Row],[Annual Salary]]</f>
        <v>82907</v>
      </c>
      <c r="P550" t="str">
        <f>IF(AND(TBL_Employees3[[#This Row],[Department]]="IT",TBL_Employees3[[#This Row],[Gender]]="Female"),"Yes","No")</f>
        <v>No</v>
      </c>
      <c r="Q550" t="str">
        <f>IF(AND(TBL_Employees3[[#This Row],[Gender]]="Female",TBL_Employees3[[#This Row],[Ethnicity]]="Black"), "Female_Black", "Others")</f>
        <v>Others</v>
      </c>
    </row>
    <row r="551" spans="1:17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TBL_Employees3[[#This Row],[Annual Salary]]+TBL_Employees3[[#This Row],[Bonus %]]*TBL_Employees3[[#This Row],[Annual Salary]]</f>
        <v>347211.9</v>
      </c>
      <c r="P551" t="str">
        <f>IF(AND(TBL_Employees3[[#This Row],[Department]]="IT",TBL_Employees3[[#This Row],[Gender]]="Female"),"Yes","No")</f>
        <v>No</v>
      </c>
      <c r="Q551" t="str">
        <f>IF(AND(TBL_Employees3[[#This Row],[Gender]]="Female",TBL_Employees3[[#This Row],[Ethnicity]]="Black"), "Female_Black", "Others")</f>
        <v>Others</v>
      </c>
    </row>
    <row r="552" spans="1:17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TBL_Employees3[[#This Row],[Annual Salary]]+TBL_Employees3[[#This Row],[Bonus %]]*TBL_Employees3[[#This Row],[Annual Salary]]</f>
        <v>94658</v>
      </c>
      <c r="P552" t="str">
        <f>IF(AND(TBL_Employees3[[#This Row],[Department]]="IT",TBL_Employees3[[#This Row],[Gender]]="Female"),"Yes","No")</f>
        <v>No</v>
      </c>
      <c r="Q552" t="str">
        <f>IF(AND(TBL_Employees3[[#This Row],[Gender]]="Female",TBL_Employees3[[#This Row],[Ethnicity]]="Black"), "Female_Black", "Others")</f>
        <v>Others</v>
      </c>
    </row>
    <row r="553" spans="1:17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TBL_Employees3[[#This Row],[Annual Salary]]+TBL_Employees3[[#This Row],[Bonus %]]*TBL_Employees3[[#This Row],[Annual Salary]]</f>
        <v>89419</v>
      </c>
      <c r="P553" t="str">
        <f>IF(AND(TBL_Employees3[[#This Row],[Department]]="IT",TBL_Employees3[[#This Row],[Gender]]="Female"),"Yes","No")</f>
        <v>No</v>
      </c>
      <c r="Q553" t="str">
        <f>IF(AND(TBL_Employees3[[#This Row],[Gender]]="Female",TBL_Employees3[[#This Row],[Ethnicity]]="Black"), "Female_Black", "Others")</f>
        <v>Others</v>
      </c>
    </row>
    <row r="554" spans="1:17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TBL_Employees3[[#This Row],[Annual Salary]]+TBL_Employees3[[#This Row],[Bonus %]]*TBL_Employees3[[#This Row],[Annual Salary]]</f>
        <v>51983</v>
      </c>
      <c r="P554" t="str">
        <f>IF(AND(TBL_Employees3[[#This Row],[Department]]="IT",TBL_Employees3[[#This Row],[Gender]]="Female"),"Yes","No")</f>
        <v>No</v>
      </c>
      <c r="Q554" t="str">
        <f>IF(AND(TBL_Employees3[[#This Row],[Gender]]="Female",TBL_Employees3[[#This Row],[Ethnicity]]="Black"), "Female_Black", "Others")</f>
        <v>Others</v>
      </c>
    </row>
    <row r="555" spans="1:17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TBL_Employees3[[#This Row],[Annual Salary]]+TBL_Employees3[[#This Row],[Bonus %]]*TBL_Employees3[[#This Row],[Annual Salary]]</f>
        <v>215392.8</v>
      </c>
      <c r="P555" t="str">
        <f>IF(AND(TBL_Employees3[[#This Row],[Department]]="IT",TBL_Employees3[[#This Row],[Gender]]="Female"),"Yes","No")</f>
        <v>No</v>
      </c>
      <c r="Q555" t="str">
        <f>IF(AND(TBL_Employees3[[#This Row],[Gender]]="Female",TBL_Employees3[[#This Row],[Ethnicity]]="Black"), "Female_Black", "Others")</f>
        <v>Others</v>
      </c>
    </row>
    <row r="556" spans="1:17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TBL_Employees3[[#This Row],[Annual Salary]]+TBL_Employees3[[#This Row],[Bonus %]]*TBL_Employees3[[#This Row],[Annual Salary]]</f>
        <v>68426</v>
      </c>
      <c r="P556" t="str">
        <f>IF(AND(TBL_Employees3[[#This Row],[Department]]="IT",TBL_Employees3[[#This Row],[Gender]]="Female"),"Yes","No")</f>
        <v>No</v>
      </c>
      <c r="Q556" t="str">
        <f>IF(AND(TBL_Employees3[[#This Row],[Gender]]="Female",TBL_Employees3[[#This Row],[Ethnicity]]="Black"), "Female_Black", "Others")</f>
        <v>Others</v>
      </c>
    </row>
    <row r="557" spans="1:17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TBL_Employees3[[#This Row],[Annual Salary]]+TBL_Employees3[[#This Row],[Bonus %]]*TBL_Employees3[[#This Row],[Annual Salary]]</f>
        <v>162384.32000000001</v>
      </c>
      <c r="P557" t="str">
        <f>IF(AND(TBL_Employees3[[#This Row],[Department]]="IT",TBL_Employees3[[#This Row],[Gender]]="Female"),"Yes","No")</f>
        <v>No</v>
      </c>
      <c r="Q557" t="str">
        <f>IF(AND(TBL_Employees3[[#This Row],[Gender]]="Female",TBL_Employees3[[#This Row],[Ethnicity]]="Black"), "Female_Black", "Others")</f>
        <v>Others</v>
      </c>
    </row>
    <row r="558" spans="1:17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TBL_Employees3[[#This Row],[Annual Salary]]+TBL_Employees3[[#This Row],[Bonus %]]*TBL_Employees3[[#This Row],[Annual Salary]]</f>
        <v>60113</v>
      </c>
      <c r="P558" t="str">
        <f>IF(AND(TBL_Employees3[[#This Row],[Department]]="IT",TBL_Employees3[[#This Row],[Gender]]="Female"),"Yes","No")</f>
        <v>No</v>
      </c>
      <c r="Q558" t="str">
        <f>IF(AND(TBL_Employees3[[#This Row],[Gender]]="Female",TBL_Employees3[[#This Row],[Ethnicity]]="Black"), "Female_Black", "Others")</f>
        <v>Others</v>
      </c>
    </row>
    <row r="559" spans="1:17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TBL_Employees3[[#This Row],[Annual Salary]]+TBL_Employees3[[#This Row],[Bonus %]]*TBL_Employees3[[#This Row],[Annual Salary]]</f>
        <v>50548</v>
      </c>
      <c r="P559" t="str">
        <f>IF(AND(TBL_Employees3[[#This Row],[Department]]="IT",TBL_Employees3[[#This Row],[Gender]]="Female"),"Yes","No")</f>
        <v>No</v>
      </c>
      <c r="Q559" t="str">
        <f>IF(AND(TBL_Employees3[[#This Row],[Gender]]="Female",TBL_Employees3[[#This Row],[Ethnicity]]="Black"), "Female_Black", "Others")</f>
        <v>Others</v>
      </c>
    </row>
    <row r="560" spans="1:17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TBL_Employees3[[#This Row],[Annual Salary]]+TBL_Employees3[[#This Row],[Bonus %]]*TBL_Employees3[[#This Row],[Annual Salary]]</f>
        <v>68846</v>
      </c>
      <c r="P560" t="str">
        <f>IF(AND(TBL_Employees3[[#This Row],[Department]]="IT",TBL_Employees3[[#This Row],[Gender]]="Female"),"Yes","No")</f>
        <v>No</v>
      </c>
      <c r="Q560" t="str">
        <f>IF(AND(TBL_Employees3[[#This Row],[Gender]]="Female",TBL_Employees3[[#This Row],[Ethnicity]]="Black"), "Female_Black", "Others")</f>
        <v>Others</v>
      </c>
    </row>
    <row r="561" spans="1:17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TBL_Employees3[[#This Row],[Annual Salary]]+TBL_Employees3[[#This Row],[Bonus %]]*TBL_Employees3[[#This Row],[Annual Salary]]</f>
        <v>90901</v>
      </c>
      <c r="P561" t="str">
        <f>IF(AND(TBL_Employees3[[#This Row],[Department]]="IT",TBL_Employees3[[#This Row],[Gender]]="Female"),"Yes","No")</f>
        <v>Yes</v>
      </c>
      <c r="Q561" t="str">
        <f>IF(AND(TBL_Employees3[[#This Row],[Gender]]="Female",TBL_Employees3[[#This Row],[Ethnicity]]="Black"), "Female_Black", "Others")</f>
        <v>Others</v>
      </c>
    </row>
    <row r="562" spans="1:17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TBL_Employees3[[#This Row],[Annual Salary]]+TBL_Employees3[[#This Row],[Bonus %]]*TBL_Employees3[[#This Row],[Annual Salary]]</f>
        <v>110195.64</v>
      </c>
      <c r="P562" t="str">
        <f>IF(AND(TBL_Employees3[[#This Row],[Department]]="IT",TBL_Employees3[[#This Row],[Gender]]="Female"),"Yes","No")</f>
        <v>No</v>
      </c>
      <c r="Q562" t="str">
        <f>IF(AND(TBL_Employees3[[#This Row],[Gender]]="Female",TBL_Employees3[[#This Row],[Ethnicity]]="Black"), "Female_Black", "Others")</f>
        <v>Others</v>
      </c>
    </row>
    <row r="563" spans="1:17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TBL_Employees3[[#This Row],[Annual Salary]]+TBL_Employees3[[#This Row],[Bonus %]]*TBL_Employees3[[#This Row],[Annual Salary]]</f>
        <v>191246.58000000002</v>
      </c>
      <c r="P563" t="str">
        <f>IF(AND(TBL_Employees3[[#This Row],[Department]]="IT",TBL_Employees3[[#This Row],[Gender]]="Female"),"Yes","No")</f>
        <v>No</v>
      </c>
      <c r="Q563" t="str">
        <f>IF(AND(TBL_Employees3[[#This Row],[Gender]]="Female",TBL_Employees3[[#This Row],[Ethnicity]]="Black"), "Female_Black", "Others")</f>
        <v>Others</v>
      </c>
    </row>
    <row r="564" spans="1:17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TBL_Employees3[[#This Row],[Annual Salary]]+TBL_Employees3[[#This Row],[Bonus %]]*TBL_Employees3[[#This Row],[Annual Salary]]</f>
        <v>199091.88</v>
      </c>
      <c r="P564" t="str">
        <f>IF(AND(TBL_Employees3[[#This Row],[Department]]="IT",TBL_Employees3[[#This Row],[Gender]]="Female"),"Yes","No")</f>
        <v>No</v>
      </c>
      <c r="Q564" t="str">
        <f>IF(AND(TBL_Employees3[[#This Row],[Gender]]="Female",TBL_Employees3[[#This Row],[Ethnicity]]="Black"), "Female_Black", "Others")</f>
        <v>Others</v>
      </c>
    </row>
    <row r="565" spans="1:17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TBL_Employees3[[#This Row],[Annual Salary]]+TBL_Employees3[[#This Row],[Bonus %]]*TBL_Employees3[[#This Row],[Annual Salary]]</f>
        <v>177731.7</v>
      </c>
      <c r="P565" t="str">
        <f>IF(AND(TBL_Employees3[[#This Row],[Department]]="IT",TBL_Employees3[[#This Row],[Gender]]="Female"),"Yes","No")</f>
        <v>No</v>
      </c>
      <c r="Q565" t="str">
        <f>IF(AND(TBL_Employees3[[#This Row],[Gender]]="Female",TBL_Employees3[[#This Row],[Ethnicity]]="Black"), "Female_Black", "Others")</f>
        <v>Others</v>
      </c>
    </row>
    <row r="566" spans="1:17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TBL_Employees3[[#This Row],[Annual Salary]]+TBL_Employees3[[#This Row],[Bonus %]]*TBL_Employees3[[#This Row],[Annual Salary]]</f>
        <v>50733</v>
      </c>
      <c r="P566" t="str">
        <f>IF(AND(TBL_Employees3[[#This Row],[Department]]="IT",TBL_Employees3[[#This Row],[Gender]]="Female"),"Yes","No")</f>
        <v>No</v>
      </c>
      <c r="Q566" t="str">
        <f>IF(AND(TBL_Employees3[[#This Row],[Gender]]="Female",TBL_Employees3[[#This Row],[Ethnicity]]="Black"), "Female_Black", "Others")</f>
        <v>Others</v>
      </c>
    </row>
    <row r="567" spans="1:17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TBL_Employees3[[#This Row],[Annual Salary]]+TBL_Employees3[[#This Row],[Bonus %]]*TBL_Employees3[[#This Row],[Annual Salary]]</f>
        <v>88663</v>
      </c>
      <c r="P567" t="str">
        <f>IF(AND(TBL_Employees3[[#This Row],[Department]]="IT",TBL_Employees3[[#This Row],[Gender]]="Female"),"Yes","No")</f>
        <v>No</v>
      </c>
      <c r="Q567" t="str">
        <f>IF(AND(TBL_Employees3[[#This Row],[Gender]]="Female",TBL_Employees3[[#This Row],[Ethnicity]]="Black"), "Female_Black", "Others")</f>
        <v>Others</v>
      </c>
    </row>
    <row r="568" spans="1:17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TBL_Employees3[[#This Row],[Annual Salary]]+TBL_Employees3[[#This Row],[Bonus %]]*TBL_Employees3[[#This Row],[Annual Salary]]</f>
        <v>88213</v>
      </c>
      <c r="P568" t="str">
        <f>IF(AND(TBL_Employees3[[#This Row],[Department]]="IT",TBL_Employees3[[#This Row],[Gender]]="Female"),"Yes","No")</f>
        <v>No</v>
      </c>
      <c r="Q568" t="str">
        <f>IF(AND(TBL_Employees3[[#This Row],[Gender]]="Female",TBL_Employees3[[#This Row],[Ethnicity]]="Black"), "Female_Black", "Others")</f>
        <v>Others</v>
      </c>
    </row>
    <row r="569" spans="1:17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TBL_Employees3[[#This Row],[Annual Salary]]+TBL_Employees3[[#This Row],[Bonus %]]*TBL_Employees3[[#This Row],[Annual Salary]]</f>
        <v>67130</v>
      </c>
      <c r="P569" t="str">
        <f>IF(AND(TBL_Employees3[[#This Row],[Department]]="IT",TBL_Employees3[[#This Row],[Gender]]="Female"),"Yes","No")</f>
        <v>No</v>
      </c>
      <c r="Q569" t="str">
        <f>IF(AND(TBL_Employees3[[#This Row],[Gender]]="Female",TBL_Employees3[[#This Row],[Ethnicity]]="Black"), "Female_Black", "Others")</f>
        <v>Others</v>
      </c>
    </row>
    <row r="570" spans="1:17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TBL_Employees3[[#This Row],[Annual Salary]]+TBL_Employees3[[#This Row],[Bonus %]]*TBL_Employees3[[#This Row],[Annual Salary]]</f>
        <v>94876</v>
      </c>
      <c r="P570" t="str">
        <f>IF(AND(TBL_Employees3[[#This Row],[Department]]="IT",TBL_Employees3[[#This Row],[Gender]]="Female"),"Yes","No")</f>
        <v>No</v>
      </c>
      <c r="Q570" t="str">
        <f>IF(AND(TBL_Employees3[[#This Row],[Gender]]="Female",TBL_Employees3[[#This Row],[Ethnicity]]="Black"), "Female_Black", "Others")</f>
        <v>Others</v>
      </c>
    </row>
    <row r="571" spans="1:17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TBL_Employees3[[#This Row],[Annual Salary]]+TBL_Employees3[[#This Row],[Bonus %]]*TBL_Employees3[[#This Row],[Annual Salary]]</f>
        <v>98230</v>
      </c>
      <c r="P571" t="str">
        <f>IF(AND(TBL_Employees3[[#This Row],[Department]]="IT",TBL_Employees3[[#This Row],[Gender]]="Female"),"Yes","No")</f>
        <v>No</v>
      </c>
      <c r="Q571" t="str">
        <f>IF(AND(TBL_Employees3[[#This Row],[Gender]]="Female",TBL_Employees3[[#This Row],[Ethnicity]]="Black"), "Female_Black", "Others")</f>
        <v>Others</v>
      </c>
    </row>
    <row r="572" spans="1:17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TBL_Employees3[[#This Row],[Annual Salary]]+TBL_Employees3[[#This Row],[Bonus %]]*TBL_Employees3[[#This Row],[Annual Salary]]</f>
        <v>96757</v>
      </c>
      <c r="P572" t="str">
        <f>IF(AND(TBL_Employees3[[#This Row],[Department]]="IT",TBL_Employees3[[#This Row],[Gender]]="Female"),"Yes","No")</f>
        <v>No</v>
      </c>
      <c r="Q572" t="str">
        <f>IF(AND(TBL_Employees3[[#This Row],[Gender]]="Female",TBL_Employees3[[#This Row],[Ethnicity]]="Black"), "Female_Black", "Others")</f>
        <v>Others</v>
      </c>
    </row>
    <row r="573" spans="1:17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TBL_Employees3[[#This Row],[Annual Salary]]+TBL_Employees3[[#This Row],[Bonus %]]*TBL_Employees3[[#This Row],[Annual Salary]]</f>
        <v>51513</v>
      </c>
      <c r="P573" t="str">
        <f>IF(AND(TBL_Employees3[[#This Row],[Department]]="IT",TBL_Employees3[[#This Row],[Gender]]="Female"),"Yes","No")</f>
        <v>No</v>
      </c>
      <c r="Q573" t="str">
        <f>IF(AND(TBL_Employees3[[#This Row],[Gender]]="Female",TBL_Employees3[[#This Row],[Ethnicity]]="Black"), "Female_Black", "Others")</f>
        <v>Others</v>
      </c>
    </row>
    <row r="574" spans="1:17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TBL_Employees3[[#This Row],[Annual Salary]]+TBL_Employees3[[#This Row],[Bonus %]]*TBL_Employees3[[#This Row],[Annual Salary]]</f>
        <v>321006.07</v>
      </c>
      <c r="P574" t="str">
        <f>IF(AND(TBL_Employees3[[#This Row],[Department]]="IT",TBL_Employees3[[#This Row],[Gender]]="Female"),"Yes","No")</f>
        <v>No</v>
      </c>
      <c r="Q574" t="str">
        <f>IF(AND(TBL_Employees3[[#This Row],[Gender]]="Female",TBL_Employees3[[#This Row],[Ethnicity]]="Black"), "Female_Black", "Others")</f>
        <v>Others</v>
      </c>
    </row>
    <row r="575" spans="1:17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TBL_Employees3[[#This Row],[Annual Salary]]+TBL_Employees3[[#This Row],[Bonus %]]*TBL_Employees3[[#This Row],[Annual Salary]]</f>
        <v>173682.42</v>
      </c>
      <c r="P575" t="str">
        <f>IF(AND(TBL_Employees3[[#This Row],[Department]]="IT",TBL_Employees3[[#This Row],[Gender]]="Female"),"Yes","No")</f>
        <v>No</v>
      </c>
      <c r="Q575" t="str">
        <f>IF(AND(TBL_Employees3[[#This Row],[Gender]]="Female",TBL_Employees3[[#This Row],[Ethnicity]]="Black"), "Female_Black", "Others")</f>
        <v>Others</v>
      </c>
    </row>
    <row r="576" spans="1:17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TBL_Employees3[[#This Row],[Annual Salary]]+TBL_Employees3[[#This Row],[Bonus %]]*TBL_Employees3[[#This Row],[Annual Salary]]</f>
        <v>139746.88</v>
      </c>
      <c r="P576" t="str">
        <f>IF(AND(TBL_Employees3[[#This Row],[Department]]="IT",TBL_Employees3[[#This Row],[Gender]]="Female"),"Yes","No")</f>
        <v>No</v>
      </c>
      <c r="Q576" t="str">
        <f>IF(AND(TBL_Employees3[[#This Row],[Gender]]="Female",TBL_Employees3[[#This Row],[Ethnicity]]="Black"), "Female_Black", "Others")</f>
        <v>Others</v>
      </c>
    </row>
    <row r="577" spans="1:17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TBL_Employees3[[#This Row],[Annual Salary]]+TBL_Employees3[[#This Row],[Bonus %]]*TBL_Employees3[[#This Row],[Annual Salary]]</f>
        <v>201049.60000000001</v>
      </c>
      <c r="P577" t="str">
        <f>IF(AND(TBL_Employees3[[#This Row],[Department]]="IT",TBL_Employees3[[#This Row],[Gender]]="Female"),"Yes","No")</f>
        <v>No</v>
      </c>
      <c r="Q577" t="str">
        <f>IF(AND(TBL_Employees3[[#This Row],[Gender]]="Female",TBL_Employees3[[#This Row],[Ethnicity]]="Black"), "Female_Black", "Others")</f>
        <v>Others</v>
      </c>
    </row>
    <row r="578" spans="1:17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TBL_Employees3[[#This Row],[Annual Salary]]+TBL_Employees3[[#This Row],[Bonus %]]*TBL_Employees3[[#This Row],[Annual Salary]]</f>
        <v>149652.95000000001</v>
      </c>
      <c r="P578" t="str">
        <f>IF(AND(TBL_Employees3[[#This Row],[Department]]="IT",TBL_Employees3[[#This Row],[Gender]]="Female"),"Yes","No")</f>
        <v>No</v>
      </c>
      <c r="Q578" t="str">
        <f>IF(AND(TBL_Employees3[[#This Row],[Gender]]="Female",TBL_Employees3[[#This Row],[Ethnicity]]="Black"), "Female_Black", "Others")</f>
        <v>Others</v>
      </c>
    </row>
    <row r="579" spans="1:17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TBL_Employees3[[#This Row],[Annual Salary]]+TBL_Employees3[[#This Row],[Bonus %]]*TBL_Employees3[[#This Row],[Annual Salary]]</f>
        <v>115306.8</v>
      </c>
      <c r="P579" t="str">
        <f>IF(AND(TBL_Employees3[[#This Row],[Department]]="IT",TBL_Employees3[[#This Row],[Gender]]="Female"),"Yes","No")</f>
        <v>No</v>
      </c>
      <c r="Q579" t="str">
        <f>IF(AND(TBL_Employees3[[#This Row],[Gender]]="Female",TBL_Employees3[[#This Row],[Ethnicity]]="Black"), "Female_Black", "Others")</f>
        <v>Others</v>
      </c>
    </row>
    <row r="580" spans="1:17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TBL_Employees3[[#This Row],[Annual Salary]]+TBL_Employees3[[#This Row],[Bonus %]]*TBL_Employees3[[#This Row],[Annual Salary]]</f>
        <v>176149.48</v>
      </c>
      <c r="P580" t="str">
        <f>IF(AND(TBL_Employees3[[#This Row],[Department]]="IT",TBL_Employees3[[#This Row],[Gender]]="Female"),"Yes","No")</f>
        <v>No</v>
      </c>
      <c r="Q580" t="str">
        <f>IF(AND(TBL_Employees3[[#This Row],[Gender]]="Female",TBL_Employees3[[#This Row],[Ethnicity]]="Black"), "Female_Black", "Others")</f>
        <v>Others</v>
      </c>
    </row>
    <row r="581" spans="1:17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TBL_Employees3[[#This Row],[Annual Salary]]+TBL_Employees3[[#This Row],[Bonus %]]*TBL_Employees3[[#This Row],[Annual Salary]]</f>
        <v>64669</v>
      </c>
      <c r="P581" t="str">
        <f>IF(AND(TBL_Employees3[[#This Row],[Department]]="IT",TBL_Employees3[[#This Row],[Gender]]="Female"),"Yes","No")</f>
        <v>No</v>
      </c>
      <c r="Q581" t="str">
        <f>IF(AND(TBL_Employees3[[#This Row],[Gender]]="Female",TBL_Employees3[[#This Row],[Ethnicity]]="Black"), "Female_Black", "Others")</f>
        <v>Others</v>
      </c>
    </row>
    <row r="582" spans="1:17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TBL_Employees3[[#This Row],[Annual Salary]]+TBL_Employees3[[#This Row],[Bonus %]]*TBL_Employees3[[#This Row],[Annual Salary]]</f>
        <v>69352</v>
      </c>
      <c r="P582" t="str">
        <f>IF(AND(TBL_Employees3[[#This Row],[Department]]="IT",TBL_Employees3[[#This Row],[Gender]]="Female"),"Yes","No")</f>
        <v>No</v>
      </c>
      <c r="Q582" t="str">
        <f>IF(AND(TBL_Employees3[[#This Row],[Gender]]="Female",TBL_Employees3[[#This Row],[Ethnicity]]="Black"), "Female_Black", "Others")</f>
        <v>Others</v>
      </c>
    </row>
    <row r="583" spans="1:17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TBL_Employees3[[#This Row],[Annual Salary]]+TBL_Employees3[[#This Row],[Bonus %]]*TBL_Employees3[[#This Row],[Annual Salary]]</f>
        <v>74631</v>
      </c>
      <c r="P583" t="str">
        <f>IF(AND(TBL_Employees3[[#This Row],[Department]]="IT",TBL_Employees3[[#This Row],[Gender]]="Female"),"Yes","No")</f>
        <v>No</v>
      </c>
      <c r="Q583" t="str">
        <f>IF(AND(TBL_Employees3[[#This Row],[Gender]]="Female",TBL_Employees3[[#This Row],[Ethnicity]]="Black"), "Female_Black", "Others")</f>
        <v>Others</v>
      </c>
    </row>
    <row r="584" spans="1:17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TBL_Employees3[[#This Row],[Annual Salary]]+TBL_Employees3[[#This Row],[Bonus %]]*TBL_Employees3[[#This Row],[Annual Salary]]</f>
        <v>96441</v>
      </c>
      <c r="P584" t="str">
        <f>IF(AND(TBL_Employees3[[#This Row],[Department]]="IT",TBL_Employees3[[#This Row],[Gender]]="Female"),"Yes","No")</f>
        <v>No</v>
      </c>
      <c r="Q584" t="str">
        <f>IF(AND(TBL_Employees3[[#This Row],[Gender]]="Female",TBL_Employees3[[#This Row],[Ethnicity]]="Black"), "Female_Black", "Others")</f>
        <v>Others</v>
      </c>
    </row>
    <row r="585" spans="1:17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TBL_Employees3[[#This Row],[Annual Salary]]+TBL_Employees3[[#This Row],[Bonus %]]*TBL_Employees3[[#This Row],[Annual Salary]]</f>
        <v>130245</v>
      </c>
      <c r="P585" t="str">
        <f>IF(AND(TBL_Employees3[[#This Row],[Department]]="IT",TBL_Employees3[[#This Row],[Gender]]="Female"),"Yes","No")</f>
        <v>No</v>
      </c>
      <c r="Q585" t="str">
        <f>IF(AND(TBL_Employees3[[#This Row],[Gender]]="Female",TBL_Employees3[[#This Row],[Ethnicity]]="Black"), "Female_Black", "Others")</f>
        <v>Others</v>
      </c>
    </row>
    <row r="586" spans="1:17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TBL_Employees3[[#This Row],[Annual Salary]]+TBL_Employees3[[#This Row],[Bonus %]]*TBL_Employees3[[#This Row],[Annual Salary]]</f>
        <v>75076.55</v>
      </c>
      <c r="P586" t="str">
        <f>IF(AND(TBL_Employees3[[#This Row],[Department]]="IT",TBL_Employees3[[#This Row],[Gender]]="Female"),"Yes","No")</f>
        <v>No</v>
      </c>
      <c r="Q586" t="str">
        <f>IF(AND(TBL_Employees3[[#This Row],[Gender]]="Female",TBL_Employees3[[#This Row],[Ethnicity]]="Black"), "Female_Black", "Others")</f>
        <v>Others</v>
      </c>
    </row>
    <row r="587" spans="1:17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TBL_Employees3[[#This Row],[Annual Salary]]+TBL_Employees3[[#This Row],[Bonus %]]*TBL_Employees3[[#This Row],[Annual Salary]]</f>
        <v>116693.13</v>
      </c>
      <c r="P587" t="str">
        <f>IF(AND(TBL_Employees3[[#This Row],[Department]]="IT",TBL_Employees3[[#This Row],[Gender]]="Female"),"Yes","No")</f>
        <v>No</v>
      </c>
      <c r="Q587" t="str">
        <f>IF(AND(TBL_Employees3[[#This Row],[Gender]]="Female",TBL_Employees3[[#This Row],[Ethnicity]]="Black"), "Female_Black", "Others")</f>
        <v>Others</v>
      </c>
    </row>
    <row r="588" spans="1:17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TBL_Employees3[[#This Row],[Annual Salary]]+TBL_Employees3[[#This Row],[Bonus %]]*TBL_Employees3[[#This Row],[Annual Salary]]</f>
        <v>77442</v>
      </c>
      <c r="P588" t="str">
        <f>IF(AND(TBL_Employees3[[#This Row],[Department]]="IT",TBL_Employees3[[#This Row],[Gender]]="Female"),"Yes","No")</f>
        <v>No</v>
      </c>
      <c r="Q588" t="str">
        <f>IF(AND(TBL_Employees3[[#This Row],[Gender]]="Female",TBL_Employees3[[#This Row],[Ethnicity]]="Black"), "Female_Black", "Others")</f>
        <v>Others</v>
      </c>
    </row>
    <row r="589" spans="1:17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TBL_Employees3[[#This Row],[Annual Salary]]+TBL_Employees3[[#This Row],[Bonus %]]*TBL_Employees3[[#This Row],[Annual Salary]]</f>
        <v>72126</v>
      </c>
      <c r="P589" t="str">
        <f>IF(AND(TBL_Employees3[[#This Row],[Department]]="IT",TBL_Employees3[[#This Row],[Gender]]="Female"),"Yes","No")</f>
        <v>No</v>
      </c>
      <c r="Q589" t="str">
        <f>IF(AND(TBL_Employees3[[#This Row],[Gender]]="Female",TBL_Employees3[[#This Row],[Ethnicity]]="Black"), "Female_Black", "Others")</f>
        <v>Others</v>
      </c>
    </row>
    <row r="590" spans="1:17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TBL_Employees3[[#This Row],[Annual Salary]]+TBL_Employees3[[#This Row],[Bonus %]]*TBL_Employees3[[#This Row],[Annual Salary]]</f>
        <v>70334</v>
      </c>
      <c r="P590" t="str">
        <f>IF(AND(TBL_Employees3[[#This Row],[Department]]="IT",TBL_Employees3[[#This Row],[Gender]]="Female"),"Yes","No")</f>
        <v>No</v>
      </c>
      <c r="Q590" t="str">
        <f>IF(AND(TBL_Employees3[[#This Row],[Gender]]="Female",TBL_Employees3[[#This Row],[Ethnicity]]="Black"), "Female_Black", "Others")</f>
        <v>Others</v>
      </c>
    </row>
    <row r="591" spans="1:17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TBL_Employees3[[#This Row],[Annual Salary]]+TBL_Employees3[[#This Row],[Bonus %]]*TBL_Employees3[[#This Row],[Annual Salary]]</f>
        <v>78006</v>
      </c>
      <c r="P591" t="str">
        <f>IF(AND(TBL_Employees3[[#This Row],[Department]]="IT",TBL_Employees3[[#This Row],[Gender]]="Female"),"Yes","No")</f>
        <v>No</v>
      </c>
      <c r="Q591" t="str">
        <f>IF(AND(TBL_Employees3[[#This Row],[Gender]]="Female",TBL_Employees3[[#This Row],[Ethnicity]]="Black"), "Female_Black", "Others")</f>
        <v>Others</v>
      </c>
    </row>
    <row r="592" spans="1:17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TBL_Employees3[[#This Row],[Annual Salary]]+TBL_Employees3[[#This Row],[Bonus %]]*TBL_Employees3[[#This Row],[Annual Salary]]</f>
        <v>197273.55</v>
      </c>
      <c r="P592" t="str">
        <f>IF(AND(TBL_Employees3[[#This Row],[Department]]="IT",TBL_Employees3[[#This Row],[Gender]]="Female"),"Yes","No")</f>
        <v>Yes</v>
      </c>
      <c r="Q592" t="str">
        <f>IF(AND(TBL_Employees3[[#This Row],[Gender]]="Female",TBL_Employees3[[#This Row],[Ethnicity]]="Black"), "Female_Black", "Others")</f>
        <v>Others</v>
      </c>
    </row>
    <row r="593" spans="1:17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TBL_Employees3[[#This Row],[Annual Salary]]+TBL_Employees3[[#This Row],[Bonus %]]*TBL_Employees3[[#This Row],[Annual Salary]]</f>
        <v>281228.96999999997</v>
      </c>
      <c r="P593" t="str">
        <f>IF(AND(TBL_Employees3[[#This Row],[Department]]="IT",TBL_Employees3[[#This Row],[Gender]]="Female"),"Yes","No")</f>
        <v>No</v>
      </c>
      <c r="Q593" t="str">
        <f>IF(AND(TBL_Employees3[[#This Row],[Gender]]="Female",TBL_Employees3[[#This Row],[Ethnicity]]="Black"), "Female_Black", "Others")</f>
        <v>Others</v>
      </c>
    </row>
    <row r="594" spans="1:17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TBL_Employees3[[#This Row],[Annual Salary]]+TBL_Employees3[[#This Row],[Bonus %]]*TBL_Employees3[[#This Row],[Annual Salary]]</f>
        <v>157126.04999999999</v>
      </c>
      <c r="P594" t="str">
        <f>IF(AND(TBL_Employees3[[#This Row],[Department]]="IT",TBL_Employees3[[#This Row],[Gender]]="Female"),"Yes","No")</f>
        <v>No</v>
      </c>
      <c r="Q594" t="str">
        <f>IF(AND(TBL_Employees3[[#This Row],[Gender]]="Female",TBL_Employees3[[#This Row],[Ethnicity]]="Black"), "Female_Black", "Others")</f>
        <v>Others</v>
      </c>
    </row>
    <row r="595" spans="1:17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TBL_Employees3[[#This Row],[Annual Salary]]+TBL_Employees3[[#This Row],[Bonus %]]*TBL_Employees3[[#This Row],[Annual Salary]]</f>
        <v>218252.79999999999</v>
      </c>
      <c r="P595" t="str">
        <f>IF(AND(TBL_Employees3[[#This Row],[Department]]="IT",TBL_Employees3[[#This Row],[Gender]]="Female"),"Yes","No")</f>
        <v>No</v>
      </c>
      <c r="Q595" t="str">
        <f>IF(AND(TBL_Employees3[[#This Row],[Gender]]="Female",TBL_Employees3[[#This Row],[Ethnicity]]="Black"), "Female_Black", "Others")</f>
        <v>Others</v>
      </c>
    </row>
    <row r="596" spans="1:17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TBL_Employees3[[#This Row],[Annual Salary]]+TBL_Employees3[[#This Row],[Bonus %]]*TBL_Employees3[[#This Row],[Annual Salary]]</f>
        <v>290285.52</v>
      </c>
      <c r="P596" t="str">
        <f>IF(AND(TBL_Employees3[[#This Row],[Department]]="IT",TBL_Employees3[[#This Row],[Gender]]="Female"),"Yes","No")</f>
        <v>No</v>
      </c>
      <c r="Q596" t="str">
        <f>IF(AND(TBL_Employees3[[#This Row],[Gender]]="Female",TBL_Employees3[[#This Row],[Ethnicity]]="Black"), "Female_Black", "Others")</f>
        <v>Others</v>
      </c>
    </row>
    <row r="597" spans="1:17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TBL_Employees3[[#This Row],[Annual Salary]]+TBL_Employees3[[#This Row],[Bonus %]]*TBL_Employees3[[#This Row],[Annual Salary]]</f>
        <v>53301</v>
      </c>
      <c r="P597" t="str">
        <f>IF(AND(TBL_Employees3[[#This Row],[Department]]="IT",TBL_Employees3[[#This Row],[Gender]]="Female"),"Yes","No")</f>
        <v>No</v>
      </c>
      <c r="Q597" t="str">
        <f>IF(AND(TBL_Employees3[[#This Row],[Gender]]="Female",TBL_Employees3[[#This Row],[Ethnicity]]="Black"), "Female_Black", "Others")</f>
        <v>Others</v>
      </c>
    </row>
    <row r="598" spans="1:17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TBL_Employees3[[#This Row],[Annual Salary]]+TBL_Employees3[[#This Row],[Bonus %]]*TBL_Employees3[[#This Row],[Annual Salary]]</f>
        <v>91276</v>
      </c>
      <c r="P598" t="str">
        <f>IF(AND(TBL_Employees3[[#This Row],[Department]]="IT",TBL_Employees3[[#This Row],[Gender]]="Female"),"Yes","No")</f>
        <v>No</v>
      </c>
      <c r="Q598" t="str">
        <f>IF(AND(TBL_Employees3[[#This Row],[Gender]]="Female",TBL_Employees3[[#This Row],[Ethnicity]]="Black"), "Female_Black", "Others")</f>
        <v>Others</v>
      </c>
    </row>
    <row r="599" spans="1:17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TBL_Employees3[[#This Row],[Annual Salary]]+TBL_Employees3[[#This Row],[Bonus %]]*TBL_Employees3[[#This Row],[Annual Salary]]</f>
        <v>158247.46</v>
      </c>
      <c r="P599" t="str">
        <f>IF(AND(TBL_Employees3[[#This Row],[Department]]="IT",TBL_Employees3[[#This Row],[Gender]]="Female"),"Yes","No")</f>
        <v>No</v>
      </c>
      <c r="Q599" t="str">
        <f>IF(AND(TBL_Employees3[[#This Row],[Gender]]="Female",TBL_Employees3[[#This Row],[Ethnicity]]="Black"), "Female_Black", "Others")</f>
        <v>Others</v>
      </c>
    </row>
    <row r="600" spans="1:17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TBL_Employees3[[#This Row],[Annual Salary]]+TBL_Employees3[[#This Row],[Bonus %]]*TBL_Employees3[[#This Row],[Annual Salary]]</f>
        <v>57225</v>
      </c>
      <c r="P600" t="str">
        <f>IF(AND(TBL_Employees3[[#This Row],[Department]]="IT",TBL_Employees3[[#This Row],[Gender]]="Female"),"Yes","No")</f>
        <v>No</v>
      </c>
      <c r="Q600" t="str">
        <f>IF(AND(TBL_Employees3[[#This Row],[Gender]]="Female",TBL_Employees3[[#This Row],[Ethnicity]]="Black"), "Female_Black", "Others")</f>
        <v>Others</v>
      </c>
    </row>
    <row r="601" spans="1:17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TBL_Employees3[[#This Row],[Annual Salary]]+TBL_Employees3[[#This Row],[Bonus %]]*TBL_Employees3[[#This Row],[Annual Salary]]</f>
        <v>107980.95</v>
      </c>
      <c r="P601" t="str">
        <f>IF(AND(TBL_Employees3[[#This Row],[Department]]="IT",TBL_Employees3[[#This Row],[Gender]]="Female"),"Yes","No")</f>
        <v>No</v>
      </c>
      <c r="Q601" t="str">
        <f>IF(AND(TBL_Employees3[[#This Row],[Gender]]="Female",TBL_Employees3[[#This Row],[Ethnicity]]="Black"), "Female_Black", "Others")</f>
        <v>Others</v>
      </c>
    </row>
    <row r="602" spans="1:17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TBL_Employees3[[#This Row],[Annual Salary]]+TBL_Employees3[[#This Row],[Bonus %]]*TBL_Employees3[[#This Row],[Annual Salary]]</f>
        <v>241737.43</v>
      </c>
      <c r="P602" t="str">
        <f>IF(AND(TBL_Employees3[[#This Row],[Department]]="IT",TBL_Employees3[[#This Row],[Gender]]="Female"),"Yes","No")</f>
        <v>No</v>
      </c>
      <c r="Q602" t="str">
        <f>IF(AND(TBL_Employees3[[#This Row],[Gender]]="Female",TBL_Employees3[[#This Row],[Ethnicity]]="Black"), "Female_Black", "Others")</f>
        <v>Others</v>
      </c>
    </row>
    <row r="603" spans="1:17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TBL_Employees3[[#This Row],[Annual Salary]]+TBL_Employees3[[#This Row],[Bonus %]]*TBL_Employees3[[#This Row],[Annual Salary]]</f>
        <v>70980</v>
      </c>
      <c r="P603" t="str">
        <f>IF(AND(TBL_Employees3[[#This Row],[Department]]="IT",TBL_Employees3[[#This Row],[Gender]]="Female"),"Yes","No")</f>
        <v>No</v>
      </c>
      <c r="Q603" t="str">
        <f>IF(AND(TBL_Employees3[[#This Row],[Gender]]="Female",TBL_Employees3[[#This Row],[Ethnicity]]="Black"), "Female_Black", "Others")</f>
        <v>Others</v>
      </c>
    </row>
    <row r="604" spans="1:17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TBL_Employees3[[#This Row],[Annual Salary]]+TBL_Employees3[[#This Row],[Bonus %]]*TBL_Employees3[[#This Row],[Annual Salary]]</f>
        <v>111741.17</v>
      </c>
      <c r="P604" t="str">
        <f>IF(AND(TBL_Employees3[[#This Row],[Department]]="IT",TBL_Employees3[[#This Row],[Gender]]="Female"),"Yes","No")</f>
        <v>No</v>
      </c>
      <c r="Q604" t="str">
        <f>IF(AND(TBL_Employees3[[#This Row],[Gender]]="Female",TBL_Employees3[[#This Row],[Ethnicity]]="Black"), "Female_Black", "Others")</f>
        <v>Others</v>
      </c>
    </row>
    <row r="605" spans="1:17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TBL_Employees3[[#This Row],[Annual Salary]]+TBL_Employees3[[#This Row],[Bonus %]]*TBL_Employees3[[#This Row],[Annual Salary]]</f>
        <v>48510</v>
      </c>
      <c r="P605" t="str">
        <f>IF(AND(TBL_Employees3[[#This Row],[Department]]="IT",TBL_Employees3[[#This Row],[Gender]]="Female"),"Yes","No")</f>
        <v>No</v>
      </c>
      <c r="Q605" t="str">
        <f>IF(AND(TBL_Employees3[[#This Row],[Gender]]="Female",TBL_Employees3[[#This Row],[Ethnicity]]="Black"), "Female_Black", "Others")</f>
        <v>Others</v>
      </c>
    </row>
    <row r="606" spans="1:17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TBL_Employees3[[#This Row],[Annual Salary]]+TBL_Employees3[[#This Row],[Bonus %]]*TBL_Employees3[[#This Row],[Annual Salary]]</f>
        <v>70110</v>
      </c>
      <c r="P606" t="str">
        <f>IF(AND(TBL_Employees3[[#This Row],[Department]]="IT",TBL_Employees3[[#This Row],[Gender]]="Female"),"Yes","No")</f>
        <v>No</v>
      </c>
      <c r="Q606" t="str">
        <f>IF(AND(TBL_Employees3[[#This Row],[Gender]]="Female",TBL_Employees3[[#This Row],[Ethnicity]]="Black"), "Female_Black", "Others")</f>
        <v>Others</v>
      </c>
    </row>
    <row r="607" spans="1:17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TBL_Employees3[[#This Row],[Annual Salary]]+TBL_Employees3[[#This Row],[Bonus %]]*TBL_Employees3[[#This Row],[Annual Salary]]</f>
        <v>238256.64000000001</v>
      </c>
      <c r="P607" t="str">
        <f>IF(AND(TBL_Employees3[[#This Row],[Department]]="IT",TBL_Employees3[[#This Row],[Gender]]="Female"),"Yes","No")</f>
        <v>No</v>
      </c>
      <c r="Q607" t="str">
        <f>IF(AND(TBL_Employees3[[#This Row],[Gender]]="Female",TBL_Employees3[[#This Row],[Ethnicity]]="Black"), "Female_Black", "Others")</f>
        <v>Others</v>
      </c>
    </row>
    <row r="608" spans="1:17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TBL_Employees3[[#This Row],[Annual Salary]]+TBL_Employees3[[#This Row],[Bonus %]]*TBL_Employees3[[#This Row],[Annual Salary]]</f>
        <v>56350</v>
      </c>
      <c r="P608" t="str">
        <f>IF(AND(TBL_Employees3[[#This Row],[Department]]="IT",TBL_Employees3[[#This Row],[Gender]]="Female"),"Yes","No")</f>
        <v>No</v>
      </c>
      <c r="Q608" t="str">
        <f>IF(AND(TBL_Employees3[[#This Row],[Gender]]="Female",TBL_Employees3[[#This Row],[Ethnicity]]="Black"), "Female_Black", "Others")</f>
        <v>Others</v>
      </c>
    </row>
    <row r="609" spans="1:17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TBL_Employees3[[#This Row],[Annual Salary]]+TBL_Employees3[[#This Row],[Bonus %]]*TBL_Employees3[[#This Row],[Annual Salary]]</f>
        <v>167732.32</v>
      </c>
      <c r="P609" t="str">
        <f>IF(AND(TBL_Employees3[[#This Row],[Department]]="IT",TBL_Employees3[[#This Row],[Gender]]="Female"),"Yes","No")</f>
        <v>No</v>
      </c>
      <c r="Q609" t="str">
        <f>IF(AND(TBL_Employees3[[#This Row],[Gender]]="Female",TBL_Employees3[[#This Row],[Ethnicity]]="Black"), "Female_Black", "Others")</f>
        <v>Others</v>
      </c>
    </row>
    <row r="610" spans="1:17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TBL_Employees3[[#This Row],[Annual Salary]]+TBL_Employees3[[#This Row],[Bonus %]]*TBL_Employees3[[#This Row],[Annual Salary]]</f>
        <v>142693.01</v>
      </c>
      <c r="P610" t="str">
        <f>IF(AND(TBL_Employees3[[#This Row],[Department]]="IT",TBL_Employees3[[#This Row],[Gender]]="Female"),"Yes","No")</f>
        <v>No</v>
      </c>
      <c r="Q610" t="str">
        <f>IF(AND(TBL_Employees3[[#This Row],[Gender]]="Female",TBL_Employees3[[#This Row],[Ethnicity]]="Black"), "Female_Black", "Others")</f>
        <v>Others</v>
      </c>
    </row>
    <row r="611" spans="1:17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TBL_Employees3[[#This Row],[Annual Salary]]+TBL_Employees3[[#This Row],[Bonus %]]*TBL_Employees3[[#This Row],[Annual Salary]]</f>
        <v>126808.86</v>
      </c>
      <c r="P611" t="str">
        <f>IF(AND(TBL_Employees3[[#This Row],[Department]]="IT",TBL_Employees3[[#This Row],[Gender]]="Female"),"Yes","No")</f>
        <v>No</v>
      </c>
      <c r="Q611" t="str">
        <f>IF(AND(TBL_Employees3[[#This Row],[Gender]]="Female",TBL_Employees3[[#This Row],[Ethnicity]]="Black"), "Female_Black", "Others")</f>
        <v>Others</v>
      </c>
    </row>
    <row r="612" spans="1:17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TBL_Employees3[[#This Row],[Annual Salary]]+TBL_Employees3[[#This Row],[Bonus %]]*TBL_Employees3[[#This Row],[Annual Salary]]</f>
        <v>356619.79000000004</v>
      </c>
      <c r="P612" t="str">
        <f>IF(AND(TBL_Employees3[[#This Row],[Department]]="IT",TBL_Employees3[[#This Row],[Gender]]="Female"),"Yes","No")</f>
        <v>No</v>
      </c>
      <c r="Q612" t="str">
        <f>IF(AND(TBL_Employees3[[#This Row],[Gender]]="Female",TBL_Employees3[[#This Row],[Ethnicity]]="Black"), "Female_Black", "Others")</f>
        <v>Others</v>
      </c>
    </row>
    <row r="613" spans="1:17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TBL_Employees3[[#This Row],[Annual Salary]]+TBL_Employees3[[#This Row],[Bonus %]]*TBL_Employees3[[#This Row],[Annual Salary]]</f>
        <v>66958</v>
      </c>
      <c r="P613" t="str">
        <f>IF(AND(TBL_Employees3[[#This Row],[Department]]="IT",TBL_Employees3[[#This Row],[Gender]]="Female"),"Yes","No")</f>
        <v>Yes</v>
      </c>
      <c r="Q613" t="str">
        <f>IF(AND(TBL_Employees3[[#This Row],[Gender]]="Female",TBL_Employees3[[#This Row],[Ethnicity]]="Black"), "Female_Black", "Others")</f>
        <v>Others</v>
      </c>
    </row>
    <row r="614" spans="1:17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TBL_Employees3[[#This Row],[Annual Salary]]+TBL_Employees3[[#This Row],[Bonus %]]*TBL_Employees3[[#This Row],[Annual Salary]]</f>
        <v>174786.7</v>
      </c>
      <c r="P614" t="str">
        <f>IF(AND(TBL_Employees3[[#This Row],[Department]]="IT",TBL_Employees3[[#This Row],[Gender]]="Female"),"Yes","No")</f>
        <v>No</v>
      </c>
      <c r="Q614" t="str">
        <f>IF(AND(TBL_Employees3[[#This Row],[Gender]]="Female",TBL_Employees3[[#This Row],[Ethnicity]]="Black"), "Female_Black", "Others")</f>
        <v>Others</v>
      </c>
    </row>
    <row r="615" spans="1:17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TBL_Employees3[[#This Row],[Annual Salary]]+TBL_Employees3[[#This Row],[Bonus %]]*TBL_Employees3[[#This Row],[Annual Salary]]</f>
        <v>71695</v>
      </c>
      <c r="P615" t="str">
        <f>IF(AND(TBL_Employees3[[#This Row],[Department]]="IT",TBL_Employees3[[#This Row],[Gender]]="Female"),"Yes","No")</f>
        <v>No</v>
      </c>
      <c r="Q615" t="str">
        <f>IF(AND(TBL_Employees3[[#This Row],[Gender]]="Female",TBL_Employees3[[#This Row],[Ethnicity]]="Black"), "Female_Black", "Others")</f>
        <v>Others</v>
      </c>
    </row>
    <row r="616" spans="1:17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TBL_Employees3[[#This Row],[Annual Salary]]+TBL_Employees3[[#This Row],[Bonus %]]*TBL_Employees3[[#This Row],[Annual Salary]]</f>
        <v>73779</v>
      </c>
      <c r="P616" t="str">
        <f>IF(AND(TBL_Employees3[[#This Row],[Department]]="IT",TBL_Employees3[[#This Row],[Gender]]="Female"),"Yes","No")</f>
        <v>No</v>
      </c>
      <c r="Q616" t="str">
        <f>IF(AND(TBL_Employees3[[#This Row],[Gender]]="Female",TBL_Employees3[[#This Row],[Ethnicity]]="Black"), "Female_Black", "Others")</f>
        <v>Others</v>
      </c>
    </row>
    <row r="617" spans="1:17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TBL_Employees3[[#This Row],[Annual Salary]]+TBL_Employees3[[#This Row],[Bonus %]]*TBL_Employees3[[#This Row],[Annual Salary]]</f>
        <v>132294.79999999999</v>
      </c>
      <c r="P617" t="str">
        <f>IF(AND(TBL_Employees3[[#This Row],[Department]]="IT",TBL_Employees3[[#This Row],[Gender]]="Female"),"Yes","No")</f>
        <v>No</v>
      </c>
      <c r="Q617" t="str">
        <f>IF(AND(TBL_Employees3[[#This Row],[Gender]]="Female",TBL_Employees3[[#This Row],[Ethnicity]]="Black"), "Female_Black", "Others")</f>
        <v>Others</v>
      </c>
    </row>
    <row r="618" spans="1:17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TBL_Employees3[[#This Row],[Annual Salary]]+TBL_Employees3[[#This Row],[Bonus %]]*TBL_Employees3[[#This Row],[Annual Salary]]</f>
        <v>46878</v>
      </c>
      <c r="P618" t="str">
        <f>IF(AND(TBL_Employees3[[#This Row],[Department]]="IT",TBL_Employees3[[#This Row],[Gender]]="Female"),"Yes","No")</f>
        <v>No</v>
      </c>
      <c r="Q618" t="str">
        <f>IF(AND(TBL_Employees3[[#This Row],[Gender]]="Female",TBL_Employees3[[#This Row],[Ethnicity]]="Black"), "Female_Black", "Others")</f>
        <v>Others</v>
      </c>
    </row>
    <row r="619" spans="1:17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TBL_Employees3[[#This Row],[Annual Salary]]+TBL_Employees3[[#This Row],[Bonus %]]*TBL_Employees3[[#This Row],[Annual Salary]]</f>
        <v>57032</v>
      </c>
      <c r="P619" t="str">
        <f>IF(AND(TBL_Employees3[[#This Row],[Department]]="IT",TBL_Employees3[[#This Row],[Gender]]="Female"),"Yes","No")</f>
        <v>No</v>
      </c>
      <c r="Q619" t="str">
        <f>IF(AND(TBL_Employees3[[#This Row],[Gender]]="Female",TBL_Employees3[[#This Row],[Ethnicity]]="Black"), "Female_Black", "Others")</f>
        <v>Others</v>
      </c>
    </row>
    <row r="620" spans="1:17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TBL_Employees3[[#This Row],[Annual Salary]]+TBL_Employees3[[#This Row],[Bonus %]]*TBL_Employees3[[#This Row],[Annual Salary]]</f>
        <v>98150</v>
      </c>
      <c r="P620" t="str">
        <f>IF(AND(TBL_Employees3[[#This Row],[Department]]="IT",TBL_Employees3[[#This Row],[Gender]]="Female"),"Yes","No")</f>
        <v>No</v>
      </c>
      <c r="Q620" t="str">
        <f>IF(AND(TBL_Employees3[[#This Row],[Gender]]="Female",TBL_Employees3[[#This Row],[Ethnicity]]="Black"), "Female_Black", "Others")</f>
        <v>Others</v>
      </c>
    </row>
    <row r="621" spans="1:17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TBL_Employees3[[#This Row],[Annual Salary]]+TBL_Employees3[[#This Row],[Bonus %]]*TBL_Employees3[[#This Row],[Annual Salary]]</f>
        <v>197139.9</v>
      </c>
      <c r="P621" t="str">
        <f>IF(AND(TBL_Employees3[[#This Row],[Department]]="IT",TBL_Employees3[[#This Row],[Gender]]="Female"),"Yes","No")</f>
        <v>No</v>
      </c>
      <c r="Q621" t="str">
        <f>IF(AND(TBL_Employees3[[#This Row],[Gender]]="Female",TBL_Employees3[[#This Row],[Ethnicity]]="Black"), "Female_Black", "Others")</f>
        <v>Others</v>
      </c>
    </row>
    <row r="622" spans="1:17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TBL_Employees3[[#This Row],[Annual Salary]]+TBL_Employees3[[#This Row],[Bonus %]]*TBL_Employees3[[#This Row],[Annual Salary]]</f>
        <v>48266</v>
      </c>
      <c r="P622" t="str">
        <f>IF(AND(TBL_Employees3[[#This Row],[Department]]="IT",TBL_Employees3[[#This Row],[Gender]]="Female"),"Yes","No")</f>
        <v>No</v>
      </c>
      <c r="Q622" t="str">
        <f>IF(AND(TBL_Employees3[[#This Row],[Gender]]="Female",TBL_Employees3[[#This Row],[Ethnicity]]="Black"), "Female_Black", "Others")</f>
        <v>Others</v>
      </c>
    </row>
    <row r="623" spans="1:17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TBL_Employees3[[#This Row],[Annual Salary]]+TBL_Employees3[[#This Row],[Bonus %]]*TBL_Employees3[[#This Row],[Annual Salary]]</f>
        <v>294893.28000000003</v>
      </c>
      <c r="P623" t="str">
        <f>IF(AND(TBL_Employees3[[#This Row],[Department]]="IT",TBL_Employees3[[#This Row],[Gender]]="Female"),"Yes","No")</f>
        <v>No</v>
      </c>
      <c r="Q623" t="str">
        <f>IF(AND(TBL_Employees3[[#This Row],[Gender]]="Female",TBL_Employees3[[#This Row],[Ethnicity]]="Black"), "Female_Black", "Others")</f>
        <v>Others</v>
      </c>
    </row>
    <row r="624" spans="1:17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TBL_Employees3[[#This Row],[Annual Salary]]+TBL_Employees3[[#This Row],[Bonus %]]*TBL_Employees3[[#This Row],[Annual Salary]]</f>
        <v>74854</v>
      </c>
      <c r="P624" t="str">
        <f>IF(AND(TBL_Employees3[[#This Row],[Department]]="IT",TBL_Employees3[[#This Row],[Gender]]="Female"),"Yes","No")</f>
        <v>Yes</v>
      </c>
      <c r="Q624" t="str">
        <f>IF(AND(TBL_Employees3[[#This Row],[Gender]]="Female",TBL_Employees3[[#This Row],[Ethnicity]]="Black"), "Female_Black", "Others")</f>
        <v>Others</v>
      </c>
    </row>
    <row r="625" spans="1:17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TBL_Employees3[[#This Row],[Annual Salary]]+TBL_Employees3[[#This Row],[Bonus %]]*TBL_Employees3[[#This Row],[Annual Salary]]</f>
        <v>296184.88</v>
      </c>
      <c r="P625" t="str">
        <f>IF(AND(TBL_Employees3[[#This Row],[Department]]="IT",TBL_Employees3[[#This Row],[Gender]]="Female"),"Yes","No")</f>
        <v>No</v>
      </c>
      <c r="Q625" t="str">
        <f>IF(AND(TBL_Employees3[[#This Row],[Gender]]="Female",TBL_Employees3[[#This Row],[Ethnicity]]="Black"), "Female_Black", "Others")</f>
        <v>Others</v>
      </c>
    </row>
    <row r="626" spans="1:17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TBL_Employees3[[#This Row],[Annual Salary]]+TBL_Employees3[[#This Row],[Bonus %]]*TBL_Employees3[[#This Row],[Annual Salary]]</f>
        <v>44735</v>
      </c>
      <c r="P626" t="str">
        <f>IF(AND(TBL_Employees3[[#This Row],[Department]]="IT",TBL_Employees3[[#This Row],[Gender]]="Female"),"Yes","No")</f>
        <v>Yes</v>
      </c>
      <c r="Q626" t="str">
        <f>IF(AND(TBL_Employees3[[#This Row],[Gender]]="Female",TBL_Employees3[[#This Row],[Ethnicity]]="Black"), "Female_Black", "Others")</f>
        <v>Others</v>
      </c>
    </row>
    <row r="627" spans="1:17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TBL_Employees3[[#This Row],[Annual Salary]]+TBL_Employees3[[#This Row],[Bonus %]]*TBL_Employees3[[#This Row],[Annual Salary]]</f>
        <v>50685</v>
      </c>
      <c r="P627" t="str">
        <f>IF(AND(TBL_Employees3[[#This Row],[Department]]="IT",TBL_Employees3[[#This Row],[Gender]]="Female"),"Yes","No")</f>
        <v>No</v>
      </c>
      <c r="Q627" t="str">
        <f>IF(AND(TBL_Employees3[[#This Row],[Gender]]="Female",TBL_Employees3[[#This Row],[Ethnicity]]="Black"), "Female_Black", "Others")</f>
        <v>Others</v>
      </c>
    </row>
    <row r="628" spans="1:17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TBL_Employees3[[#This Row],[Annual Salary]]+TBL_Employees3[[#This Row],[Bonus %]]*TBL_Employees3[[#This Row],[Annual Salary]]</f>
        <v>58993</v>
      </c>
      <c r="P628" t="str">
        <f>IF(AND(TBL_Employees3[[#This Row],[Department]]="IT",TBL_Employees3[[#This Row],[Gender]]="Female"),"Yes","No")</f>
        <v>No</v>
      </c>
      <c r="Q628" t="str">
        <f>IF(AND(TBL_Employees3[[#This Row],[Gender]]="Female",TBL_Employees3[[#This Row],[Ethnicity]]="Black"), "Female_Black", "Others")</f>
        <v>Others</v>
      </c>
    </row>
    <row r="629" spans="1:17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TBL_Employees3[[#This Row],[Annual Salary]]+TBL_Employees3[[#This Row],[Bonus %]]*TBL_Employees3[[#This Row],[Annual Salary]]</f>
        <v>115765</v>
      </c>
      <c r="P629" t="str">
        <f>IF(AND(TBL_Employees3[[#This Row],[Department]]="IT",TBL_Employees3[[#This Row],[Gender]]="Female"),"Yes","No")</f>
        <v>No</v>
      </c>
      <c r="Q629" t="str">
        <f>IF(AND(TBL_Employees3[[#This Row],[Gender]]="Female",TBL_Employees3[[#This Row],[Ethnicity]]="Black"), "Female_Black", "Others")</f>
        <v>Others</v>
      </c>
    </row>
    <row r="630" spans="1:17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TBL_Employees3[[#This Row],[Annual Salary]]+TBL_Employees3[[#This Row],[Bonus %]]*TBL_Employees3[[#This Row],[Annual Salary]]</f>
        <v>222000.6</v>
      </c>
      <c r="P630" t="str">
        <f>IF(AND(TBL_Employees3[[#This Row],[Department]]="IT",TBL_Employees3[[#This Row],[Gender]]="Female"),"Yes","No")</f>
        <v>No</v>
      </c>
      <c r="Q630" t="str">
        <f>IF(AND(TBL_Employees3[[#This Row],[Gender]]="Female",TBL_Employees3[[#This Row],[Ethnicity]]="Black"), "Female_Black", "Others")</f>
        <v>Others</v>
      </c>
    </row>
    <row r="631" spans="1:17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TBL_Employees3[[#This Row],[Annual Salary]]+TBL_Employees3[[#This Row],[Bonus %]]*TBL_Employees3[[#This Row],[Annual Salary]]</f>
        <v>56686</v>
      </c>
      <c r="P631" t="str">
        <f>IF(AND(TBL_Employees3[[#This Row],[Department]]="IT",TBL_Employees3[[#This Row],[Gender]]="Female"),"Yes","No")</f>
        <v>No</v>
      </c>
      <c r="Q631" t="str">
        <f>IF(AND(TBL_Employees3[[#This Row],[Gender]]="Female",TBL_Employees3[[#This Row],[Ethnicity]]="Black"), "Female_Black", "Others")</f>
        <v>Female_Black</v>
      </c>
    </row>
    <row r="632" spans="1:17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TBL_Employees3[[#This Row],[Annual Salary]]+TBL_Employees3[[#This Row],[Bonus %]]*TBL_Employees3[[#This Row],[Annual Salary]]</f>
        <v>146133.72</v>
      </c>
      <c r="P632" t="str">
        <f>IF(AND(TBL_Employees3[[#This Row],[Department]]="IT",TBL_Employees3[[#This Row],[Gender]]="Female"),"Yes","No")</f>
        <v>No</v>
      </c>
      <c r="Q632" t="str">
        <f>IF(AND(TBL_Employees3[[#This Row],[Gender]]="Female",TBL_Employees3[[#This Row],[Ethnicity]]="Black"), "Female_Black", "Others")</f>
        <v>Female_Black</v>
      </c>
    </row>
    <row r="633" spans="1:17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TBL_Employees3[[#This Row],[Annual Salary]]+TBL_Employees3[[#This Row],[Bonus %]]*TBL_Employees3[[#This Row],[Annual Salary]]</f>
        <v>188221.25</v>
      </c>
      <c r="P633" t="str">
        <f>IF(AND(TBL_Employees3[[#This Row],[Department]]="IT",TBL_Employees3[[#This Row],[Gender]]="Female"),"Yes","No")</f>
        <v>No</v>
      </c>
      <c r="Q633" t="str">
        <f>IF(AND(TBL_Employees3[[#This Row],[Gender]]="Female",TBL_Employees3[[#This Row],[Ethnicity]]="Black"), "Female_Black", "Others")</f>
        <v>Female_Black</v>
      </c>
    </row>
    <row r="634" spans="1:17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TBL_Employees3[[#This Row],[Annual Salary]]+TBL_Employees3[[#This Row],[Bonus %]]*TBL_Employees3[[#This Row],[Annual Salary]]</f>
        <v>96968.49</v>
      </c>
      <c r="P634" t="str">
        <f>IF(AND(TBL_Employees3[[#This Row],[Department]]="IT",TBL_Employees3[[#This Row],[Gender]]="Female"),"Yes","No")</f>
        <v>No</v>
      </c>
      <c r="Q634" t="str">
        <f>IF(AND(TBL_Employees3[[#This Row],[Gender]]="Female",TBL_Employees3[[#This Row],[Ethnicity]]="Black"), "Female_Black", "Others")</f>
        <v>Others</v>
      </c>
    </row>
    <row r="635" spans="1:17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TBL_Employees3[[#This Row],[Annual Salary]]+TBL_Employees3[[#This Row],[Bonus %]]*TBL_Employees3[[#This Row],[Annual Salary]]</f>
        <v>51877</v>
      </c>
      <c r="P635" t="str">
        <f>IF(AND(TBL_Employees3[[#This Row],[Department]]="IT",TBL_Employees3[[#This Row],[Gender]]="Female"),"Yes","No")</f>
        <v>No</v>
      </c>
      <c r="Q635" t="str">
        <f>IF(AND(TBL_Employees3[[#This Row],[Gender]]="Female",TBL_Employees3[[#This Row],[Ethnicity]]="Black"), "Female_Black", "Others")</f>
        <v>Others</v>
      </c>
    </row>
    <row r="636" spans="1:17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TBL_Employees3[[#This Row],[Annual Salary]]+TBL_Employees3[[#This Row],[Bonus %]]*TBL_Employees3[[#This Row],[Annual Salary]]</f>
        <v>86417</v>
      </c>
      <c r="P636" t="str">
        <f>IF(AND(TBL_Employees3[[#This Row],[Department]]="IT",TBL_Employees3[[#This Row],[Gender]]="Female"),"Yes","No")</f>
        <v>No</v>
      </c>
      <c r="Q636" t="str">
        <f>IF(AND(TBL_Employees3[[#This Row],[Gender]]="Female",TBL_Employees3[[#This Row],[Ethnicity]]="Black"), "Female_Black", "Others")</f>
        <v>Others</v>
      </c>
    </row>
    <row r="637" spans="1:17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TBL_Employees3[[#This Row],[Annual Salary]]+TBL_Employees3[[#This Row],[Bonus %]]*TBL_Employees3[[#This Row],[Annual Salary]]</f>
        <v>96548</v>
      </c>
      <c r="P637" t="str">
        <f>IF(AND(TBL_Employees3[[#This Row],[Department]]="IT",TBL_Employees3[[#This Row],[Gender]]="Female"),"Yes","No")</f>
        <v>Yes</v>
      </c>
      <c r="Q637" t="str">
        <f>IF(AND(TBL_Employees3[[#This Row],[Gender]]="Female",TBL_Employees3[[#This Row],[Ethnicity]]="Black"), "Female_Black", "Others")</f>
        <v>Others</v>
      </c>
    </row>
    <row r="638" spans="1:17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TBL_Employees3[[#This Row],[Annual Salary]]+TBL_Employees3[[#This Row],[Bonus %]]*TBL_Employees3[[#This Row],[Annual Salary]]</f>
        <v>92940</v>
      </c>
      <c r="P638" t="str">
        <f>IF(AND(TBL_Employees3[[#This Row],[Department]]="IT",TBL_Employees3[[#This Row],[Gender]]="Female"),"Yes","No")</f>
        <v>No</v>
      </c>
      <c r="Q638" t="str">
        <f>IF(AND(TBL_Employees3[[#This Row],[Gender]]="Female",TBL_Employees3[[#This Row],[Ethnicity]]="Black"), "Female_Black", "Others")</f>
        <v>Others</v>
      </c>
    </row>
    <row r="639" spans="1:17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TBL_Employees3[[#This Row],[Annual Salary]]+TBL_Employees3[[#This Row],[Bonus %]]*TBL_Employees3[[#This Row],[Annual Salary]]</f>
        <v>61410</v>
      </c>
      <c r="P639" t="str">
        <f>IF(AND(TBL_Employees3[[#This Row],[Department]]="IT",TBL_Employees3[[#This Row],[Gender]]="Female"),"Yes","No")</f>
        <v>No</v>
      </c>
      <c r="Q639" t="str">
        <f>IF(AND(TBL_Employees3[[#This Row],[Gender]]="Female",TBL_Employees3[[#This Row],[Ethnicity]]="Black"), "Female_Black", "Others")</f>
        <v>Others</v>
      </c>
    </row>
    <row r="640" spans="1:17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TBL_Employees3[[#This Row],[Annual Salary]]+TBL_Employees3[[#This Row],[Bonus %]]*TBL_Employees3[[#This Row],[Annual Salary]]</f>
        <v>116920.12</v>
      </c>
      <c r="P640" t="str">
        <f>IF(AND(TBL_Employees3[[#This Row],[Department]]="IT",TBL_Employees3[[#This Row],[Gender]]="Female"),"Yes","No")</f>
        <v>No</v>
      </c>
      <c r="Q640" t="str">
        <f>IF(AND(TBL_Employees3[[#This Row],[Gender]]="Female",TBL_Employees3[[#This Row],[Ethnicity]]="Black"), "Female_Black", "Others")</f>
        <v>Female_Black</v>
      </c>
    </row>
    <row r="641" spans="1:17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TBL_Employees3[[#This Row],[Annual Salary]]+TBL_Employees3[[#This Row],[Bonus %]]*TBL_Employees3[[#This Row],[Annual Salary]]</f>
        <v>232134.2</v>
      </c>
      <c r="P641" t="str">
        <f>IF(AND(TBL_Employees3[[#This Row],[Department]]="IT",TBL_Employees3[[#This Row],[Gender]]="Female"),"Yes","No")</f>
        <v>No</v>
      </c>
      <c r="Q641" t="str">
        <f>IF(AND(TBL_Employees3[[#This Row],[Gender]]="Female",TBL_Employees3[[#This Row],[Ethnicity]]="Black"), "Female_Black", "Others")</f>
        <v>Female_Black</v>
      </c>
    </row>
    <row r="642" spans="1:17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TBL_Employees3[[#This Row],[Annual Salary]]+TBL_Employees3[[#This Row],[Bonus %]]*TBL_Employees3[[#This Row],[Annual Salary]]</f>
        <v>81687</v>
      </c>
      <c r="P642" t="str">
        <f>IF(AND(TBL_Employees3[[#This Row],[Department]]="IT",TBL_Employees3[[#This Row],[Gender]]="Female"),"Yes","No")</f>
        <v>No</v>
      </c>
      <c r="Q642" t="str">
        <f>IF(AND(TBL_Employees3[[#This Row],[Gender]]="Female",TBL_Employees3[[#This Row],[Ethnicity]]="Black"), "Female_Black", "Others")</f>
        <v>Others</v>
      </c>
    </row>
    <row r="643" spans="1:17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TBL_Employees3[[#This Row],[Annual Salary]]+TBL_Employees3[[#This Row],[Bonus %]]*TBL_Employees3[[#This Row],[Annual Salary]]</f>
        <v>335105.37</v>
      </c>
      <c r="P643" t="str">
        <f>IF(AND(TBL_Employees3[[#This Row],[Department]]="IT",TBL_Employees3[[#This Row],[Gender]]="Female"),"Yes","No")</f>
        <v>No</v>
      </c>
      <c r="Q643" t="str">
        <f>IF(AND(TBL_Employees3[[#This Row],[Gender]]="Female",TBL_Employees3[[#This Row],[Ethnicity]]="Black"), "Female_Black", "Others")</f>
        <v>Others</v>
      </c>
    </row>
    <row r="644" spans="1:17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TBL_Employees3[[#This Row],[Annual Salary]]+TBL_Employees3[[#This Row],[Bonus %]]*TBL_Employees3[[#This Row],[Annual Salary]]</f>
        <v>304374.8</v>
      </c>
      <c r="P644" t="str">
        <f>IF(AND(TBL_Employees3[[#This Row],[Department]]="IT",TBL_Employees3[[#This Row],[Gender]]="Female"),"Yes","No")</f>
        <v>No</v>
      </c>
      <c r="Q644" t="str">
        <f>IF(AND(TBL_Employees3[[#This Row],[Gender]]="Female",TBL_Employees3[[#This Row],[Ethnicity]]="Black"), "Female_Black", "Others")</f>
        <v>Female_Black</v>
      </c>
    </row>
    <row r="645" spans="1:17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TBL_Employees3[[#This Row],[Annual Salary]]+TBL_Employees3[[#This Row],[Bonus %]]*TBL_Employees3[[#This Row],[Annual Salary]]</f>
        <v>187640.44</v>
      </c>
      <c r="P645" t="str">
        <f>IF(AND(TBL_Employees3[[#This Row],[Department]]="IT",TBL_Employees3[[#This Row],[Gender]]="Female"),"Yes","No")</f>
        <v>No</v>
      </c>
      <c r="Q645" t="str">
        <f>IF(AND(TBL_Employees3[[#This Row],[Gender]]="Female",TBL_Employees3[[#This Row],[Ethnicity]]="Black"), "Female_Black", "Others")</f>
        <v>Others</v>
      </c>
    </row>
    <row r="646" spans="1:17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TBL_Employees3[[#This Row],[Annual Salary]]+TBL_Employees3[[#This Row],[Bonus %]]*TBL_Employees3[[#This Row],[Annual Salary]]</f>
        <v>105488.9</v>
      </c>
      <c r="P646" t="str">
        <f>IF(AND(TBL_Employees3[[#This Row],[Department]]="IT",TBL_Employees3[[#This Row],[Gender]]="Female"),"Yes","No")</f>
        <v>No</v>
      </c>
      <c r="Q646" t="str">
        <f>IF(AND(TBL_Employees3[[#This Row],[Gender]]="Female",TBL_Employees3[[#This Row],[Ethnicity]]="Black"), "Female_Black", "Others")</f>
        <v>Others</v>
      </c>
    </row>
    <row r="647" spans="1:17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TBL_Employees3[[#This Row],[Annual Salary]]+TBL_Employees3[[#This Row],[Bonus %]]*TBL_Employees3[[#This Row],[Annual Salary]]</f>
        <v>80700</v>
      </c>
      <c r="P647" t="str">
        <f>IF(AND(TBL_Employees3[[#This Row],[Department]]="IT",TBL_Employees3[[#This Row],[Gender]]="Female"),"Yes","No")</f>
        <v>No</v>
      </c>
      <c r="Q647" t="str">
        <f>IF(AND(TBL_Employees3[[#This Row],[Gender]]="Female",TBL_Employees3[[#This Row],[Ethnicity]]="Black"), "Female_Black", "Others")</f>
        <v>Others</v>
      </c>
    </row>
    <row r="648" spans="1:17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TBL_Employees3[[#This Row],[Annual Salary]]+TBL_Employees3[[#This Row],[Bonus %]]*TBL_Employees3[[#This Row],[Annual Salary]]</f>
        <v>134542.79999999999</v>
      </c>
      <c r="P648" t="str">
        <f>IF(AND(TBL_Employees3[[#This Row],[Department]]="IT",TBL_Employees3[[#This Row],[Gender]]="Female"),"Yes","No")</f>
        <v>No</v>
      </c>
      <c r="Q648" t="str">
        <f>IF(AND(TBL_Employees3[[#This Row],[Gender]]="Female",TBL_Employees3[[#This Row],[Ethnicity]]="Black"), "Female_Black", "Others")</f>
        <v>Others</v>
      </c>
    </row>
    <row r="649" spans="1:17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TBL_Employees3[[#This Row],[Annual Salary]]+TBL_Employees3[[#This Row],[Bonus %]]*TBL_Employees3[[#This Row],[Annual Salary]]</f>
        <v>58745</v>
      </c>
      <c r="P649" t="str">
        <f>IF(AND(TBL_Employees3[[#This Row],[Department]]="IT",TBL_Employees3[[#This Row],[Gender]]="Female"),"Yes","No")</f>
        <v>No</v>
      </c>
      <c r="Q649" t="str">
        <f>IF(AND(TBL_Employees3[[#This Row],[Gender]]="Female",TBL_Employees3[[#This Row],[Ethnicity]]="Black"), "Female_Black", "Others")</f>
        <v>Others</v>
      </c>
    </row>
    <row r="650" spans="1:17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TBL_Employees3[[#This Row],[Annual Salary]]+TBL_Employees3[[#This Row],[Bonus %]]*TBL_Employees3[[#This Row],[Annual Salary]]</f>
        <v>76202</v>
      </c>
      <c r="P650" t="str">
        <f>IF(AND(TBL_Employees3[[#This Row],[Department]]="IT",TBL_Employees3[[#This Row],[Gender]]="Female"),"Yes","No")</f>
        <v>Yes</v>
      </c>
      <c r="Q650" t="str">
        <f>IF(AND(TBL_Employees3[[#This Row],[Gender]]="Female",TBL_Employees3[[#This Row],[Ethnicity]]="Black"), "Female_Black", "Others")</f>
        <v>Others</v>
      </c>
    </row>
    <row r="651" spans="1:17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TBL_Employees3[[#This Row],[Annual Salary]]+TBL_Employees3[[#This Row],[Bonus %]]*TBL_Employees3[[#This Row],[Annual Salary]]</f>
        <v>265472</v>
      </c>
      <c r="P651" t="str">
        <f>IF(AND(TBL_Employees3[[#This Row],[Department]]="IT",TBL_Employees3[[#This Row],[Gender]]="Female"),"Yes","No")</f>
        <v>No</v>
      </c>
      <c r="Q651" t="str">
        <f>IF(AND(TBL_Employees3[[#This Row],[Gender]]="Female",TBL_Employees3[[#This Row],[Ethnicity]]="Black"), "Female_Black", "Others")</f>
        <v>Others</v>
      </c>
    </row>
    <row r="652" spans="1:17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TBL_Employees3[[#This Row],[Annual Salary]]+TBL_Employees3[[#This Row],[Bonus %]]*TBL_Employees3[[#This Row],[Annual Salary]]</f>
        <v>71454</v>
      </c>
      <c r="P652" t="str">
        <f>IF(AND(TBL_Employees3[[#This Row],[Department]]="IT",TBL_Employees3[[#This Row],[Gender]]="Female"),"Yes","No")</f>
        <v>No</v>
      </c>
      <c r="Q652" t="str">
        <f>IF(AND(TBL_Employees3[[#This Row],[Gender]]="Female",TBL_Employees3[[#This Row],[Ethnicity]]="Black"), "Female_Black", "Others")</f>
        <v>Others</v>
      </c>
    </row>
    <row r="653" spans="1:17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TBL_Employees3[[#This Row],[Annual Salary]]+TBL_Employees3[[#This Row],[Bonus %]]*TBL_Employees3[[#This Row],[Annual Salary]]</f>
        <v>94652</v>
      </c>
      <c r="P653" t="str">
        <f>IF(AND(TBL_Employees3[[#This Row],[Department]]="IT",TBL_Employees3[[#This Row],[Gender]]="Female"),"Yes","No")</f>
        <v>Yes</v>
      </c>
      <c r="Q653" t="str">
        <f>IF(AND(TBL_Employees3[[#This Row],[Gender]]="Female",TBL_Employees3[[#This Row],[Ethnicity]]="Black"), "Female_Black", "Others")</f>
        <v>Others</v>
      </c>
    </row>
    <row r="654" spans="1:17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TBL_Employees3[[#This Row],[Annual Salary]]+TBL_Employees3[[#This Row],[Bonus %]]*TBL_Employees3[[#This Row],[Annual Salary]]</f>
        <v>63411</v>
      </c>
      <c r="P654" t="str">
        <f>IF(AND(TBL_Employees3[[#This Row],[Department]]="IT",TBL_Employees3[[#This Row],[Gender]]="Female"),"Yes","No")</f>
        <v>No</v>
      </c>
      <c r="Q654" t="str">
        <f>IF(AND(TBL_Employees3[[#This Row],[Gender]]="Female",TBL_Employees3[[#This Row],[Ethnicity]]="Black"), "Female_Black", "Others")</f>
        <v>Others</v>
      </c>
    </row>
    <row r="655" spans="1:17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TBL_Employees3[[#This Row],[Annual Salary]]+TBL_Employees3[[#This Row],[Bonus %]]*TBL_Employees3[[#This Row],[Annual Salary]]</f>
        <v>67171</v>
      </c>
      <c r="P655" t="str">
        <f>IF(AND(TBL_Employees3[[#This Row],[Department]]="IT",TBL_Employees3[[#This Row],[Gender]]="Female"),"Yes","No")</f>
        <v>No</v>
      </c>
      <c r="Q655" t="str">
        <f>IF(AND(TBL_Employees3[[#This Row],[Gender]]="Female",TBL_Employees3[[#This Row],[Ethnicity]]="Black"), "Female_Black", "Others")</f>
        <v>Others</v>
      </c>
    </row>
    <row r="656" spans="1:17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TBL_Employees3[[#This Row],[Annual Salary]]+TBL_Employees3[[#This Row],[Bonus %]]*TBL_Employees3[[#This Row],[Annual Salary]]</f>
        <v>174841.4</v>
      </c>
      <c r="P656" t="str">
        <f>IF(AND(TBL_Employees3[[#This Row],[Department]]="IT",TBL_Employees3[[#This Row],[Gender]]="Female"),"Yes","No")</f>
        <v>No</v>
      </c>
      <c r="Q656" t="str">
        <f>IF(AND(TBL_Employees3[[#This Row],[Gender]]="Female",TBL_Employees3[[#This Row],[Ethnicity]]="Black"), "Female_Black", "Others")</f>
        <v>Others</v>
      </c>
    </row>
    <row r="657" spans="1:17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TBL_Employees3[[#This Row],[Annual Salary]]+TBL_Employees3[[#This Row],[Bonus %]]*TBL_Employees3[[#This Row],[Annual Salary]]</f>
        <v>95562</v>
      </c>
      <c r="P657" t="str">
        <f>IF(AND(TBL_Employees3[[#This Row],[Department]]="IT",TBL_Employees3[[#This Row],[Gender]]="Female"),"Yes","No")</f>
        <v>No</v>
      </c>
      <c r="Q657" t="str">
        <f>IF(AND(TBL_Employees3[[#This Row],[Gender]]="Female",TBL_Employees3[[#This Row],[Ethnicity]]="Black"), "Female_Black", "Others")</f>
        <v>Female_Black</v>
      </c>
    </row>
    <row r="658" spans="1:17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TBL_Employees3[[#This Row],[Annual Salary]]+TBL_Employees3[[#This Row],[Bonus %]]*TBL_Employees3[[#This Row],[Annual Salary]]</f>
        <v>96092</v>
      </c>
      <c r="P658" t="str">
        <f>IF(AND(TBL_Employees3[[#This Row],[Department]]="IT",TBL_Employees3[[#This Row],[Gender]]="Female"),"Yes","No")</f>
        <v>No</v>
      </c>
      <c r="Q658" t="str">
        <f>IF(AND(TBL_Employees3[[#This Row],[Gender]]="Female",TBL_Employees3[[#This Row],[Ethnicity]]="Black"), "Female_Black", "Others")</f>
        <v>Others</v>
      </c>
    </row>
    <row r="659" spans="1:17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TBL_Employees3[[#This Row],[Annual Salary]]+TBL_Employees3[[#This Row],[Bonus %]]*TBL_Employees3[[#This Row],[Annual Salary]]</f>
        <v>353461.71</v>
      </c>
      <c r="P659" t="str">
        <f>IF(AND(TBL_Employees3[[#This Row],[Department]]="IT",TBL_Employees3[[#This Row],[Gender]]="Female"),"Yes","No")</f>
        <v>No</v>
      </c>
      <c r="Q659" t="str">
        <f>IF(AND(TBL_Employees3[[#This Row],[Gender]]="Female",TBL_Employees3[[#This Row],[Ethnicity]]="Black"), "Female_Black", "Others")</f>
        <v>Others</v>
      </c>
    </row>
    <row r="660" spans="1:17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TBL_Employees3[[#This Row],[Annual Salary]]+TBL_Employees3[[#This Row],[Bonus %]]*TBL_Employees3[[#This Row],[Annual Salary]]</f>
        <v>72565.5</v>
      </c>
      <c r="P660" t="str">
        <f>IF(AND(TBL_Employees3[[#This Row],[Department]]="IT",TBL_Employees3[[#This Row],[Gender]]="Female"),"Yes","No")</f>
        <v>No</v>
      </c>
      <c r="Q660" t="str">
        <f>IF(AND(TBL_Employees3[[#This Row],[Gender]]="Female",TBL_Employees3[[#This Row],[Ethnicity]]="Black"), "Female_Black", "Others")</f>
        <v>Others</v>
      </c>
    </row>
    <row r="661" spans="1:17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TBL_Employees3[[#This Row],[Annual Salary]]+TBL_Employees3[[#This Row],[Bonus %]]*TBL_Employees3[[#This Row],[Annual Salary]]</f>
        <v>316660.76</v>
      </c>
      <c r="P661" t="str">
        <f>IF(AND(TBL_Employees3[[#This Row],[Department]]="IT",TBL_Employees3[[#This Row],[Gender]]="Female"),"Yes","No")</f>
        <v>No</v>
      </c>
      <c r="Q661" t="str">
        <f>IF(AND(TBL_Employees3[[#This Row],[Gender]]="Female",TBL_Employees3[[#This Row],[Ethnicity]]="Black"), "Female_Black", "Others")</f>
        <v>Others</v>
      </c>
    </row>
    <row r="662" spans="1:17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TBL_Employees3[[#This Row],[Annual Salary]]+TBL_Employees3[[#This Row],[Bonus %]]*TBL_Employees3[[#This Row],[Annual Salary]]</f>
        <v>45206</v>
      </c>
      <c r="P662" t="str">
        <f>IF(AND(TBL_Employees3[[#This Row],[Department]]="IT",TBL_Employees3[[#This Row],[Gender]]="Female"),"Yes","No")</f>
        <v>No</v>
      </c>
      <c r="Q662" t="str">
        <f>IF(AND(TBL_Employees3[[#This Row],[Gender]]="Female",TBL_Employees3[[#This Row],[Ethnicity]]="Black"), "Female_Black", "Others")</f>
        <v>Others</v>
      </c>
    </row>
    <row r="663" spans="1:17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TBL_Employees3[[#This Row],[Annual Salary]]+TBL_Employees3[[#This Row],[Bonus %]]*TBL_Employees3[[#This Row],[Annual Salary]]</f>
        <v>280241.64</v>
      </c>
      <c r="P663" t="str">
        <f>IF(AND(TBL_Employees3[[#This Row],[Department]]="IT",TBL_Employees3[[#This Row],[Gender]]="Female"),"Yes","No")</f>
        <v>No</v>
      </c>
      <c r="Q663" t="str">
        <f>IF(AND(TBL_Employees3[[#This Row],[Gender]]="Female",TBL_Employees3[[#This Row],[Ethnicity]]="Black"), "Female_Black", "Others")</f>
        <v>Others</v>
      </c>
    </row>
    <row r="664" spans="1:17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TBL_Employees3[[#This Row],[Annual Salary]]+TBL_Employees3[[#This Row],[Bonus %]]*TBL_Employees3[[#This Row],[Annual Salary]]</f>
        <v>87770</v>
      </c>
      <c r="P664" t="str">
        <f>IF(AND(TBL_Employees3[[#This Row],[Department]]="IT",TBL_Employees3[[#This Row],[Gender]]="Female"),"Yes","No")</f>
        <v>No</v>
      </c>
      <c r="Q664" t="str">
        <f>IF(AND(TBL_Employees3[[#This Row],[Gender]]="Female",TBL_Employees3[[#This Row],[Ethnicity]]="Black"), "Female_Black", "Others")</f>
        <v>Others</v>
      </c>
    </row>
    <row r="665" spans="1:17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TBL_Employees3[[#This Row],[Annual Salary]]+TBL_Employees3[[#This Row],[Bonus %]]*TBL_Employees3[[#This Row],[Annual Salary]]</f>
        <v>112200.9</v>
      </c>
      <c r="P665" t="str">
        <f>IF(AND(TBL_Employees3[[#This Row],[Department]]="IT",TBL_Employees3[[#This Row],[Gender]]="Female"),"Yes","No")</f>
        <v>No</v>
      </c>
      <c r="Q665" t="str">
        <f>IF(AND(TBL_Employees3[[#This Row],[Gender]]="Female",TBL_Employees3[[#This Row],[Ethnicity]]="Black"), "Female_Black", "Others")</f>
        <v>Others</v>
      </c>
    </row>
    <row r="666" spans="1:17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TBL_Employees3[[#This Row],[Annual Salary]]+TBL_Employees3[[#This Row],[Bonus %]]*TBL_Employees3[[#This Row],[Annual Salary]]</f>
        <v>182271.96</v>
      </c>
      <c r="P666" t="str">
        <f>IF(AND(TBL_Employees3[[#This Row],[Department]]="IT",TBL_Employees3[[#This Row],[Gender]]="Female"),"Yes","No")</f>
        <v>No</v>
      </c>
      <c r="Q666" t="str">
        <f>IF(AND(TBL_Employees3[[#This Row],[Gender]]="Female",TBL_Employees3[[#This Row],[Ethnicity]]="Black"), "Female_Black", "Others")</f>
        <v>Others</v>
      </c>
    </row>
    <row r="667" spans="1:17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TBL_Employees3[[#This Row],[Annual Salary]]+TBL_Employees3[[#This Row],[Bonus %]]*TBL_Employees3[[#This Row],[Annual Salary]]</f>
        <v>74891</v>
      </c>
      <c r="P667" t="str">
        <f>IF(AND(TBL_Employees3[[#This Row],[Department]]="IT",TBL_Employees3[[#This Row],[Gender]]="Female"),"Yes","No")</f>
        <v>No</v>
      </c>
      <c r="Q667" t="str">
        <f>IF(AND(TBL_Employees3[[#This Row],[Gender]]="Female",TBL_Employees3[[#This Row],[Ethnicity]]="Black"), "Female_Black", "Others")</f>
        <v>Others</v>
      </c>
    </row>
    <row r="668" spans="1:17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TBL_Employees3[[#This Row],[Annual Salary]]+TBL_Employees3[[#This Row],[Bonus %]]*TBL_Employees3[[#This Row],[Annual Salary]]</f>
        <v>95670</v>
      </c>
      <c r="P668" t="str">
        <f>IF(AND(TBL_Employees3[[#This Row],[Department]]="IT",TBL_Employees3[[#This Row],[Gender]]="Female"),"Yes","No")</f>
        <v>No</v>
      </c>
      <c r="Q668" t="str">
        <f>IF(AND(TBL_Employees3[[#This Row],[Gender]]="Female",TBL_Employees3[[#This Row],[Ethnicity]]="Black"), "Female_Black", "Others")</f>
        <v>Others</v>
      </c>
    </row>
    <row r="669" spans="1:17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TBL_Employees3[[#This Row],[Annual Salary]]+TBL_Employees3[[#This Row],[Bonus %]]*TBL_Employees3[[#This Row],[Annual Salary]]</f>
        <v>67837</v>
      </c>
      <c r="P669" t="str">
        <f>IF(AND(TBL_Employees3[[#This Row],[Department]]="IT",TBL_Employees3[[#This Row],[Gender]]="Female"),"Yes","No")</f>
        <v>No</v>
      </c>
      <c r="Q669" t="str">
        <f>IF(AND(TBL_Employees3[[#This Row],[Gender]]="Female",TBL_Employees3[[#This Row],[Ethnicity]]="Black"), "Female_Black", "Others")</f>
        <v>Female_Black</v>
      </c>
    </row>
    <row r="670" spans="1:17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TBL_Employees3[[#This Row],[Annual Salary]]+TBL_Employees3[[#This Row],[Bonus %]]*TBL_Employees3[[#This Row],[Annual Salary]]</f>
        <v>72425</v>
      </c>
      <c r="P670" t="str">
        <f>IF(AND(TBL_Employees3[[#This Row],[Department]]="IT",TBL_Employees3[[#This Row],[Gender]]="Female"),"Yes","No")</f>
        <v>No</v>
      </c>
      <c r="Q670" t="str">
        <f>IF(AND(TBL_Employees3[[#This Row],[Gender]]="Female",TBL_Employees3[[#This Row],[Ethnicity]]="Black"), "Female_Black", "Others")</f>
        <v>Others</v>
      </c>
    </row>
    <row r="671" spans="1:17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TBL_Employees3[[#This Row],[Annual Salary]]+TBL_Employees3[[#This Row],[Bonus %]]*TBL_Employees3[[#This Row],[Annual Salary]]</f>
        <v>93103</v>
      </c>
      <c r="P671" t="str">
        <f>IF(AND(TBL_Employees3[[#This Row],[Department]]="IT",TBL_Employees3[[#This Row],[Gender]]="Female"),"Yes","No")</f>
        <v>No</v>
      </c>
      <c r="Q671" t="str">
        <f>IF(AND(TBL_Employees3[[#This Row],[Gender]]="Female",TBL_Employees3[[#This Row],[Ethnicity]]="Black"), "Female_Black", "Others")</f>
        <v>Others</v>
      </c>
    </row>
    <row r="672" spans="1:17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TBL_Employees3[[#This Row],[Annual Salary]]+TBL_Employees3[[#This Row],[Bonus %]]*TBL_Employees3[[#This Row],[Annual Salary]]</f>
        <v>76272</v>
      </c>
      <c r="P672" t="str">
        <f>IF(AND(TBL_Employees3[[#This Row],[Department]]="IT",TBL_Employees3[[#This Row],[Gender]]="Female"),"Yes","No")</f>
        <v>No</v>
      </c>
      <c r="Q672" t="str">
        <f>IF(AND(TBL_Employees3[[#This Row],[Gender]]="Female",TBL_Employees3[[#This Row],[Ethnicity]]="Black"), "Female_Black", "Others")</f>
        <v>Others</v>
      </c>
    </row>
    <row r="673" spans="1:17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TBL_Employees3[[#This Row],[Annual Salary]]+TBL_Employees3[[#This Row],[Bonus %]]*TBL_Employees3[[#This Row],[Annual Salary]]</f>
        <v>55760</v>
      </c>
      <c r="P673" t="str">
        <f>IF(AND(TBL_Employees3[[#This Row],[Department]]="IT",TBL_Employees3[[#This Row],[Gender]]="Female"),"Yes","No")</f>
        <v>No</v>
      </c>
      <c r="Q673" t="str">
        <f>IF(AND(TBL_Employees3[[#This Row],[Gender]]="Female",TBL_Employees3[[#This Row],[Ethnicity]]="Black"), "Female_Black", "Others")</f>
        <v>Others</v>
      </c>
    </row>
    <row r="674" spans="1:17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TBL_Employees3[[#This Row],[Annual Salary]]+TBL_Employees3[[#This Row],[Bonus %]]*TBL_Employees3[[#This Row],[Annual Salary]]</f>
        <v>354611.6</v>
      </c>
      <c r="P674" t="str">
        <f>IF(AND(TBL_Employees3[[#This Row],[Department]]="IT",TBL_Employees3[[#This Row],[Gender]]="Female"),"Yes","No")</f>
        <v>No</v>
      </c>
      <c r="Q674" t="str">
        <f>IF(AND(TBL_Employees3[[#This Row],[Gender]]="Female",TBL_Employees3[[#This Row],[Ethnicity]]="Black"), "Female_Black", "Others")</f>
        <v>Others</v>
      </c>
    </row>
    <row r="675" spans="1:17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TBL_Employees3[[#This Row],[Annual Salary]]+TBL_Employees3[[#This Row],[Bonus %]]*TBL_Employees3[[#This Row],[Annual Salary]]</f>
        <v>58671</v>
      </c>
      <c r="P675" t="str">
        <f>IF(AND(TBL_Employees3[[#This Row],[Department]]="IT",TBL_Employees3[[#This Row],[Gender]]="Female"),"Yes","No")</f>
        <v>No</v>
      </c>
      <c r="Q675" t="str">
        <f>IF(AND(TBL_Employees3[[#This Row],[Gender]]="Female",TBL_Employees3[[#This Row],[Ethnicity]]="Black"), "Female_Black", "Others")</f>
        <v>Others</v>
      </c>
    </row>
    <row r="676" spans="1:17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TBL_Employees3[[#This Row],[Annual Salary]]+TBL_Employees3[[#This Row],[Bonus %]]*TBL_Employees3[[#This Row],[Annual Salary]]</f>
        <v>55457</v>
      </c>
      <c r="P676" t="str">
        <f>IF(AND(TBL_Employees3[[#This Row],[Department]]="IT",TBL_Employees3[[#This Row],[Gender]]="Female"),"Yes","No")</f>
        <v>No</v>
      </c>
      <c r="Q676" t="str">
        <f>IF(AND(TBL_Employees3[[#This Row],[Gender]]="Female",TBL_Employees3[[#This Row],[Ethnicity]]="Black"), "Female_Black", "Others")</f>
        <v>Others</v>
      </c>
    </row>
    <row r="677" spans="1:17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TBL_Employees3[[#This Row],[Annual Salary]]+TBL_Employees3[[#This Row],[Bonus %]]*TBL_Employees3[[#This Row],[Annual Salary]]</f>
        <v>72340</v>
      </c>
      <c r="P677" t="str">
        <f>IF(AND(TBL_Employees3[[#This Row],[Department]]="IT",TBL_Employees3[[#This Row],[Gender]]="Female"),"Yes","No")</f>
        <v>No</v>
      </c>
      <c r="Q677" t="str">
        <f>IF(AND(TBL_Employees3[[#This Row],[Gender]]="Female",TBL_Employees3[[#This Row],[Ethnicity]]="Black"), "Female_Black", "Others")</f>
        <v>Others</v>
      </c>
    </row>
    <row r="678" spans="1:17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TBL_Employees3[[#This Row],[Annual Salary]]+TBL_Employees3[[#This Row],[Bonus %]]*TBL_Employees3[[#This Row],[Annual Salary]]</f>
        <v>129377.24</v>
      </c>
      <c r="P678" t="str">
        <f>IF(AND(TBL_Employees3[[#This Row],[Department]]="IT",TBL_Employees3[[#This Row],[Gender]]="Female"),"Yes","No")</f>
        <v>No</v>
      </c>
      <c r="Q678" t="str">
        <f>IF(AND(TBL_Employees3[[#This Row],[Gender]]="Female",TBL_Employees3[[#This Row],[Ethnicity]]="Black"), "Female_Black", "Others")</f>
        <v>Others</v>
      </c>
    </row>
    <row r="679" spans="1:17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TBL_Employees3[[#This Row],[Annual Salary]]+TBL_Employees3[[#This Row],[Bonus %]]*TBL_Employees3[[#This Row],[Annual Salary]]</f>
        <v>200520</v>
      </c>
      <c r="P679" t="str">
        <f>IF(AND(TBL_Employees3[[#This Row],[Department]]="IT",TBL_Employees3[[#This Row],[Gender]]="Female"),"Yes","No")</f>
        <v>Yes</v>
      </c>
      <c r="Q679" t="str">
        <f>IF(AND(TBL_Employees3[[#This Row],[Gender]]="Female",TBL_Employees3[[#This Row],[Ethnicity]]="Black"), "Female_Black", "Others")</f>
        <v>Others</v>
      </c>
    </row>
    <row r="680" spans="1:17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TBL_Employees3[[#This Row],[Annual Salary]]+TBL_Employees3[[#This Row],[Bonus %]]*TBL_Employees3[[#This Row],[Annual Salary]]</f>
        <v>78153</v>
      </c>
      <c r="P680" t="str">
        <f>IF(AND(TBL_Employees3[[#This Row],[Department]]="IT",TBL_Employees3[[#This Row],[Gender]]="Female"),"Yes","No")</f>
        <v>Yes</v>
      </c>
      <c r="Q680" t="str">
        <f>IF(AND(TBL_Employees3[[#This Row],[Gender]]="Female",TBL_Employees3[[#This Row],[Ethnicity]]="Black"), "Female_Black", "Others")</f>
        <v>Others</v>
      </c>
    </row>
    <row r="681" spans="1:17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TBL_Employees3[[#This Row],[Annual Salary]]+TBL_Employees3[[#This Row],[Bonus %]]*TBL_Employees3[[#This Row],[Annual Salary]]</f>
        <v>112841.16</v>
      </c>
      <c r="P681" t="str">
        <f>IF(AND(TBL_Employees3[[#This Row],[Department]]="IT",TBL_Employees3[[#This Row],[Gender]]="Female"),"Yes","No")</f>
        <v>No</v>
      </c>
      <c r="Q681" t="str">
        <f>IF(AND(TBL_Employees3[[#This Row],[Gender]]="Female",TBL_Employees3[[#This Row],[Ethnicity]]="Black"), "Female_Black", "Others")</f>
        <v>Others</v>
      </c>
    </row>
    <row r="682" spans="1:17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TBL_Employees3[[#This Row],[Annual Salary]]+TBL_Employees3[[#This Row],[Bonus %]]*TBL_Employees3[[#This Row],[Annual Salary]]</f>
        <v>125901.3</v>
      </c>
      <c r="P682" t="str">
        <f>IF(AND(TBL_Employees3[[#This Row],[Department]]="IT",TBL_Employees3[[#This Row],[Gender]]="Female"),"Yes","No")</f>
        <v>No</v>
      </c>
      <c r="Q682" t="str">
        <f>IF(AND(TBL_Employees3[[#This Row],[Gender]]="Female",TBL_Employees3[[#This Row],[Ethnicity]]="Black"), "Female_Black", "Others")</f>
        <v>Others</v>
      </c>
    </row>
    <row r="683" spans="1:17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TBL_Employees3[[#This Row],[Annual Salary]]+TBL_Employees3[[#This Row],[Bonus %]]*TBL_Employees3[[#This Row],[Annual Salary]]</f>
        <v>45061</v>
      </c>
      <c r="P683" t="str">
        <f>IF(AND(TBL_Employees3[[#This Row],[Department]]="IT",TBL_Employees3[[#This Row],[Gender]]="Female"),"Yes","No")</f>
        <v>No</v>
      </c>
      <c r="Q683" t="str">
        <f>IF(AND(TBL_Employees3[[#This Row],[Gender]]="Female",TBL_Employees3[[#This Row],[Ethnicity]]="Black"), "Female_Black", "Others")</f>
        <v>Others</v>
      </c>
    </row>
    <row r="684" spans="1:17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TBL_Employees3[[#This Row],[Annual Salary]]+TBL_Employees3[[#This Row],[Bonus %]]*TBL_Employees3[[#This Row],[Annual Salary]]</f>
        <v>91399</v>
      </c>
      <c r="P684" t="str">
        <f>IF(AND(TBL_Employees3[[#This Row],[Department]]="IT",TBL_Employees3[[#This Row],[Gender]]="Female"),"Yes","No")</f>
        <v>No</v>
      </c>
      <c r="Q684" t="str">
        <f>IF(AND(TBL_Employees3[[#This Row],[Gender]]="Female",TBL_Employees3[[#This Row],[Ethnicity]]="Black"), "Female_Black", "Others")</f>
        <v>Others</v>
      </c>
    </row>
    <row r="685" spans="1:17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TBL_Employees3[[#This Row],[Annual Salary]]+TBL_Employees3[[#This Row],[Bonus %]]*TBL_Employees3[[#This Row],[Annual Salary]]</f>
        <v>97336</v>
      </c>
      <c r="P685" t="str">
        <f>IF(AND(TBL_Employees3[[#This Row],[Department]]="IT",TBL_Employees3[[#This Row],[Gender]]="Female"),"Yes","No")</f>
        <v>No</v>
      </c>
      <c r="Q685" t="str">
        <f>IF(AND(TBL_Employees3[[#This Row],[Gender]]="Female",TBL_Employees3[[#This Row],[Ethnicity]]="Black"), "Female_Black", "Others")</f>
        <v>Others</v>
      </c>
    </row>
    <row r="686" spans="1:17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TBL_Employees3[[#This Row],[Annual Salary]]+TBL_Employees3[[#This Row],[Bonus %]]*TBL_Employees3[[#This Row],[Annual Salary]]</f>
        <v>137091.9</v>
      </c>
      <c r="P686" t="str">
        <f>IF(AND(TBL_Employees3[[#This Row],[Department]]="IT",TBL_Employees3[[#This Row],[Gender]]="Female"),"Yes","No")</f>
        <v>No</v>
      </c>
      <c r="Q686" t="str">
        <f>IF(AND(TBL_Employees3[[#This Row],[Gender]]="Female",TBL_Employees3[[#This Row],[Ethnicity]]="Black"), "Female_Black", "Others")</f>
        <v>Female_Black</v>
      </c>
    </row>
    <row r="687" spans="1:17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TBL_Employees3[[#This Row],[Annual Salary]]+TBL_Employees3[[#This Row],[Bonus %]]*TBL_Employees3[[#This Row],[Annual Salary]]</f>
        <v>322271.5</v>
      </c>
      <c r="P687" t="str">
        <f>IF(AND(TBL_Employees3[[#This Row],[Department]]="IT",TBL_Employees3[[#This Row],[Gender]]="Female"),"Yes","No")</f>
        <v>No</v>
      </c>
      <c r="Q687" t="str">
        <f>IF(AND(TBL_Employees3[[#This Row],[Gender]]="Female",TBL_Employees3[[#This Row],[Ethnicity]]="Black"), "Female_Black", "Others")</f>
        <v>Others</v>
      </c>
    </row>
    <row r="688" spans="1:17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TBL_Employees3[[#This Row],[Annual Salary]]+TBL_Employees3[[#This Row],[Bonus %]]*TBL_Employees3[[#This Row],[Annual Salary]]</f>
        <v>138595.32</v>
      </c>
      <c r="P688" t="str">
        <f>IF(AND(TBL_Employees3[[#This Row],[Department]]="IT",TBL_Employees3[[#This Row],[Gender]]="Female"),"Yes","No")</f>
        <v>No</v>
      </c>
      <c r="Q688" t="str">
        <f>IF(AND(TBL_Employees3[[#This Row],[Gender]]="Female",TBL_Employees3[[#This Row],[Ethnicity]]="Black"), "Female_Black", "Others")</f>
        <v>Others</v>
      </c>
    </row>
    <row r="689" spans="1:17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TBL_Employees3[[#This Row],[Annual Salary]]+TBL_Employees3[[#This Row],[Bonus %]]*TBL_Employees3[[#This Row],[Annual Salary]]</f>
        <v>249284.22</v>
      </c>
      <c r="P689" t="str">
        <f>IF(AND(TBL_Employees3[[#This Row],[Department]]="IT",TBL_Employees3[[#This Row],[Gender]]="Female"),"Yes","No")</f>
        <v>No</v>
      </c>
      <c r="Q689" t="str">
        <f>IF(AND(TBL_Employees3[[#This Row],[Gender]]="Female",TBL_Employees3[[#This Row],[Ethnicity]]="Black"), "Female_Black", "Others")</f>
        <v>Others</v>
      </c>
    </row>
    <row r="690" spans="1:17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TBL_Employees3[[#This Row],[Annual Salary]]+TBL_Employees3[[#This Row],[Bonus %]]*TBL_Employees3[[#This Row],[Annual Salary]]</f>
        <v>138487.20000000001</v>
      </c>
      <c r="P690" t="str">
        <f>IF(AND(TBL_Employees3[[#This Row],[Department]]="IT",TBL_Employees3[[#This Row],[Gender]]="Female"),"Yes","No")</f>
        <v>No</v>
      </c>
      <c r="Q690" t="str">
        <f>IF(AND(TBL_Employees3[[#This Row],[Gender]]="Female",TBL_Employees3[[#This Row],[Ethnicity]]="Black"), "Female_Black", "Others")</f>
        <v>Others</v>
      </c>
    </row>
    <row r="691" spans="1:17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TBL_Employees3[[#This Row],[Annual Salary]]+TBL_Employees3[[#This Row],[Bonus %]]*TBL_Employees3[[#This Row],[Annual Salary]]</f>
        <v>190061</v>
      </c>
      <c r="P691" t="str">
        <f>IF(AND(TBL_Employees3[[#This Row],[Department]]="IT",TBL_Employees3[[#This Row],[Gender]]="Female"),"Yes","No")</f>
        <v>No</v>
      </c>
      <c r="Q691" t="str">
        <f>IF(AND(TBL_Employees3[[#This Row],[Gender]]="Female",TBL_Employees3[[#This Row],[Ethnicity]]="Black"), "Female_Black", "Others")</f>
        <v>Others</v>
      </c>
    </row>
    <row r="692" spans="1:17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TBL_Employees3[[#This Row],[Annual Salary]]+TBL_Employees3[[#This Row],[Bonus %]]*TBL_Employees3[[#This Row],[Annual Salary]]</f>
        <v>97830</v>
      </c>
      <c r="P692" t="str">
        <f>IF(AND(TBL_Employees3[[#This Row],[Department]]="IT",TBL_Employees3[[#This Row],[Gender]]="Female"),"Yes","No")</f>
        <v>No</v>
      </c>
      <c r="Q692" t="str">
        <f>IF(AND(TBL_Employees3[[#This Row],[Gender]]="Female",TBL_Employees3[[#This Row],[Ethnicity]]="Black"), "Female_Black", "Others")</f>
        <v>Others</v>
      </c>
    </row>
    <row r="693" spans="1:17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TBL_Employees3[[#This Row],[Annual Salary]]+TBL_Employees3[[#This Row],[Bonus %]]*TBL_Employees3[[#This Row],[Annual Salary]]</f>
        <v>316000.08</v>
      </c>
      <c r="P693" t="str">
        <f>IF(AND(TBL_Employees3[[#This Row],[Department]]="IT",TBL_Employees3[[#This Row],[Gender]]="Female"),"Yes","No")</f>
        <v>No</v>
      </c>
      <c r="Q693" t="str">
        <f>IF(AND(TBL_Employees3[[#This Row],[Gender]]="Female",TBL_Employees3[[#This Row],[Ethnicity]]="Black"), "Female_Black", "Others")</f>
        <v>Others</v>
      </c>
    </row>
    <row r="694" spans="1:17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TBL_Employees3[[#This Row],[Annual Salary]]+TBL_Employees3[[#This Row],[Bonus %]]*TBL_Employees3[[#This Row],[Annual Salary]]</f>
        <v>49738</v>
      </c>
      <c r="P694" t="str">
        <f>IF(AND(TBL_Employees3[[#This Row],[Department]]="IT",TBL_Employees3[[#This Row],[Gender]]="Female"),"Yes","No")</f>
        <v>No</v>
      </c>
      <c r="Q694" t="str">
        <f>IF(AND(TBL_Employees3[[#This Row],[Gender]]="Female",TBL_Employees3[[#This Row],[Ethnicity]]="Black"), "Female_Black", "Others")</f>
        <v>Others</v>
      </c>
    </row>
    <row r="695" spans="1:17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TBL_Employees3[[#This Row],[Annual Salary]]+TBL_Employees3[[#This Row],[Bonus %]]*TBL_Employees3[[#This Row],[Annual Salary]]</f>
        <v>45049</v>
      </c>
      <c r="P695" t="str">
        <f>IF(AND(TBL_Employees3[[#This Row],[Department]]="IT",TBL_Employees3[[#This Row],[Gender]]="Female"),"Yes","No")</f>
        <v>No</v>
      </c>
      <c r="Q695" t="str">
        <f>IF(AND(TBL_Employees3[[#This Row],[Gender]]="Female",TBL_Employees3[[#This Row],[Ethnicity]]="Black"), "Female_Black", "Others")</f>
        <v>Others</v>
      </c>
    </row>
    <row r="696" spans="1:17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TBL_Employees3[[#This Row],[Annual Salary]]+TBL_Employees3[[#This Row],[Bonus %]]*TBL_Employees3[[#This Row],[Annual Salary]]</f>
        <v>198180.12</v>
      </c>
      <c r="P696" t="str">
        <f>IF(AND(TBL_Employees3[[#This Row],[Department]]="IT",TBL_Employees3[[#This Row],[Gender]]="Female"),"Yes","No")</f>
        <v>No</v>
      </c>
      <c r="Q696" t="str">
        <f>IF(AND(TBL_Employees3[[#This Row],[Gender]]="Female",TBL_Employees3[[#This Row],[Ethnicity]]="Black"), "Female_Black", "Others")</f>
        <v>Others</v>
      </c>
    </row>
    <row r="697" spans="1:17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TBL_Employees3[[#This Row],[Annual Salary]]+TBL_Employees3[[#This Row],[Bonus %]]*TBL_Employees3[[#This Row],[Annual Salary]]</f>
        <v>158431.41</v>
      </c>
      <c r="P697" t="str">
        <f>IF(AND(TBL_Employees3[[#This Row],[Department]]="IT",TBL_Employees3[[#This Row],[Gender]]="Female"),"Yes","No")</f>
        <v>No</v>
      </c>
      <c r="Q697" t="str">
        <f>IF(AND(TBL_Employees3[[#This Row],[Gender]]="Female",TBL_Employees3[[#This Row],[Ethnicity]]="Black"), "Female_Black", "Others")</f>
        <v>Others</v>
      </c>
    </row>
    <row r="698" spans="1:17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TBL_Employees3[[#This Row],[Annual Salary]]+TBL_Employees3[[#This Row],[Bonus %]]*TBL_Employees3[[#This Row],[Annual Salary]]</f>
        <v>153558.72</v>
      </c>
      <c r="P698" t="str">
        <f>IF(AND(TBL_Employees3[[#This Row],[Department]]="IT",TBL_Employees3[[#This Row],[Gender]]="Female"),"Yes","No")</f>
        <v>No</v>
      </c>
      <c r="Q698" t="str">
        <f>IF(AND(TBL_Employees3[[#This Row],[Gender]]="Female",TBL_Employees3[[#This Row],[Ethnicity]]="Black"), "Female_Black", "Others")</f>
        <v>Others</v>
      </c>
    </row>
    <row r="699" spans="1:17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TBL_Employees3[[#This Row],[Annual Salary]]+TBL_Employees3[[#This Row],[Bonus %]]*TBL_Employees3[[#This Row],[Annual Salary]]</f>
        <v>241875.48</v>
      </c>
      <c r="P699" t="str">
        <f>IF(AND(TBL_Employees3[[#This Row],[Department]]="IT",TBL_Employees3[[#This Row],[Gender]]="Female"),"Yes","No")</f>
        <v>No</v>
      </c>
      <c r="Q699" t="str">
        <f>IF(AND(TBL_Employees3[[#This Row],[Gender]]="Female",TBL_Employees3[[#This Row],[Ethnicity]]="Black"), "Female_Black", "Others")</f>
        <v>Others</v>
      </c>
    </row>
    <row r="700" spans="1:17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TBL_Employees3[[#This Row],[Annual Salary]]+TBL_Employees3[[#This Row],[Bonus %]]*TBL_Employees3[[#This Row],[Annual Salary]]</f>
        <v>45819</v>
      </c>
      <c r="P700" t="str">
        <f>IF(AND(TBL_Employees3[[#This Row],[Department]]="IT",TBL_Employees3[[#This Row],[Gender]]="Female"),"Yes","No")</f>
        <v>No</v>
      </c>
      <c r="Q700" t="str">
        <f>IF(AND(TBL_Employees3[[#This Row],[Gender]]="Female",TBL_Employees3[[#This Row],[Ethnicity]]="Black"), "Female_Black", "Others")</f>
        <v>Others</v>
      </c>
    </row>
    <row r="701" spans="1:17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TBL_Employees3[[#This Row],[Annual Salary]]+TBL_Employees3[[#This Row],[Bonus %]]*TBL_Employees3[[#This Row],[Annual Salary]]</f>
        <v>55518</v>
      </c>
      <c r="P701" t="str">
        <f>IF(AND(TBL_Employees3[[#This Row],[Department]]="IT",TBL_Employees3[[#This Row],[Gender]]="Female"),"Yes","No")</f>
        <v>No</v>
      </c>
      <c r="Q701" t="str">
        <f>IF(AND(TBL_Employees3[[#This Row],[Gender]]="Female",TBL_Employees3[[#This Row],[Ethnicity]]="Black"), "Female_Black", "Others")</f>
        <v>Others</v>
      </c>
    </row>
    <row r="702" spans="1:17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TBL_Employees3[[#This Row],[Annual Salary]]+TBL_Employees3[[#This Row],[Bonus %]]*TBL_Employees3[[#This Row],[Annual Salary]]</f>
        <v>118947.4</v>
      </c>
      <c r="P702" t="str">
        <f>IF(AND(TBL_Employees3[[#This Row],[Department]]="IT",TBL_Employees3[[#This Row],[Gender]]="Female"),"Yes","No")</f>
        <v>No</v>
      </c>
      <c r="Q702" t="str">
        <f>IF(AND(TBL_Employees3[[#This Row],[Gender]]="Female",TBL_Employees3[[#This Row],[Ethnicity]]="Black"), "Female_Black", "Others")</f>
        <v>Others</v>
      </c>
    </row>
    <row r="703" spans="1:17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TBL_Employees3[[#This Row],[Annual Salary]]+TBL_Employees3[[#This Row],[Bonus %]]*TBL_Employees3[[#This Row],[Annual Salary]]</f>
        <v>124205.5</v>
      </c>
      <c r="P703" t="str">
        <f>IF(AND(TBL_Employees3[[#This Row],[Department]]="IT",TBL_Employees3[[#This Row],[Gender]]="Female"),"Yes","No")</f>
        <v>No</v>
      </c>
      <c r="Q703" t="str">
        <f>IF(AND(TBL_Employees3[[#This Row],[Gender]]="Female",TBL_Employees3[[#This Row],[Ethnicity]]="Black"), "Female_Black", "Others")</f>
        <v>Female_Black</v>
      </c>
    </row>
    <row r="704" spans="1:17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TBL_Employees3[[#This Row],[Annual Salary]]+TBL_Employees3[[#This Row],[Bonus %]]*TBL_Employees3[[#This Row],[Annual Salary]]</f>
        <v>236645.5</v>
      </c>
      <c r="P704" t="str">
        <f>IF(AND(TBL_Employees3[[#This Row],[Department]]="IT",TBL_Employees3[[#This Row],[Gender]]="Female"),"Yes","No")</f>
        <v>No</v>
      </c>
      <c r="Q704" t="str">
        <f>IF(AND(TBL_Employees3[[#This Row],[Gender]]="Female",TBL_Employees3[[#This Row],[Ethnicity]]="Black"), "Female_Black", "Others")</f>
        <v>Others</v>
      </c>
    </row>
    <row r="705" spans="1:17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TBL_Employees3[[#This Row],[Annual Salary]]+TBL_Employees3[[#This Row],[Bonus %]]*TBL_Employees3[[#This Row],[Annual Salary]]</f>
        <v>223067.88</v>
      </c>
      <c r="P705" t="str">
        <f>IF(AND(TBL_Employees3[[#This Row],[Department]]="IT",TBL_Employees3[[#This Row],[Gender]]="Female"),"Yes","No")</f>
        <v>No</v>
      </c>
      <c r="Q705" t="str">
        <f>IF(AND(TBL_Employees3[[#This Row],[Gender]]="Female",TBL_Employees3[[#This Row],[Ethnicity]]="Black"), "Female_Black", "Others")</f>
        <v>Others</v>
      </c>
    </row>
    <row r="706" spans="1:17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TBL_Employees3[[#This Row],[Annual Salary]]+TBL_Employees3[[#This Row],[Bonus %]]*TBL_Employees3[[#This Row],[Annual Salary]]</f>
        <v>66084</v>
      </c>
      <c r="P706" t="str">
        <f>IF(AND(TBL_Employees3[[#This Row],[Department]]="IT",TBL_Employees3[[#This Row],[Gender]]="Female"),"Yes","No")</f>
        <v>No</v>
      </c>
      <c r="Q706" t="str">
        <f>IF(AND(TBL_Employees3[[#This Row],[Gender]]="Female",TBL_Employees3[[#This Row],[Ethnicity]]="Black"), "Female_Black", "Others")</f>
        <v>Female_Black</v>
      </c>
    </row>
    <row r="707" spans="1:17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TBL_Employees3[[#This Row],[Annual Salary]]+TBL_Employees3[[#This Row],[Bonus %]]*TBL_Employees3[[#This Row],[Annual Salary]]</f>
        <v>76912</v>
      </c>
      <c r="P707" t="str">
        <f>IF(AND(TBL_Employees3[[#This Row],[Department]]="IT",TBL_Employees3[[#This Row],[Gender]]="Female"),"Yes","No")</f>
        <v>Yes</v>
      </c>
      <c r="Q707" t="str">
        <f>IF(AND(TBL_Employees3[[#This Row],[Gender]]="Female",TBL_Employees3[[#This Row],[Ethnicity]]="Black"), "Female_Black", "Others")</f>
        <v>Others</v>
      </c>
    </row>
    <row r="708" spans="1:17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TBL_Employees3[[#This Row],[Annual Salary]]+TBL_Employees3[[#This Row],[Bonus %]]*TBL_Employees3[[#This Row],[Annual Salary]]</f>
        <v>67987</v>
      </c>
      <c r="P708" t="str">
        <f>IF(AND(TBL_Employees3[[#This Row],[Department]]="IT",TBL_Employees3[[#This Row],[Gender]]="Female"),"Yes","No")</f>
        <v>No</v>
      </c>
      <c r="Q708" t="str">
        <f>IF(AND(TBL_Employees3[[#This Row],[Gender]]="Female",TBL_Employees3[[#This Row],[Ethnicity]]="Black"), "Female_Black", "Others")</f>
        <v>Others</v>
      </c>
    </row>
    <row r="709" spans="1:17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TBL_Employees3[[#This Row],[Annual Salary]]+TBL_Employees3[[#This Row],[Bonus %]]*TBL_Employees3[[#This Row],[Annual Salary]]</f>
        <v>59833</v>
      </c>
      <c r="P709" t="str">
        <f>IF(AND(TBL_Employees3[[#This Row],[Department]]="IT",TBL_Employees3[[#This Row],[Gender]]="Female"),"Yes","No")</f>
        <v>No</v>
      </c>
      <c r="Q709" t="str">
        <f>IF(AND(TBL_Employees3[[#This Row],[Gender]]="Female",TBL_Employees3[[#This Row],[Ethnicity]]="Black"), "Female_Black", "Others")</f>
        <v>Others</v>
      </c>
    </row>
    <row r="710" spans="1:17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TBL_Employees3[[#This Row],[Annual Salary]]+TBL_Employees3[[#This Row],[Bonus %]]*TBL_Employees3[[#This Row],[Annual Salary]]</f>
        <v>142599.48000000001</v>
      </c>
      <c r="P710" t="str">
        <f>IF(AND(TBL_Employees3[[#This Row],[Department]]="IT",TBL_Employees3[[#This Row],[Gender]]="Female"),"Yes","No")</f>
        <v>No</v>
      </c>
      <c r="Q710" t="str">
        <f>IF(AND(TBL_Employees3[[#This Row],[Gender]]="Female",TBL_Employees3[[#This Row],[Ethnicity]]="Black"), "Female_Black", "Others")</f>
        <v>Others</v>
      </c>
    </row>
    <row r="711" spans="1:17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TBL_Employees3[[#This Row],[Annual Salary]]+TBL_Employees3[[#This Row],[Bonus %]]*TBL_Employees3[[#This Row],[Annual Salary]]</f>
        <v>108586.4</v>
      </c>
      <c r="P711" t="str">
        <f>IF(AND(TBL_Employees3[[#This Row],[Department]]="IT",TBL_Employees3[[#This Row],[Gender]]="Female"),"Yes","No")</f>
        <v>No</v>
      </c>
      <c r="Q711" t="str">
        <f>IF(AND(TBL_Employees3[[#This Row],[Gender]]="Female",TBL_Employees3[[#This Row],[Ethnicity]]="Black"), "Female_Black", "Others")</f>
        <v>Others</v>
      </c>
    </row>
    <row r="712" spans="1:17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TBL_Employees3[[#This Row],[Annual Salary]]+TBL_Employees3[[#This Row],[Bonus %]]*TBL_Employees3[[#This Row],[Annual Salary]]</f>
        <v>335401.83999999997</v>
      </c>
      <c r="P712" t="str">
        <f>IF(AND(TBL_Employees3[[#This Row],[Department]]="IT",TBL_Employees3[[#This Row],[Gender]]="Female"),"Yes","No")</f>
        <v>No</v>
      </c>
      <c r="Q712" t="str">
        <f>IF(AND(TBL_Employees3[[#This Row],[Gender]]="Female",TBL_Employees3[[#This Row],[Ethnicity]]="Black"), "Female_Black", "Others")</f>
        <v>Others</v>
      </c>
    </row>
    <row r="713" spans="1:17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TBL_Employees3[[#This Row],[Annual Salary]]+TBL_Employees3[[#This Row],[Bonus %]]*TBL_Employees3[[#This Row],[Annual Salary]]</f>
        <v>107211.58</v>
      </c>
      <c r="P713" t="str">
        <f>IF(AND(TBL_Employees3[[#This Row],[Department]]="IT",TBL_Employees3[[#This Row],[Gender]]="Female"),"Yes","No")</f>
        <v>No</v>
      </c>
      <c r="Q713" t="str">
        <f>IF(AND(TBL_Employees3[[#This Row],[Gender]]="Female",TBL_Employees3[[#This Row],[Ethnicity]]="Black"), "Female_Black", "Others")</f>
        <v>Others</v>
      </c>
    </row>
    <row r="714" spans="1:17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TBL_Employees3[[#This Row],[Annual Salary]]+TBL_Employees3[[#This Row],[Bonus %]]*TBL_Employees3[[#This Row],[Annual Salary]]</f>
        <v>51404</v>
      </c>
      <c r="P714" t="str">
        <f>IF(AND(TBL_Employees3[[#This Row],[Department]]="IT",TBL_Employees3[[#This Row],[Gender]]="Female"),"Yes","No")</f>
        <v>No</v>
      </c>
      <c r="Q714" t="str">
        <f>IF(AND(TBL_Employees3[[#This Row],[Gender]]="Female",TBL_Employees3[[#This Row],[Ethnicity]]="Black"), "Female_Black", "Others")</f>
        <v>Others</v>
      </c>
    </row>
    <row r="715" spans="1:17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TBL_Employees3[[#This Row],[Annual Salary]]+TBL_Employees3[[#This Row],[Bonus %]]*TBL_Employees3[[#This Row],[Annual Salary]]</f>
        <v>87292</v>
      </c>
      <c r="P715" t="str">
        <f>IF(AND(TBL_Employees3[[#This Row],[Department]]="IT",TBL_Employees3[[#This Row],[Gender]]="Female"),"Yes","No")</f>
        <v>No</v>
      </c>
      <c r="Q715" t="str">
        <f>IF(AND(TBL_Employees3[[#This Row],[Gender]]="Female",TBL_Employees3[[#This Row],[Ethnicity]]="Black"), "Female_Black", "Others")</f>
        <v>Others</v>
      </c>
    </row>
    <row r="716" spans="1:17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TBL_Employees3[[#This Row],[Annual Salary]]+TBL_Employees3[[#This Row],[Bonus %]]*TBL_Employees3[[#This Row],[Annual Salary]]</f>
        <v>233370.88</v>
      </c>
      <c r="P716" t="str">
        <f>IF(AND(TBL_Employees3[[#This Row],[Department]]="IT",TBL_Employees3[[#This Row],[Gender]]="Female"),"Yes","No")</f>
        <v>No</v>
      </c>
      <c r="Q716" t="str">
        <f>IF(AND(TBL_Employees3[[#This Row],[Gender]]="Female",TBL_Employees3[[#This Row],[Ethnicity]]="Black"), "Female_Black", "Others")</f>
        <v>Others</v>
      </c>
    </row>
    <row r="717" spans="1:17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TBL_Employees3[[#This Row],[Annual Salary]]+TBL_Employees3[[#This Row],[Bonus %]]*TBL_Employees3[[#This Row],[Annual Salary]]</f>
        <v>53929</v>
      </c>
      <c r="P717" t="str">
        <f>IF(AND(TBL_Employees3[[#This Row],[Department]]="IT",TBL_Employees3[[#This Row],[Gender]]="Female"),"Yes","No")</f>
        <v>No</v>
      </c>
      <c r="Q717" t="str">
        <f>IF(AND(TBL_Employees3[[#This Row],[Gender]]="Female",TBL_Employees3[[#This Row],[Ethnicity]]="Black"), "Female_Black", "Others")</f>
        <v>Others</v>
      </c>
    </row>
    <row r="718" spans="1:17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TBL_Employees3[[#This Row],[Annual Salary]]+TBL_Employees3[[#This Row],[Bonus %]]*TBL_Employees3[[#This Row],[Annual Salary]]</f>
        <v>252873.72</v>
      </c>
      <c r="P718" t="str">
        <f>IF(AND(TBL_Employees3[[#This Row],[Department]]="IT",TBL_Employees3[[#This Row],[Gender]]="Female"),"Yes","No")</f>
        <v>No</v>
      </c>
      <c r="Q718" t="str">
        <f>IF(AND(TBL_Employees3[[#This Row],[Gender]]="Female",TBL_Employees3[[#This Row],[Ethnicity]]="Black"), "Female_Black", "Others")</f>
        <v>Others</v>
      </c>
    </row>
    <row r="719" spans="1:17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TBL_Employees3[[#This Row],[Annual Salary]]+TBL_Employees3[[#This Row],[Bonus %]]*TBL_Employees3[[#This Row],[Annual Salary]]</f>
        <v>170127.15</v>
      </c>
      <c r="P719" t="str">
        <f>IF(AND(TBL_Employees3[[#This Row],[Department]]="IT",TBL_Employees3[[#This Row],[Gender]]="Female"),"Yes","No")</f>
        <v>No</v>
      </c>
      <c r="Q719" t="str">
        <f>IF(AND(TBL_Employees3[[#This Row],[Gender]]="Female",TBL_Employees3[[#This Row],[Ethnicity]]="Black"), "Female_Black", "Others")</f>
        <v>Others</v>
      </c>
    </row>
    <row r="720" spans="1:17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TBL_Employees3[[#This Row],[Annual Salary]]+TBL_Employees3[[#This Row],[Bonus %]]*TBL_Employees3[[#This Row],[Annual Salary]]</f>
        <v>131492.29999999999</v>
      </c>
      <c r="P720" t="str">
        <f>IF(AND(TBL_Employees3[[#This Row],[Department]]="IT",TBL_Employees3[[#This Row],[Gender]]="Female"),"Yes","No")</f>
        <v>No</v>
      </c>
      <c r="Q720" t="str">
        <f>IF(AND(TBL_Employees3[[#This Row],[Gender]]="Female",TBL_Employees3[[#This Row],[Ethnicity]]="Black"), "Female_Black", "Others")</f>
        <v>Others</v>
      </c>
    </row>
    <row r="721" spans="1:17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TBL_Employees3[[#This Row],[Annual Salary]]+TBL_Employees3[[#This Row],[Bonus %]]*TBL_Employees3[[#This Row],[Annual Salary]]</f>
        <v>297288.63</v>
      </c>
      <c r="P721" t="str">
        <f>IF(AND(TBL_Employees3[[#This Row],[Department]]="IT",TBL_Employees3[[#This Row],[Gender]]="Female"),"Yes","No")</f>
        <v>No</v>
      </c>
      <c r="Q721" t="str">
        <f>IF(AND(TBL_Employees3[[#This Row],[Gender]]="Female",TBL_Employees3[[#This Row],[Ethnicity]]="Black"), "Female_Black", "Others")</f>
        <v>Others</v>
      </c>
    </row>
    <row r="722" spans="1:17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TBL_Employees3[[#This Row],[Annual Salary]]+TBL_Employees3[[#This Row],[Bonus %]]*TBL_Employees3[[#This Row],[Annual Salary]]</f>
        <v>120515.85</v>
      </c>
      <c r="P722" t="str">
        <f>IF(AND(TBL_Employees3[[#This Row],[Department]]="IT",TBL_Employees3[[#This Row],[Gender]]="Female"),"Yes","No")</f>
        <v>No</v>
      </c>
      <c r="Q722" t="str">
        <f>IF(AND(TBL_Employees3[[#This Row],[Gender]]="Female",TBL_Employees3[[#This Row],[Ethnicity]]="Black"), "Female_Black", "Others")</f>
        <v>Others</v>
      </c>
    </row>
    <row r="723" spans="1:17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TBL_Employees3[[#This Row],[Annual Salary]]+TBL_Employees3[[#This Row],[Bonus %]]*TBL_Employees3[[#This Row],[Annual Salary]]</f>
        <v>48762</v>
      </c>
      <c r="P723" t="str">
        <f>IF(AND(TBL_Employees3[[#This Row],[Department]]="IT",TBL_Employees3[[#This Row],[Gender]]="Female"),"Yes","No")</f>
        <v>No</v>
      </c>
      <c r="Q723" t="str">
        <f>IF(AND(TBL_Employees3[[#This Row],[Gender]]="Female",TBL_Employees3[[#This Row],[Ethnicity]]="Black"), "Female_Black", "Others")</f>
        <v>Others</v>
      </c>
    </row>
    <row r="724" spans="1:17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TBL_Employees3[[#This Row],[Annual Salary]]+TBL_Employees3[[#This Row],[Bonus %]]*TBL_Employees3[[#This Row],[Annual Salary]]</f>
        <v>87036</v>
      </c>
      <c r="P724" t="str">
        <f>IF(AND(TBL_Employees3[[#This Row],[Department]]="IT",TBL_Employees3[[#This Row],[Gender]]="Female"),"Yes","No")</f>
        <v>No</v>
      </c>
      <c r="Q724" t="str">
        <f>IF(AND(TBL_Employees3[[#This Row],[Gender]]="Female",TBL_Employees3[[#This Row],[Ethnicity]]="Black"), "Female_Black", "Others")</f>
        <v>Others</v>
      </c>
    </row>
    <row r="725" spans="1:17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TBL_Employees3[[#This Row],[Annual Salary]]+TBL_Employees3[[#This Row],[Bonus %]]*TBL_Employees3[[#This Row],[Annual Salary]]</f>
        <v>205833.88</v>
      </c>
      <c r="P725" t="str">
        <f>IF(AND(TBL_Employees3[[#This Row],[Department]]="IT",TBL_Employees3[[#This Row],[Gender]]="Female"),"Yes","No")</f>
        <v>No</v>
      </c>
      <c r="Q725" t="str">
        <f>IF(AND(TBL_Employees3[[#This Row],[Gender]]="Female",TBL_Employees3[[#This Row],[Ethnicity]]="Black"), "Female_Black", "Others")</f>
        <v>Others</v>
      </c>
    </row>
    <row r="726" spans="1:17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TBL_Employees3[[#This Row],[Annual Salary]]+TBL_Employees3[[#This Row],[Bonus %]]*TBL_Employees3[[#This Row],[Annual Salary]]</f>
        <v>75862</v>
      </c>
      <c r="P726" t="str">
        <f>IF(AND(TBL_Employees3[[#This Row],[Department]]="IT",TBL_Employees3[[#This Row],[Gender]]="Female"),"Yes","No")</f>
        <v>Yes</v>
      </c>
      <c r="Q726" t="str">
        <f>IF(AND(TBL_Employees3[[#This Row],[Gender]]="Female",TBL_Employees3[[#This Row],[Ethnicity]]="Black"), "Female_Black", "Others")</f>
        <v>Others</v>
      </c>
    </row>
    <row r="727" spans="1:17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TBL_Employees3[[#This Row],[Annual Salary]]+TBL_Employees3[[#This Row],[Bonus %]]*TBL_Employees3[[#This Row],[Annual Salary]]</f>
        <v>90870</v>
      </c>
      <c r="P727" t="str">
        <f>IF(AND(TBL_Employees3[[#This Row],[Department]]="IT",TBL_Employees3[[#This Row],[Gender]]="Female"),"Yes","No")</f>
        <v>No</v>
      </c>
      <c r="Q727" t="str">
        <f>IF(AND(TBL_Employees3[[#This Row],[Gender]]="Female",TBL_Employees3[[#This Row],[Ethnicity]]="Black"), "Female_Black", "Others")</f>
        <v>Others</v>
      </c>
    </row>
    <row r="728" spans="1:17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TBL_Employees3[[#This Row],[Annual Salary]]+TBL_Employees3[[#This Row],[Bonus %]]*TBL_Employees3[[#This Row],[Annual Salary]]</f>
        <v>110114.22</v>
      </c>
      <c r="P728" t="str">
        <f>IF(AND(TBL_Employees3[[#This Row],[Department]]="IT",TBL_Employees3[[#This Row],[Gender]]="Female"),"Yes","No")</f>
        <v>No</v>
      </c>
      <c r="Q728" t="str">
        <f>IF(AND(TBL_Employees3[[#This Row],[Gender]]="Female",TBL_Employees3[[#This Row],[Ethnicity]]="Black"), "Female_Black", "Others")</f>
        <v>Others</v>
      </c>
    </row>
    <row r="729" spans="1:17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TBL_Employees3[[#This Row],[Annual Salary]]+TBL_Employees3[[#This Row],[Bonus %]]*TBL_Employees3[[#This Row],[Annual Salary]]</f>
        <v>92293</v>
      </c>
      <c r="P729" t="str">
        <f>IF(AND(TBL_Employees3[[#This Row],[Department]]="IT",TBL_Employees3[[#This Row],[Gender]]="Female"),"Yes","No")</f>
        <v>No</v>
      </c>
      <c r="Q729" t="str">
        <f>IF(AND(TBL_Employees3[[#This Row],[Gender]]="Female",TBL_Employees3[[#This Row],[Ethnicity]]="Black"), "Female_Black", "Others")</f>
        <v>Others</v>
      </c>
    </row>
    <row r="730" spans="1:17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TBL_Employees3[[#This Row],[Annual Salary]]+TBL_Employees3[[#This Row],[Bonus %]]*TBL_Employees3[[#This Row],[Annual Salary]]</f>
        <v>63196</v>
      </c>
      <c r="P730" t="str">
        <f>IF(AND(TBL_Employees3[[#This Row],[Department]]="IT",TBL_Employees3[[#This Row],[Gender]]="Female"),"Yes","No")</f>
        <v>No</v>
      </c>
      <c r="Q730" t="str">
        <f>IF(AND(TBL_Employees3[[#This Row],[Gender]]="Female",TBL_Employees3[[#This Row],[Ethnicity]]="Black"), "Female_Black", "Others")</f>
        <v>Others</v>
      </c>
    </row>
    <row r="731" spans="1:17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TBL_Employees3[[#This Row],[Annual Salary]]+TBL_Employees3[[#This Row],[Bonus %]]*TBL_Employees3[[#This Row],[Annual Salary]]</f>
        <v>65340</v>
      </c>
      <c r="P731" t="str">
        <f>IF(AND(TBL_Employees3[[#This Row],[Department]]="IT",TBL_Employees3[[#This Row],[Gender]]="Female"),"Yes","No")</f>
        <v>No</v>
      </c>
      <c r="Q731" t="str">
        <f>IF(AND(TBL_Employees3[[#This Row],[Gender]]="Female",TBL_Employees3[[#This Row],[Ethnicity]]="Black"), "Female_Black", "Others")</f>
        <v>Others</v>
      </c>
    </row>
    <row r="732" spans="1:17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TBL_Employees3[[#This Row],[Annual Salary]]+TBL_Employees3[[#This Row],[Bonus %]]*TBL_Employees3[[#This Row],[Annual Salary]]</f>
        <v>267537.59999999998</v>
      </c>
      <c r="P732" t="str">
        <f>IF(AND(TBL_Employees3[[#This Row],[Department]]="IT",TBL_Employees3[[#This Row],[Gender]]="Female"),"Yes","No")</f>
        <v>No</v>
      </c>
      <c r="Q732" t="str">
        <f>IF(AND(TBL_Employees3[[#This Row],[Gender]]="Female",TBL_Employees3[[#This Row],[Ethnicity]]="Black"), "Female_Black", "Others")</f>
        <v>Others</v>
      </c>
    </row>
    <row r="733" spans="1:17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TBL_Employees3[[#This Row],[Annual Salary]]+TBL_Employees3[[#This Row],[Bonus %]]*TBL_Employees3[[#This Row],[Annual Salary]]</f>
        <v>84432.49</v>
      </c>
      <c r="P733" t="str">
        <f>IF(AND(TBL_Employees3[[#This Row],[Department]]="IT",TBL_Employees3[[#This Row],[Gender]]="Female"),"Yes","No")</f>
        <v>Yes</v>
      </c>
      <c r="Q733" t="str">
        <f>IF(AND(TBL_Employees3[[#This Row],[Gender]]="Female",TBL_Employees3[[#This Row],[Ethnicity]]="Black"), "Female_Black", "Others")</f>
        <v>Others</v>
      </c>
    </row>
    <row r="734" spans="1:17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TBL_Employees3[[#This Row],[Annual Salary]]+TBL_Employees3[[#This Row],[Bonus %]]*TBL_Employees3[[#This Row],[Annual Salary]]</f>
        <v>109680</v>
      </c>
      <c r="P734" t="str">
        <f>IF(AND(TBL_Employees3[[#This Row],[Department]]="IT",TBL_Employees3[[#This Row],[Gender]]="Female"),"Yes","No")</f>
        <v>No</v>
      </c>
      <c r="Q734" t="str">
        <f>IF(AND(TBL_Employees3[[#This Row],[Gender]]="Female",TBL_Employees3[[#This Row],[Ethnicity]]="Black"), "Female_Black", "Others")</f>
        <v>Others</v>
      </c>
    </row>
    <row r="735" spans="1:17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TBL_Employees3[[#This Row],[Annual Salary]]+TBL_Employees3[[#This Row],[Bonus %]]*TBL_Employees3[[#This Row],[Annual Salary]]</f>
        <v>204245.76000000001</v>
      </c>
      <c r="P735" t="str">
        <f>IF(AND(TBL_Employees3[[#This Row],[Department]]="IT",TBL_Employees3[[#This Row],[Gender]]="Female"),"Yes","No")</f>
        <v>No</v>
      </c>
      <c r="Q735" t="str">
        <f>IF(AND(TBL_Employees3[[#This Row],[Gender]]="Female",TBL_Employees3[[#This Row],[Ethnicity]]="Black"), "Female_Black", "Others")</f>
        <v>Female_Black</v>
      </c>
    </row>
    <row r="736" spans="1:17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TBL_Employees3[[#This Row],[Annual Salary]]+TBL_Employees3[[#This Row],[Bonus %]]*TBL_Employees3[[#This Row],[Annual Salary]]</f>
        <v>94407</v>
      </c>
      <c r="P736" t="str">
        <f>IF(AND(TBL_Employees3[[#This Row],[Department]]="IT",TBL_Employees3[[#This Row],[Gender]]="Female"),"Yes","No")</f>
        <v>No</v>
      </c>
      <c r="Q736" t="str">
        <f>IF(AND(TBL_Employees3[[#This Row],[Gender]]="Female",TBL_Employees3[[#This Row],[Ethnicity]]="Black"), "Female_Black", "Others")</f>
        <v>Others</v>
      </c>
    </row>
    <row r="737" spans="1:17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TBL_Employees3[[#This Row],[Annual Salary]]+TBL_Employees3[[#This Row],[Bonus %]]*TBL_Employees3[[#This Row],[Annual Salary]]</f>
        <v>312010.02</v>
      </c>
      <c r="P737" t="str">
        <f>IF(AND(TBL_Employees3[[#This Row],[Department]]="IT",TBL_Employees3[[#This Row],[Gender]]="Female"),"Yes","No")</f>
        <v>No</v>
      </c>
      <c r="Q737" t="str">
        <f>IF(AND(TBL_Employees3[[#This Row],[Gender]]="Female",TBL_Employees3[[#This Row],[Ethnicity]]="Black"), "Female_Black", "Others")</f>
        <v>Others</v>
      </c>
    </row>
    <row r="738" spans="1:17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TBL_Employees3[[#This Row],[Annual Salary]]+TBL_Employees3[[#This Row],[Bonus %]]*TBL_Employees3[[#This Row],[Annual Salary]]</f>
        <v>43080</v>
      </c>
      <c r="P738" t="str">
        <f>IF(AND(TBL_Employees3[[#This Row],[Department]]="IT",TBL_Employees3[[#This Row],[Gender]]="Female"),"Yes","No")</f>
        <v>No</v>
      </c>
      <c r="Q738" t="str">
        <f>IF(AND(TBL_Employees3[[#This Row],[Gender]]="Female",TBL_Employees3[[#This Row],[Ethnicity]]="Black"), "Female_Black", "Others")</f>
        <v>Others</v>
      </c>
    </row>
    <row r="739" spans="1:17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TBL_Employees3[[#This Row],[Annual Salary]]+TBL_Employees3[[#This Row],[Bonus %]]*TBL_Employees3[[#This Row],[Annual Salary]]</f>
        <v>139904.28</v>
      </c>
      <c r="P739" t="str">
        <f>IF(AND(TBL_Employees3[[#This Row],[Department]]="IT",TBL_Employees3[[#This Row],[Gender]]="Female"),"Yes","No")</f>
        <v>No</v>
      </c>
      <c r="Q739" t="str">
        <f>IF(AND(TBL_Employees3[[#This Row],[Gender]]="Female",TBL_Employees3[[#This Row],[Ethnicity]]="Black"), "Female_Black", "Others")</f>
        <v>Others</v>
      </c>
    </row>
    <row r="740" spans="1:17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TBL_Employees3[[#This Row],[Annual Salary]]+TBL_Employees3[[#This Row],[Bonus %]]*TBL_Employees3[[#This Row],[Annual Salary]]</f>
        <v>212167.67999999999</v>
      </c>
      <c r="P740" t="str">
        <f>IF(AND(TBL_Employees3[[#This Row],[Department]]="IT",TBL_Employees3[[#This Row],[Gender]]="Female"),"Yes","No")</f>
        <v>No</v>
      </c>
      <c r="Q740" t="str">
        <f>IF(AND(TBL_Employees3[[#This Row],[Gender]]="Female",TBL_Employees3[[#This Row],[Ethnicity]]="Black"), "Female_Black", "Others")</f>
        <v>Others</v>
      </c>
    </row>
    <row r="741" spans="1:17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TBL_Employees3[[#This Row],[Annual Salary]]+TBL_Employees3[[#This Row],[Bonus %]]*TBL_Employees3[[#This Row],[Annual Salary]]</f>
        <v>160023.35999999999</v>
      </c>
      <c r="P741" t="str">
        <f>IF(AND(TBL_Employees3[[#This Row],[Department]]="IT",TBL_Employees3[[#This Row],[Gender]]="Female"),"Yes","No")</f>
        <v>No</v>
      </c>
      <c r="Q741" t="str">
        <f>IF(AND(TBL_Employees3[[#This Row],[Gender]]="Female",TBL_Employees3[[#This Row],[Ethnicity]]="Black"), "Female_Black", "Others")</f>
        <v>Others</v>
      </c>
    </row>
    <row r="742" spans="1:17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TBL_Employees3[[#This Row],[Annual Salary]]+TBL_Employees3[[#This Row],[Bonus %]]*TBL_Employees3[[#This Row],[Annual Salary]]</f>
        <v>240629.76000000001</v>
      </c>
      <c r="P742" t="str">
        <f>IF(AND(TBL_Employees3[[#This Row],[Department]]="IT",TBL_Employees3[[#This Row],[Gender]]="Female"),"Yes","No")</f>
        <v>No</v>
      </c>
      <c r="Q742" t="str">
        <f>IF(AND(TBL_Employees3[[#This Row],[Gender]]="Female",TBL_Employees3[[#This Row],[Ethnicity]]="Black"), "Female_Black", "Others")</f>
        <v>Others</v>
      </c>
    </row>
    <row r="743" spans="1:17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TBL_Employees3[[#This Row],[Annual Salary]]+TBL_Employees3[[#This Row],[Bonus %]]*TBL_Employees3[[#This Row],[Annual Salary]]</f>
        <v>347223.39</v>
      </c>
      <c r="P743" t="str">
        <f>IF(AND(TBL_Employees3[[#This Row],[Department]]="IT",TBL_Employees3[[#This Row],[Gender]]="Female"),"Yes","No")</f>
        <v>No</v>
      </c>
      <c r="Q743" t="str">
        <f>IF(AND(TBL_Employees3[[#This Row],[Gender]]="Female",TBL_Employees3[[#This Row],[Ethnicity]]="Black"), "Female_Black", "Others")</f>
        <v>Others</v>
      </c>
    </row>
    <row r="744" spans="1:17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TBL_Employees3[[#This Row],[Annual Salary]]+TBL_Employees3[[#This Row],[Bonus %]]*TBL_Employees3[[#This Row],[Annual Salary]]</f>
        <v>76505</v>
      </c>
      <c r="P744" t="str">
        <f>IF(AND(TBL_Employees3[[#This Row],[Department]]="IT",TBL_Employees3[[#This Row],[Gender]]="Female"),"Yes","No")</f>
        <v>No</v>
      </c>
      <c r="Q744" t="str">
        <f>IF(AND(TBL_Employees3[[#This Row],[Gender]]="Female",TBL_Employees3[[#This Row],[Ethnicity]]="Black"), "Female_Black", "Others")</f>
        <v>Others</v>
      </c>
    </row>
    <row r="745" spans="1:17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TBL_Employees3[[#This Row],[Annual Salary]]+TBL_Employees3[[#This Row],[Bonus %]]*TBL_Employees3[[#This Row],[Annual Salary]]</f>
        <v>84297</v>
      </c>
      <c r="P745" t="str">
        <f>IF(AND(TBL_Employees3[[#This Row],[Department]]="IT",TBL_Employees3[[#This Row],[Gender]]="Female"),"Yes","No")</f>
        <v>No</v>
      </c>
      <c r="Q745" t="str">
        <f>IF(AND(TBL_Employees3[[#This Row],[Gender]]="Female",TBL_Employees3[[#This Row],[Ethnicity]]="Black"), "Female_Black", "Others")</f>
        <v>Others</v>
      </c>
    </row>
    <row r="746" spans="1:17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TBL_Employees3[[#This Row],[Annual Salary]]+TBL_Employees3[[#This Row],[Bonus %]]*TBL_Employees3[[#This Row],[Annual Salary]]</f>
        <v>75769</v>
      </c>
      <c r="P746" t="str">
        <f>IF(AND(TBL_Employees3[[#This Row],[Department]]="IT",TBL_Employees3[[#This Row],[Gender]]="Female"),"Yes","No")</f>
        <v>No</v>
      </c>
      <c r="Q746" t="str">
        <f>IF(AND(TBL_Employees3[[#This Row],[Gender]]="Female",TBL_Employees3[[#This Row],[Ethnicity]]="Black"), "Female_Black", "Others")</f>
        <v>Others</v>
      </c>
    </row>
    <row r="747" spans="1:17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TBL_Employees3[[#This Row],[Annual Salary]]+TBL_Employees3[[#This Row],[Bonus %]]*TBL_Employees3[[#This Row],[Annual Salary]]</f>
        <v>306304.7</v>
      </c>
      <c r="P747" t="str">
        <f>IF(AND(TBL_Employees3[[#This Row],[Department]]="IT",TBL_Employees3[[#This Row],[Gender]]="Female"),"Yes","No")</f>
        <v>No</v>
      </c>
      <c r="Q747" t="str">
        <f>IF(AND(TBL_Employees3[[#This Row],[Gender]]="Female",TBL_Employees3[[#This Row],[Ethnicity]]="Black"), "Female_Black", "Others")</f>
        <v>Others</v>
      </c>
    </row>
    <row r="748" spans="1:17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TBL_Employees3[[#This Row],[Annual Salary]]+TBL_Employees3[[#This Row],[Bonus %]]*TBL_Employees3[[#This Row],[Annual Salary]]</f>
        <v>220880.66</v>
      </c>
      <c r="P748" t="str">
        <f>IF(AND(TBL_Employees3[[#This Row],[Department]]="IT",TBL_Employees3[[#This Row],[Gender]]="Female"),"Yes","No")</f>
        <v>No</v>
      </c>
      <c r="Q748" t="str">
        <f>IF(AND(TBL_Employees3[[#This Row],[Gender]]="Female",TBL_Employees3[[#This Row],[Ethnicity]]="Black"), "Female_Black", "Others")</f>
        <v>Others</v>
      </c>
    </row>
    <row r="749" spans="1:17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TBL_Employees3[[#This Row],[Annual Salary]]+TBL_Employees3[[#This Row],[Bonus %]]*TBL_Employees3[[#This Row],[Annual Salary]]</f>
        <v>68987</v>
      </c>
      <c r="P749" t="str">
        <f>IF(AND(TBL_Employees3[[#This Row],[Department]]="IT",TBL_Employees3[[#This Row],[Gender]]="Female"),"Yes","No")</f>
        <v>No</v>
      </c>
      <c r="Q749" t="str">
        <f>IF(AND(TBL_Employees3[[#This Row],[Gender]]="Female",TBL_Employees3[[#This Row],[Ethnicity]]="Black"), "Female_Black", "Others")</f>
        <v>Others</v>
      </c>
    </row>
    <row r="750" spans="1:17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TBL_Employees3[[#This Row],[Annual Salary]]+TBL_Employees3[[#This Row],[Bonus %]]*TBL_Employees3[[#This Row],[Annual Salary]]</f>
        <v>193348.24</v>
      </c>
      <c r="P750" t="str">
        <f>IF(AND(TBL_Employees3[[#This Row],[Department]]="IT",TBL_Employees3[[#This Row],[Gender]]="Female"),"Yes","No")</f>
        <v>No</v>
      </c>
      <c r="Q750" t="str">
        <f>IF(AND(TBL_Employees3[[#This Row],[Gender]]="Female",TBL_Employees3[[#This Row],[Ethnicity]]="Black"), "Female_Black", "Others")</f>
        <v>Others</v>
      </c>
    </row>
    <row r="751" spans="1:17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TBL_Employees3[[#This Row],[Annual Salary]]+TBL_Employees3[[#This Row],[Bonus %]]*TBL_Employees3[[#This Row],[Annual Salary]]</f>
        <v>93668</v>
      </c>
      <c r="P751" t="str">
        <f>IF(AND(TBL_Employees3[[#This Row],[Department]]="IT",TBL_Employees3[[#This Row],[Gender]]="Female"),"Yes","No")</f>
        <v>No</v>
      </c>
      <c r="Q751" t="str">
        <f>IF(AND(TBL_Employees3[[#This Row],[Gender]]="Female",TBL_Employees3[[#This Row],[Ethnicity]]="Black"), "Female_Black", "Others")</f>
        <v>Others</v>
      </c>
    </row>
    <row r="752" spans="1:17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TBL_Employees3[[#This Row],[Annual Salary]]+TBL_Employees3[[#This Row],[Bonus %]]*TBL_Employees3[[#This Row],[Annual Salary]]</f>
        <v>69647</v>
      </c>
      <c r="P752" t="str">
        <f>IF(AND(TBL_Employees3[[#This Row],[Department]]="IT",TBL_Employees3[[#This Row],[Gender]]="Female"),"Yes","No")</f>
        <v>No</v>
      </c>
      <c r="Q752" t="str">
        <f>IF(AND(TBL_Employees3[[#This Row],[Gender]]="Female",TBL_Employees3[[#This Row],[Ethnicity]]="Black"), "Female_Black", "Others")</f>
        <v>Others</v>
      </c>
    </row>
    <row r="753" spans="1:17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TBL_Employees3[[#This Row],[Annual Salary]]+TBL_Employees3[[#This Row],[Bonus %]]*TBL_Employees3[[#This Row],[Annual Salary]]</f>
        <v>63318</v>
      </c>
      <c r="P753" t="str">
        <f>IF(AND(TBL_Employees3[[#This Row],[Department]]="IT",TBL_Employees3[[#This Row],[Gender]]="Female"),"Yes","No")</f>
        <v>No</v>
      </c>
      <c r="Q753" t="str">
        <f>IF(AND(TBL_Employees3[[#This Row],[Gender]]="Female",TBL_Employees3[[#This Row],[Ethnicity]]="Black"), "Female_Black", "Others")</f>
        <v>Others</v>
      </c>
    </row>
    <row r="754" spans="1:17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TBL_Employees3[[#This Row],[Annual Salary]]+TBL_Employees3[[#This Row],[Bonus %]]*TBL_Employees3[[#This Row],[Annual Salary]]</f>
        <v>77629</v>
      </c>
      <c r="P754" t="str">
        <f>IF(AND(TBL_Employees3[[#This Row],[Department]]="IT",TBL_Employees3[[#This Row],[Gender]]="Female"),"Yes","No")</f>
        <v>No</v>
      </c>
      <c r="Q754" t="str">
        <f>IF(AND(TBL_Employees3[[#This Row],[Gender]]="Female",TBL_Employees3[[#This Row],[Ethnicity]]="Black"), "Female_Black", "Others")</f>
        <v>Others</v>
      </c>
    </row>
    <row r="755" spans="1:17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TBL_Employees3[[#This Row],[Annual Salary]]+TBL_Employees3[[#This Row],[Bonus %]]*TBL_Employees3[[#This Row],[Annual Salary]]</f>
        <v>159629.20000000001</v>
      </c>
      <c r="P755" t="str">
        <f>IF(AND(TBL_Employees3[[#This Row],[Department]]="IT",TBL_Employees3[[#This Row],[Gender]]="Female"),"Yes","No")</f>
        <v>No</v>
      </c>
      <c r="Q755" t="str">
        <f>IF(AND(TBL_Employees3[[#This Row],[Gender]]="Female",TBL_Employees3[[#This Row],[Ethnicity]]="Black"), "Female_Black", "Others")</f>
        <v>Others</v>
      </c>
    </row>
    <row r="756" spans="1:17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TBL_Employees3[[#This Row],[Annual Salary]]+TBL_Employees3[[#This Row],[Bonus %]]*TBL_Employees3[[#This Row],[Annual Salary]]</f>
        <v>88777</v>
      </c>
      <c r="P756" t="str">
        <f>IF(AND(TBL_Employees3[[#This Row],[Department]]="IT",TBL_Employees3[[#This Row],[Gender]]="Female"),"Yes","No")</f>
        <v>Yes</v>
      </c>
      <c r="Q756" t="str">
        <f>IF(AND(TBL_Employees3[[#This Row],[Gender]]="Female",TBL_Employees3[[#This Row],[Ethnicity]]="Black"), "Female_Black", "Others")</f>
        <v>Others</v>
      </c>
    </row>
    <row r="757" spans="1:17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TBL_Employees3[[#This Row],[Annual Salary]]+TBL_Employees3[[#This Row],[Bonus %]]*TBL_Employees3[[#This Row],[Annual Salary]]</f>
        <v>234836.28</v>
      </c>
      <c r="P757" t="str">
        <f>IF(AND(TBL_Employees3[[#This Row],[Department]]="IT",TBL_Employees3[[#This Row],[Gender]]="Female"),"Yes","No")</f>
        <v>No</v>
      </c>
      <c r="Q757" t="str">
        <f>IF(AND(TBL_Employees3[[#This Row],[Gender]]="Female",TBL_Employees3[[#This Row],[Ethnicity]]="Black"), "Female_Black", "Others")</f>
        <v>Others</v>
      </c>
    </row>
    <row r="758" spans="1:17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TBL_Employees3[[#This Row],[Annual Salary]]+TBL_Employees3[[#This Row],[Bonus %]]*TBL_Employees3[[#This Row],[Annual Salary]]</f>
        <v>60017</v>
      </c>
      <c r="P758" t="str">
        <f>IF(AND(TBL_Employees3[[#This Row],[Department]]="IT",TBL_Employees3[[#This Row],[Gender]]="Female"),"Yes","No")</f>
        <v>No</v>
      </c>
      <c r="Q758" t="str">
        <f>IF(AND(TBL_Employees3[[#This Row],[Gender]]="Female",TBL_Employees3[[#This Row],[Ethnicity]]="Black"), "Female_Black", "Others")</f>
        <v>Others</v>
      </c>
    </row>
    <row r="759" spans="1:17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TBL_Employees3[[#This Row],[Annual Salary]]+TBL_Employees3[[#This Row],[Bonus %]]*TBL_Employees3[[#This Row],[Annual Salary]]</f>
        <v>166869.91999999998</v>
      </c>
      <c r="P759" t="str">
        <f>IF(AND(TBL_Employees3[[#This Row],[Department]]="IT",TBL_Employees3[[#This Row],[Gender]]="Female"),"Yes","No")</f>
        <v>No</v>
      </c>
      <c r="Q759" t="str">
        <f>IF(AND(TBL_Employees3[[#This Row],[Gender]]="Female",TBL_Employees3[[#This Row],[Ethnicity]]="Black"), "Female_Black", "Others")</f>
        <v>Others</v>
      </c>
    </row>
    <row r="760" spans="1:17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TBL_Employees3[[#This Row],[Annual Salary]]+TBL_Employees3[[#This Row],[Bonus %]]*TBL_Employees3[[#This Row],[Annual Salary]]</f>
        <v>97398</v>
      </c>
      <c r="P760" t="str">
        <f>IF(AND(TBL_Employees3[[#This Row],[Department]]="IT",TBL_Employees3[[#This Row],[Gender]]="Female"),"Yes","No")</f>
        <v>No</v>
      </c>
      <c r="Q760" t="str">
        <f>IF(AND(TBL_Employees3[[#This Row],[Gender]]="Female",TBL_Employees3[[#This Row],[Ethnicity]]="Black"), "Female_Black", "Others")</f>
        <v>Others</v>
      </c>
    </row>
    <row r="761" spans="1:17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TBL_Employees3[[#This Row],[Annual Salary]]+TBL_Employees3[[#This Row],[Bonus %]]*TBL_Employees3[[#This Row],[Annual Salary]]</f>
        <v>72805</v>
      </c>
      <c r="P761" t="str">
        <f>IF(AND(TBL_Employees3[[#This Row],[Department]]="IT",TBL_Employees3[[#This Row],[Gender]]="Female"),"Yes","No")</f>
        <v>No</v>
      </c>
      <c r="Q761" t="str">
        <f>IF(AND(TBL_Employees3[[#This Row],[Gender]]="Female",TBL_Employees3[[#This Row],[Ethnicity]]="Black"), "Female_Black", "Others")</f>
        <v>Others</v>
      </c>
    </row>
    <row r="762" spans="1:17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TBL_Employees3[[#This Row],[Annual Salary]]+TBL_Employees3[[#This Row],[Bonus %]]*TBL_Employees3[[#This Row],[Annual Salary]]</f>
        <v>72131</v>
      </c>
      <c r="P762" t="str">
        <f>IF(AND(TBL_Employees3[[#This Row],[Department]]="IT",TBL_Employees3[[#This Row],[Gender]]="Female"),"Yes","No")</f>
        <v>No</v>
      </c>
      <c r="Q762" t="str">
        <f>IF(AND(TBL_Employees3[[#This Row],[Gender]]="Female",TBL_Employees3[[#This Row],[Ethnicity]]="Black"), "Female_Black", "Others")</f>
        <v>Others</v>
      </c>
    </row>
    <row r="763" spans="1:17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TBL_Employees3[[#This Row],[Annual Salary]]+TBL_Employees3[[#This Row],[Bonus %]]*TBL_Employees3[[#This Row],[Annual Salary]]</f>
        <v>113041.44</v>
      </c>
      <c r="P763" t="str">
        <f>IF(AND(TBL_Employees3[[#This Row],[Department]]="IT",TBL_Employees3[[#This Row],[Gender]]="Female"),"Yes","No")</f>
        <v>No</v>
      </c>
      <c r="Q763" t="str">
        <f>IF(AND(TBL_Employees3[[#This Row],[Gender]]="Female",TBL_Employees3[[#This Row],[Ethnicity]]="Black"), "Female_Black", "Others")</f>
        <v>Others</v>
      </c>
    </row>
    <row r="764" spans="1:17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TBL_Employees3[[#This Row],[Annual Salary]]+TBL_Employees3[[#This Row],[Bonus %]]*TBL_Employees3[[#This Row],[Annual Salary]]</f>
        <v>89769</v>
      </c>
      <c r="P764" t="str">
        <f>IF(AND(TBL_Employees3[[#This Row],[Department]]="IT",TBL_Employees3[[#This Row],[Gender]]="Female"),"Yes","No")</f>
        <v>No</v>
      </c>
      <c r="Q764" t="str">
        <f>IF(AND(TBL_Employees3[[#This Row],[Gender]]="Female",TBL_Employees3[[#This Row],[Ethnicity]]="Black"), "Female_Black", "Others")</f>
        <v>Others</v>
      </c>
    </row>
    <row r="765" spans="1:17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TBL_Employees3[[#This Row],[Annual Salary]]+TBL_Employees3[[#This Row],[Bonus %]]*TBL_Employees3[[#This Row],[Annual Salary]]</f>
        <v>136549.12</v>
      </c>
      <c r="P765" t="str">
        <f>IF(AND(TBL_Employees3[[#This Row],[Department]]="IT",TBL_Employees3[[#This Row],[Gender]]="Female"),"Yes","No")</f>
        <v>No</v>
      </c>
      <c r="Q765" t="str">
        <f>IF(AND(TBL_Employees3[[#This Row],[Gender]]="Female",TBL_Employees3[[#This Row],[Ethnicity]]="Black"), "Female_Black", "Others")</f>
        <v>Others</v>
      </c>
    </row>
    <row r="766" spans="1:17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TBL_Employees3[[#This Row],[Annual Salary]]+TBL_Employees3[[#This Row],[Bonus %]]*TBL_Employees3[[#This Row],[Annual Salary]]</f>
        <v>117574.81</v>
      </c>
      <c r="P766" t="str">
        <f>IF(AND(TBL_Employees3[[#This Row],[Department]]="IT",TBL_Employees3[[#This Row],[Gender]]="Female"),"Yes","No")</f>
        <v>No</v>
      </c>
      <c r="Q766" t="str">
        <f>IF(AND(TBL_Employees3[[#This Row],[Gender]]="Female",TBL_Employees3[[#This Row],[Ethnicity]]="Black"), "Female_Black", "Others")</f>
        <v>Others</v>
      </c>
    </row>
    <row r="767" spans="1:17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TBL_Employees3[[#This Row],[Annual Salary]]+TBL_Employees3[[#This Row],[Bonus %]]*TBL_Employees3[[#This Row],[Annual Salary]]</f>
        <v>47974</v>
      </c>
      <c r="P767" t="str">
        <f>IF(AND(TBL_Employees3[[#This Row],[Department]]="IT",TBL_Employees3[[#This Row],[Gender]]="Female"),"Yes","No")</f>
        <v>No</v>
      </c>
      <c r="Q767" t="str">
        <f>IF(AND(TBL_Employees3[[#This Row],[Gender]]="Female",TBL_Employees3[[#This Row],[Ethnicity]]="Black"), "Female_Black", "Others")</f>
        <v>Others</v>
      </c>
    </row>
    <row r="768" spans="1:17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TBL_Employees3[[#This Row],[Annual Salary]]+TBL_Employees3[[#This Row],[Bonus %]]*TBL_Employees3[[#This Row],[Annual Salary]]</f>
        <v>134759.51999999999</v>
      </c>
      <c r="P768" t="str">
        <f>IF(AND(TBL_Employees3[[#This Row],[Department]]="IT",TBL_Employees3[[#This Row],[Gender]]="Female"),"Yes","No")</f>
        <v>Yes</v>
      </c>
      <c r="Q768" t="str">
        <f>IF(AND(TBL_Employees3[[#This Row],[Gender]]="Female",TBL_Employees3[[#This Row],[Ethnicity]]="Black"), "Female_Black", "Others")</f>
        <v>Others</v>
      </c>
    </row>
    <row r="769" spans="1:17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TBL_Employees3[[#This Row],[Annual Salary]]+TBL_Employees3[[#This Row],[Bonus %]]*TBL_Employees3[[#This Row],[Annual Salary]]</f>
        <v>57446</v>
      </c>
      <c r="P769" t="str">
        <f>IF(AND(TBL_Employees3[[#This Row],[Department]]="IT",TBL_Employees3[[#This Row],[Gender]]="Female"),"Yes","No")</f>
        <v>Yes</v>
      </c>
      <c r="Q769" t="str">
        <f>IF(AND(TBL_Employees3[[#This Row],[Gender]]="Female",TBL_Employees3[[#This Row],[Ethnicity]]="Black"), "Female_Black", "Others")</f>
        <v>Others</v>
      </c>
    </row>
    <row r="770" spans="1:17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TBL_Employees3[[#This Row],[Annual Salary]]+TBL_Employees3[[#This Row],[Bonus %]]*TBL_Employees3[[#This Row],[Annual Salary]]</f>
        <v>219364.74</v>
      </c>
      <c r="P770" t="str">
        <f>IF(AND(TBL_Employees3[[#This Row],[Department]]="IT",TBL_Employees3[[#This Row],[Gender]]="Female"),"Yes","No")</f>
        <v>No</v>
      </c>
      <c r="Q770" t="str">
        <f>IF(AND(TBL_Employees3[[#This Row],[Gender]]="Female",TBL_Employees3[[#This Row],[Ethnicity]]="Black"), "Female_Black", "Others")</f>
        <v>Others</v>
      </c>
    </row>
    <row r="771" spans="1:17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TBL_Employees3[[#This Row],[Annual Salary]]+TBL_Employees3[[#This Row],[Bonus %]]*TBL_Employees3[[#This Row],[Annual Salary]]</f>
        <v>145434.39000000001</v>
      </c>
      <c r="P771" t="str">
        <f>IF(AND(TBL_Employees3[[#This Row],[Department]]="IT",TBL_Employees3[[#This Row],[Gender]]="Female"),"Yes","No")</f>
        <v>No</v>
      </c>
      <c r="Q771" t="str">
        <f>IF(AND(TBL_Employees3[[#This Row],[Gender]]="Female",TBL_Employees3[[#This Row],[Ethnicity]]="Black"), "Female_Black", "Others")</f>
        <v>Others</v>
      </c>
    </row>
    <row r="772" spans="1:17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TBL_Employees3[[#This Row],[Annual Salary]]+TBL_Employees3[[#This Row],[Bonus %]]*TBL_Employees3[[#This Row],[Annual Salary]]</f>
        <v>65247</v>
      </c>
      <c r="P772" t="str">
        <f>IF(AND(TBL_Employees3[[#This Row],[Department]]="IT",TBL_Employees3[[#This Row],[Gender]]="Female"),"Yes","No")</f>
        <v>No</v>
      </c>
      <c r="Q772" t="str">
        <f>IF(AND(TBL_Employees3[[#This Row],[Gender]]="Female",TBL_Employees3[[#This Row],[Ethnicity]]="Black"), "Female_Black", "Others")</f>
        <v>Others</v>
      </c>
    </row>
    <row r="773" spans="1:17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TBL_Employees3[[#This Row],[Annual Salary]]+TBL_Employees3[[#This Row],[Bonus %]]*TBL_Employees3[[#This Row],[Annual Salary]]</f>
        <v>64247</v>
      </c>
      <c r="P773" t="str">
        <f>IF(AND(TBL_Employees3[[#This Row],[Department]]="IT",TBL_Employees3[[#This Row],[Gender]]="Female"),"Yes","No")</f>
        <v>No</v>
      </c>
      <c r="Q773" t="str">
        <f>IF(AND(TBL_Employees3[[#This Row],[Gender]]="Female",TBL_Employees3[[#This Row],[Ethnicity]]="Black"), "Female_Black", "Others")</f>
        <v>Others</v>
      </c>
    </row>
    <row r="774" spans="1:17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TBL_Employees3[[#This Row],[Annual Salary]]+TBL_Employees3[[#This Row],[Bonus %]]*TBL_Employees3[[#This Row],[Annual Salary]]</f>
        <v>127713.24</v>
      </c>
      <c r="P774" t="str">
        <f>IF(AND(TBL_Employees3[[#This Row],[Department]]="IT",TBL_Employees3[[#This Row],[Gender]]="Female"),"Yes","No")</f>
        <v>No</v>
      </c>
      <c r="Q774" t="str">
        <f>IF(AND(TBL_Employees3[[#This Row],[Gender]]="Female",TBL_Employees3[[#This Row],[Ethnicity]]="Black"), "Female_Black", "Others")</f>
        <v>Others</v>
      </c>
    </row>
    <row r="775" spans="1:17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TBL_Employees3[[#This Row],[Annual Salary]]+TBL_Employees3[[#This Row],[Bonus %]]*TBL_Employees3[[#This Row],[Annual Salary]]</f>
        <v>109422</v>
      </c>
      <c r="P775" t="str">
        <f>IF(AND(TBL_Employees3[[#This Row],[Department]]="IT",TBL_Employees3[[#This Row],[Gender]]="Female"),"Yes","No")</f>
        <v>No</v>
      </c>
      <c r="Q775" t="str">
        <f>IF(AND(TBL_Employees3[[#This Row],[Gender]]="Female",TBL_Employees3[[#This Row],[Ethnicity]]="Black"), "Female_Black", "Others")</f>
        <v>Others</v>
      </c>
    </row>
    <row r="776" spans="1:17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TBL_Employees3[[#This Row],[Annual Salary]]+TBL_Employees3[[#This Row],[Bonus %]]*TBL_Employees3[[#This Row],[Annual Salary]]</f>
        <v>139645</v>
      </c>
      <c r="P776" t="str">
        <f>IF(AND(TBL_Employees3[[#This Row],[Department]]="IT",TBL_Employees3[[#This Row],[Gender]]="Female"),"Yes","No")</f>
        <v>No</v>
      </c>
      <c r="Q776" t="str">
        <f>IF(AND(TBL_Employees3[[#This Row],[Gender]]="Female",TBL_Employees3[[#This Row],[Ethnicity]]="Black"), "Female_Black", "Others")</f>
        <v>Others</v>
      </c>
    </row>
    <row r="777" spans="1:17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TBL_Employees3[[#This Row],[Annual Salary]]+TBL_Employees3[[#This Row],[Bonus %]]*TBL_Employees3[[#This Row],[Annual Salary]]</f>
        <v>97500</v>
      </c>
      <c r="P777" t="str">
        <f>IF(AND(TBL_Employees3[[#This Row],[Department]]="IT",TBL_Employees3[[#This Row],[Gender]]="Female"),"Yes","No")</f>
        <v>Yes</v>
      </c>
      <c r="Q777" t="str">
        <f>IF(AND(TBL_Employees3[[#This Row],[Gender]]="Female",TBL_Employees3[[#This Row],[Ethnicity]]="Black"), "Female_Black", "Others")</f>
        <v>Others</v>
      </c>
    </row>
    <row r="778" spans="1:17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TBL_Employees3[[#This Row],[Annual Salary]]+TBL_Employees3[[#This Row],[Bonus %]]*TBL_Employees3[[#This Row],[Annual Salary]]</f>
        <v>41844</v>
      </c>
      <c r="P778" t="str">
        <f>IF(AND(TBL_Employees3[[#This Row],[Department]]="IT",TBL_Employees3[[#This Row],[Gender]]="Female"),"Yes","No")</f>
        <v>No</v>
      </c>
      <c r="Q778" t="str">
        <f>IF(AND(TBL_Employees3[[#This Row],[Gender]]="Female",TBL_Employees3[[#This Row],[Ethnicity]]="Black"), "Female_Black", "Others")</f>
        <v>Others</v>
      </c>
    </row>
    <row r="779" spans="1:17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TBL_Employees3[[#This Row],[Annual Salary]]+TBL_Employees3[[#This Row],[Bonus %]]*TBL_Employees3[[#This Row],[Annual Salary]]</f>
        <v>58875</v>
      </c>
      <c r="P779" t="str">
        <f>IF(AND(TBL_Employees3[[#This Row],[Department]]="IT",TBL_Employees3[[#This Row],[Gender]]="Female"),"Yes","No")</f>
        <v>No</v>
      </c>
      <c r="Q779" t="str">
        <f>IF(AND(TBL_Employees3[[#This Row],[Gender]]="Female",TBL_Employees3[[#This Row],[Ethnicity]]="Black"), "Female_Black", "Others")</f>
        <v>Others</v>
      </c>
    </row>
    <row r="780" spans="1:17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TBL_Employees3[[#This Row],[Annual Salary]]+TBL_Employees3[[#This Row],[Bonus %]]*TBL_Employees3[[#This Row],[Annual Salary]]</f>
        <v>64204</v>
      </c>
      <c r="P780" t="str">
        <f>IF(AND(TBL_Employees3[[#This Row],[Department]]="IT",TBL_Employees3[[#This Row],[Gender]]="Female"),"Yes","No")</f>
        <v>No</v>
      </c>
      <c r="Q780" t="str">
        <f>IF(AND(TBL_Employees3[[#This Row],[Gender]]="Female",TBL_Employees3[[#This Row],[Ethnicity]]="Black"), "Female_Black", "Others")</f>
        <v>Others</v>
      </c>
    </row>
    <row r="781" spans="1:17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TBL_Employees3[[#This Row],[Annual Salary]]+TBL_Employees3[[#This Row],[Bonus %]]*TBL_Employees3[[#This Row],[Annual Salary]]</f>
        <v>67743</v>
      </c>
      <c r="P781" t="str">
        <f>IF(AND(TBL_Employees3[[#This Row],[Department]]="IT",TBL_Employees3[[#This Row],[Gender]]="Female"),"Yes","No")</f>
        <v>No</v>
      </c>
      <c r="Q781" t="str">
        <f>IF(AND(TBL_Employees3[[#This Row],[Gender]]="Female",TBL_Employees3[[#This Row],[Ethnicity]]="Black"), "Female_Black", "Others")</f>
        <v>Others</v>
      </c>
    </row>
    <row r="782" spans="1:17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TBL_Employees3[[#This Row],[Annual Salary]]+TBL_Employees3[[#This Row],[Bonus %]]*TBL_Employees3[[#This Row],[Annual Salary]]</f>
        <v>71677</v>
      </c>
      <c r="P782" t="str">
        <f>IF(AND(TBL_Employees3[[#This Row],[Department]]="IT",TBL_Employees3[[#This Row],[Gender]]="Female"),"Yes","No")</f>
        <v>No</v>
      </c>
      <c r="Q782" t="str">
        <f>IF(AND(TBL_Employees3[[#This Row],[Gender]]="Female",TBL_Employees3[[#This Row],[Ethnicity]]="Black"), "Female_Black", "Others")</f>
        <v>Female_Black</v>
      </c>
    </row>
    <row r="783" spans="1:17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TBL_Employees3[[#This Row],[Annual Salary]]+TBL_Employees3[[#This Row],[Bonus %]]*TBL_Employees3[[#This Row],[Annual Salary]]</f>
        <v>40063</v>
      </c>
      <c r="P783" t="str">
        <f>IF(AND(TBL_Employees3[[#This Row],[Department]]="IT",TBL_Employees3[[#This Row],[Gender]]="Female"),"Yes","No")</f>
        <v>No</v>
      </c>
      <c r="Q783" t="str">
        <f>IF(AND(TBL_Employees3[[#This Row],[Gender]]="Female",TBL_Employees3[[#This Row],[Ethnicity]]="Black"), "Female_Black", "Others")</f>
        <v>Others</v>
      </c>
    </row>
    <row r="784" spans="1:17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TBL_Employees3[[#This Row],[Annual Salary]]+TBL_Employees3[[#This Row],[Bonus %]]*TBL_Employees3[[#This Row],[Annual Salary]]</f>
        <v>40124</v>
      </c>
      <c r="P784" t="str">
        <f>IF(AND(TBL_Employees3[[#This Row],[Department]]="IT",TBL_Employees3[[#This Row],[Gender]]="Female"),"Yes","No")</f>
        <v>Yes</v>
      </c>
      <c r="Q784" t="str">
        <f>IF(AND(TBL_Employees3[[#This Row],[Gender]]="Female",TBL_Employees3[[#This Row],[Ethnicity]]="Black"), "Female_Black", "Others")</f>
        <v>Others</v>
      </c>
    </row>
    <row r="785" spans="1:17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TBL_Employees3[[#This Row],[Annual Salary]]+TBL_Employees3[[#This Row],[Bonus %]]*TBL_Employees3[[#This Row],[Annual Salary]]</f>
        <v>103183</v>
      </c>
      <c r="P785" t="str">
        <f>IF(AND(TBL_Employees3[[#This Row],[Department]]="IT",TBL_Employees3[[#This Row],[Gender]]="Female"),"Yes","No")</f>
        <v>No</v>
      </c>
      <c r="Q785" t="str">
        <f>IF(AND(TBL_Employees3[[#This Row],[Gender]]="Female",TBL_Employees3[[#This Row],[Ethnicity]]="Black"), "Female_Black", "Others")</f>
        <v>Others</v>
      </c>
    </row>
    <row r="786" spans="1:17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TBL_Employees3[[#This Row],[Annual Salary]]+TBL_Employees3[[#This Row],[Bonus %]]*TBL_Employees3[[#This Row],[Annual Salary]]</f>
        <v>95239</v>
      </c>
      <c r="P786" t="str">
        <f>IF(AND(TBL_Employees3[[#This Row],[Department]]="IT",TBL_Employees3[[#This Row],[Gender]]="Female"),"Yes","No")</f>
        <v>No</v>
      </c>
      <c r="Q786" t="str">
        <f>IF(AND(TBL_Employees3[[#This Row],[Gender]]="Female",TBL_Employees3[[#This Row],[Ethnicity]]="Black"), "Female_Black", "Others")</f>
        <v>Others</v>
      </c>
    </row>
    <row r="787" spans="1:17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TBL_Employees3[[#This Row],[Annual Salary]]+TBL_Employees3[[#This Row],[Bonus %]]*TBL_Employees3[[#This Row],[Annual Salary]]</f>
        <v>75012</v>
      </c>
      <c r="P787" t="str">
        <f>IF(AND(TBL_Employees3[[#This Row],[Department]]="IT",TBL_Employees3[[#This Row],[Gender]]="Female"),"Yes","No")</f>
        <v>No</v>
      </c>
      <c r="Q787" t="str">
        <f>IF(AND(TBL_Employees3[[#This Row],[Gender]]="Female",TBL_Employees3[[#This Row],[Ethnicity]]="Black"), "Female_Black", "Others")</f>
        <v>Others</v>
      </c>
    </row>
    <row r="788" spans="1:17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TBL_Employees3[[#This Row],[Annual Salary]]+TBL_Employees3[[#This Row],[Bonus %]]*TBL_Employees3[[#This Row],[Annual Salary]]</f>
        <v>96366</v>
      </c>
      <c r="P788" t="str">
        <f>IF(AND(TBL_Employees3[[#This Row],[Department]]="IT",TBL_Employees3[[#This Row],[Gender]]="Female"),"Yes","No")</f>
        <v>Yes</v>
      </c>
      <c r="Q788" t="str">
        <f>IF(AND(TBL_Employees3[[#This Row],[Gender]]="Female",TBL_Employees3[[#This Row],[Ethnicity]]="Black"), "Female_Black", "Others")</f>
        <v>Others</v>
      </c>
    </row>
    <row r="789" spans="1:17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TBL_Employees3[[#This Row],[Annual Salary]]+TBL_Employees3[[#This Row],[Bonus %]]*TBL_Employees3[[#This Row],[Annual Salary]]</f>
        <v>40897</v>
      </c>
      <c r="P789" t="str">
        <f>IF(AND(TBL_Employees3[[#This Row],[Department]]="IT",TBL_Employees3[[#This Row],[Gender]]="Female"),"Yes","No")</f>
        <v>No</v>
      </c>
      <c r="Q789" t="str">
        <f>IF(AND(TBL_Employees3[[#This Row],[Gender]]="Female",TBL_Employees3[[#This Row],[Ethnicity]]="Black"), "Female_Black", "Others")</f>
        <v>Others</v>
      </c>
    </row>
    <row r="790" spans="1:17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TBL_Employees3[[#This Row],[Annual Salary]]+TBL_Employees3[[#This Row],[Bonus %]]*TBL_Employees3[[#This Row],[Annual Salary]]</f>
        <v>132423.67999999999</v>
      </c>
      <c r="P790" t="str">
        <f>IF(AND(TBL_Employees3[[#This Row],[Department]]="IT",TBL_Employees3[[#This Row],[Gender]]="Female"),"Yes","No")</f>
        <v>No</v>
      </c>
      <c r="Q790" t="str">
        <f>IF(AND(TBL_Employees3[[#This Row],[Gender]]="Female",TBL_Employees3[[#This Row],[Ethnicity]]="Black"), "Female_Black", "Others")</f>
        <v>Others</v>
      </c>
    </row>
    <row r="791" spans="1:17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TBL_Employees3[[#This Row],[Annual Salary]]+TBL_Employees3[[#This Row],[Bonus %]]*TBL_Employees3[[#This Row],[Annual Salary]]</f>
        <v>113632.05</v>
      </c>
      <c r="P791" t="str">
        <f>IF(AND(TBL_Employees3[[#This Row],[Department]]="IT",TBL_Employees3[[#This Row],[Gender]]="Female"),"Yes","No")</f>
        <v>No</v>
      </c>
      <c r="Q791" t="str">
        <f>IF(AND(TBL_Employees3[[#This Row],[Gender]]="Female",TBL_Employees3[[#This Row],[Ethnicity]]="Black"), "Female_Black", "Others")</f>
        <v>Others</v>
      </c>
    </row>
    <row r="792" spans="1:17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TBL_Employees3[[#This Row],[Annual Salary]]+TBL_Employees3[[#This Row],[Bonus %]]*TBL_Employees3[[#This Row],[Annual Salary]]</f>
        <v>75579</v>
      </c>
      <c r="P792" t="str">
        <f>IF(AND(TBL_Employees3[[#This Row],[Department]]="IT",TBL_Employees3[[#This Row],[Gender]]="Female"),"Yes","No")</f>
        <v>No</v>
      </c>
      <c r="Q792" t="str">
        <f>IF(AND(TBL_Employees3[[#This Row],[Gender]]="Female",TBL_Employees3[[#This Row],[Ethnicity]]="Black"), "Female_Black", "Others")</f>
        <v>Others</v>
      </c>
    </row>
    <row r="793" spans="1:17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TBL_Employees3[[#This Row],[Annual Salary]]+TBL_Employees3[[#This Row],[Bonus %]]*TBL_Employees3[[#This Row],[Annual Salary]]</f>
        <v>146790.39000000001</v>
      </c>
      <c r="P793" t="str">
        <f>IF(AND(TBL_Employees3[[#This Row],[Department]]="IT",TBL_Employees3[[#This Row],[Gender]]="Female"),"Yes","No")</f>
        <v>No</v>
      </c>
      <c r="Q793" t="str">
        <f>IF(AND(TBL_Employees3[[#This Row],[Gender]]="Female",TBL_Employees3[[#This Row],[Ethnicity]]="Black"), "Female_Black", "Others")</f>
        <v>Others</v>
      </c>
    </row>
    <row r="794" spans="1:17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TBL_Employees3[[#This Row],[Annual Salary]]+TBL_Employees3[[#This Row],[Bonus %]]*TBL_Employees3[[#This Row],[Annual Salary]]</f>
        <v>224244</v>
      </c>
      <c r="P794" t="str">
        <f>IF(AND(TBL_Employees3[[#This Row],[Department]]="IT",TBL_Employees3[[#This Row],[Gender]]="Female"),"Yes","No")</f>
        <v>No</v>
      </c>
      <c r="Q794" t="str">
        <f>IF(AND(TBL_Employees3[[#This Row],[Gender]]="Female",TBL_Employees3[[#This Row],[Ethnicity]]="Black"), "Female_Black", "Others")</f>
        <v>Others</v>
      </c>
    </row>
    <row r="795" spans="1:17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TBL_Employees3[[#This Row],[Annual Salary]]+TBL_Employees3[[#This Row],[Bonus %]]*TBL_Employees3[[#This Row],[Annual Salary]]</f>
        <v>57531</v>
      </c>
      <c r="P795" t="str">
        <f>IF(AND(TBL_Employees3[[#This Row],[Department]]="IT",TBL_Employees3[[#This Row],[Gender]]="Female"),"Yes","No")</f>
        <v>No</v>
      </c>
      <c r="Q795" t="str">
        <f>IF(AND(TBL_Employees3[[#This Row],[Gender]]="Female",TBL_Employees3[[#This Row],[Ethnicity]]="Black"), "Female_Black", "Others")</f>
        <v>Others</v>
      </c>
    </row>
    <row r="796" spans="1:17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TBL_Employees3[[#This Row],[Annual Salary]]+TBL_Employees3[[#This Row],[Bonus %]]*TBL_Employees3[[#This Row],[Annual Salary]]</f>
        <v>55894</v>
      </c>
      <c r="P796" t="str">
        <f>IF(AND(TBL_Employees3[[#This Row],[Department]]="IT",TBL_Employees3[[#This Row],[Gender]]="Female"),"Yes","No")</f>
        <v>No</v>
      </c>
      <c r="Q796" t="str">
        <f>IF(AND(TBL_Employees3[[#This Row],[Gender]]="Female",TBL_Employees3[[#This Row],[Ethnicity]]="Black"), "Female_Black", "Others")</f>
        <v>Others</v>
      </c>
    </row>
    <row r="797" spans="1:17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TBL_Employees3[[#This Row],[Annual Salary]]+TBL_Employees3[[#This Row],[Bonus %]]*TBL_Employees3[[#This Row],[Annual Salary]]</f>
        <v>72903</v>
      </c>
      <c r="P797" t="str">
        <f>IF(AND(TBL_Employees3[[#This Row],[Department]]="IT",TBL_Employees3[[#This Row],[Gender]]="Female"),"Yes","No")</f>
        <v>No</v>
      </c>
      <c r="Q797" t="str">
        <f>IF(AND(TBL_Employees3[[#This Row],[Gender]]="Female",TBL_Employees3[[#This Row],[Ethnicity]]="Black"), "Female_Black", "Others")</f>
        <v>Others</v>
      </c>
    </row>
    <row r="798" spans="1:17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TBL_Employees3[[#This Row],[Annual Salary]]+TBL_Employees3[[#This Row],[Bonus %]]*TBL_Employees3[[#This Row],[Annual Salary]]</f>
        <v>45369</v>
      </c>
      <c r="P798" t="str">
        <f>IF(AND(TBL_Employees3[[#This Row],[Department]]="IT",TBL_Employees3[[#This Row],[Gender]]="Female"),"Yes","No")</f>
        <v>No</v>
      </c>
      <c r="Q798" t="str">
        <f>IF(AND(TBL_Employees3[[#This Row],[Gender]]="Female",TBL_Employees3[[#This Row],[Ethnicity]]="Black"), "Female_Black", "Others")</f>
        <v>Others</v>
      </c>
    </row>
    <row r="799" spans="1:17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TBL_Employees3[[#This Row],[Annual Salary]]+TBL_Employees3[[#This Row],[Bonus %]]*TBL_Employees3[[#This Row],[Annual Salary]]</f>
        <v>116170.02</v>
      </c>
      <c r="P799" t="str">
        <f>IF(AND(TBL_Employees3[[#This Row],[Department]]="IT",TBL_Employees3[[#This Row],[Gender]]="Female"),"Yes","No")</f>
        <v>No</v>
      </c>
      <c r="Q799" t="str">
        <f>IF(AND(TBL_Employees3[[#This Row],[Gender]]="Female",TBL_Employees3[[#This Row],[Ethnicity]]="Black"), "Female_Black", "Others")</f>
        <v>Others</v>
      </c>
    </row>
    <row r="800" spans="1:17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TBL_Employees3[[#This Row],[Annual Salary]]+TBL_Employees3[[#This Row],[Bonus %]]*TBL_Employees3[[#This Row],[Annual Salary]]</f>
        <v>92994</v>
      </c>
      <c r="P800" t="str">
        <f>IF(AND(TBL_Employees3[[#This Row],[Department]]="IT",TBL_Employees3[[#This Row],[Gender]]="Female"),"Yes","No")</f>
        <v>No</v>
      </c>
      <c r="Q800" t="str">
        <f>IF(AND(TBL_Employees3[[#This Row],[Gender]]="Female",TBL_Employees3[[#This Row],[Ethnicity]]="Black"), "Female_Black", "Others")</f>
        <v>Others</v>
      </c>
    </row>
    <row r="801" spans="1:17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TBL_Employees3[[#This Row],[Annual Salary]]+TBL_Employees3[[#This Row],[Bonus %]]*TBL_Employees3[[#This Row],[Annual Salary]]</f>
        <v>83685</v>
      </c>
      <c r="P801" t="str">
        <f>IF(AND(TBL_Employees3[[#This Row],[Department]]="IT",TBL_Employees3[[#This Row],[Gender]]="Female"),"Yes","No")</f>
        <v>No</v>
      </c>
      <c r="Q801" t="str">
        <f>IF(AND(TBL_Employees3[[#This Row],[Gender]]="Female",TBL_Employees3[[#This Row],[Ethnicity]]="Black"), "Female_Black", "Others")</f>
        <v>Others</v>
      </c>
    </row>
    <row r="802" spans="1:17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TBL_Employees3[[#This Row],[Annual Salary]]+TBL_Employees3[[#This Row],[Bonus %]]*TBL_Employees3[[#This Row],[Annual Salary]]</f>
        <v>99335</v>
      </c>
      <c r="P802" t="str">
        <f>IF(AND(TBL_Employees3[[#This Row],[Department]]="IT",TBL_Employees3[[#This Row],[Gender]]="Female"),"Yes","No")</f>
        <v>No</v>
      </c>
      <c r="Q802" t="str">
        <f>IF(AND(TBL_Employees3[[#This Row],[Gender]]="Female",TBL_Employees3[[#This Row],[Ethnicity]]="Black"), "Female_Black", "Others")</f>
        <v>Others</v>
      </c>
    </row>
    <row r="803" spans="1:17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TBL_Employees3[[#This Row],[Annual Salary]]+TBL_Employees3[[#This Row],[Bonus %]]*TBL_Employees3[[#This Row],[Annual Salary]]</f>
        <v>150855.85</v>
      </c>
      <c r="P803" t="str">
        <f>IF(AND(TBL_Employees3[[#This Row],[Department]]="IT",TBL_Employees3[[#This Row],[Gender]]="Female"),"Yes","No")</f>
        <v>No</v>
      </c>
      <c r="Q803" t="str">
        <f>IF(AND(TBL_Employees3[[#This Row],[Gender]]="Female",TBL_Employees3[[#This Row],[Ethnicity]]="Black"), "Female_Black", "Others")</f>
        <v>Others</v>
      </c>
    </row>
    <row r="804" spans="1:17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TBL_Employees3[[#This Row],[Annual Salary]]+TBL_Employees3[[#This Row],[Bonus %]]*TBL_Employees3[[#This Row],[Annual Salary]]</f>
        <v>77593.95</v>
      </c>
      <c r="P804" t="str">
        <f>IF(AND(TBL_Employees3[[#This Row],[Department]]="IT",TBL_Employees3[[#This Row],[Gender]]="Female"),"Yes","No")</f>
        <v>No</v>
      </c>
      <c r="Q804" t="str">
        <f>IF(AND(TBL_Employees3[[#This Row],[Gender]]="Female",TBL_Employees3[[#This Row],[Ethnicity]]="Black"), "Female_Black", "Others")</f>
        <v>Others</v>
      </c>
    </row>
    <row r="805" spans="1:17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TBL_Employees3[[#This Row],[Annual Salary]]+TBL_Employees3[[#This Row],[Bonus %]]*TBL_Employees3[[#This Row],[Annual Salary]]</f>
        <v>353255</v>
      </c>
      <c r="P805" t="str">
        <f>IF(AND(TBL_Employees3[[#This Row],[Department]]="IT",TBL_Employees3[[#This Row],[Gender]]="Female"),"Yes","No")</f>
        <v>No</v>
      </c>
      <c r="Q805" t="str">
        <f>IF(AND(TBL_Employees3[[#This Row],[Gender]]="Female",TBL_Employees3[[#This Row],[Ethnicity]]="Black"), "Female_Black", "Others")</f>
        <v>Others</v>
      </c>
    </row>
    <row r="806" spans="1:17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TBL_Employees3[[#This Row],[Annual Salary]]+TBL_Employees3[[#This Row],[Bonus %]]*TBL_Employees3[[#This Row],[Annual Salary]]</f>
        <v>52697</v>
      </c>
      <c r="P806" t="str">
        <f>IF(AND(TBL_Employees3[[#This Row],[Department]]="IT",TBL_Employees3[[#This Row],[Gender]]="Female"),"Yes","No")</f>
        <v>No</v>
      </c>
      <c r="Q806" t="str">
        <f>IF(AND(TBL_Employees3[[#This Row],[Gender]]="Female",TBL_Employees3[[#This Row],[Ethnicity]]="Black"), "Female_Black", "Others")</f>
        <v>Others</v>
      </c>
    </row>
    <row r="807" spans="1:17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TBL_Employees3[[#This Row],[Annual Salary]]+TBL_Employees3[[#This Row],[Bonus %]]*TBL_Employees3[[#This Row],[Annual Salary]]</f>
        <v>123588</v>
      </c>
      <c r="P807" t="str">
        <f>IF(AND(TBL_Employees3[[#This Row],[Department]]="IT",TBL_Employees3[[#This Row],[Gender]]="Female"),"Yes","No")</f>
        <v>No</v>
      </c>
      <c r="Q807" t="str">
        <f>IF(AND(TBL_Employees3[[#This Row],[Gender]]="Female",TBL_Employees3[[#This Row],[Ethnicity]]="Black"), "Female_Black", "Others")</f>
        <v>Others</v>
      </c>
    </row>
    <row r="808" spans="1:17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TBL_Employees3[[#This Row],[Annual Salary]]+TBL_Employees3[[#This Row],[Bonus %]]*TBL_Employees3[[#This Row],[Annual Salary]]</f>
        <v>323945.44</v>
      </c>
      <c r="P808" t="str">
        <f>IF(AND(TBL_Employees3[[#This Row],[Department]]="IT",TBL_Employees3[[#This Row],[Gender]]="Female"),"Yes","No")</f>
        <v>No</v>
      </c>
      <c r="Q808" t="str">
        <f>IF(AND(TBL_Employees3[[#This Row],[Gender]]="Female",TBL_Employees3[[#This Row],[Ethnicity]]="Black"), "Female_Black", "Others")</f>
        <v>Others</v>
      </c>
    </row>
    <row r="809" spans="1:17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TBL_Employees3[[#This Row],[Annual Salary]]+TBL_Employees3[[#This Row],[Bonus %]]*TBL_Employees3[[#This Row],[Annual Salary]]</f>
        <v>246978.24</v>
      </c>
      <c r="P809" t="str">
        <f>IF(AND(TBL_Employees3[[#This Row],[Department]]="IT",TBL_Employees3[[#This Row],[Gender]]="Female"),"Yes","No")</f>
        <v>No</v>
      </c>
      <c r="Q809" t="str">
        <f>IF(AND(TBL_Employees3[[#This Row],[Gender]]="Female",TBL_Employees3[[#This Row],[Ethnicity]]="Black"), "Female_Black", "Others")</f>
        <v>Others</v>
      </c>
    </row>
    <row r="810" spans="1:17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TBL_Employees3[[#This Row],[Annual Salary]]+TBL_Employees3[[#This Row],[Bonus %]]*TBL_Employees3[[#This Row],[Annual Salary]]</f>
        <v>82806</v>
      </c>
      <c r="P810" t="str">
        <f>IF(AND(TBL_Employees3[[#This Row],[Department]]="IT",TBL_Employees3[[#This Row],[Gender]]="Female"),"Yes","No")</f>
        <v>Yes</v>
      </c>
      <c r="Q810" t="str">
        <f>IF(AND(TBL_Employees3[[#This Row],[Gender]]="Female",TBL_Employees3[[#This Row],[Ethnicity]]="Black"), "Female_Black", "Others")</f>
        <v>Others</v>
      </c>
    </row>
    <row r="811" spans="1:17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TBL_Employees3[[#This Row],[Annual Salary]]+TBL_Employees3[[#This Row],[Bonus %]]*TBL_Employees3[[#This Row],[Annual Salary]]</f>
        <v>205498.75</v>
      </c>
      <c r="P811" t="str">
        <f>IF(AND(TBL_Employees3[[#This Row],[Department]]="IT",TBL_Employees3[[#This Row],[Gender]]="Female"),"Yes","No")</f>
        <v>No</v>
      </c>
      <c r="Q811" t="str">
        <f>IF(AND(TBL_Employees3[[#This Row],[Gender]]="Female",TBL_Employees3[[#This Row],[Ethnicity]]="Black"), "Female_Black", "Others")</f>
        <v>Others</v>
      </c>
    </row>
    <row r="812" spans="1:17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TBL_Employees3[[#This Row],[Annual Salary]]+TBL_Employees3[[#This Row],[Bonus %]]*TBL_Employees3[[#This Row],[Annual Salary]]</f>
        <v>175100.28</v>
      </c>
      <c r="P812" t="str">
        <f>IF(AND(TBL_Employees3[[#This Row],[Department]]="IT",TBL_Employees3[[#This Row],[Gender]]="Female"),"Yes","No")</f>
        <v>No</v>
      </c>
      <c r="Q812" t="str">
        <f>IF(AND(TBL_Employees3[[#This Row],[Gender]]="Female",TBL_Employees3[[#This Row],[Ethnicity]]="Black"), "Female_Black", "Others")</f>
        <v>Others</v>
      </c>
    </row>
    <row r="813" spans="1:17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TBL_Employees3[[#This Row],[Annual Salary]]+TBL_Employees3[[#This Row],[Bonus %]]*TBL_Employees3[[#This Row],[Annual Salary]]</f>
        <v>161246.39999999999</v>
      </c>
      <c r="P813" t="str">
        <f>IF(AND(TBL_Employees3[[#This Row],[Department]]="IT",TBL_Employees3[[#This Row],[Gender]]="Female"),"Yes","No")</f>
        <v>No</v>
      </c>
      <c r="Q813" t="str">
        <f>IF(AND(TBL_Employees3[[#This Row],[Gender]]="Female",TBL_Employees3[[#This Row],[Ethnicity]]="Black"), "Female_Black", "Others")</f>
        <v>Others</v>
      </c>
    </row>
    <row r="814" spans="1:17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TBL_Employees3[[#This Row],[Annual Salary]]+TBL_Employees3[[#This Row],[Bonus %]]*TBL_Employees3[[#This Row],[Annual Salary]]</f>
        <v>208823.04000000001</v>
      </c>
      <c r="P814" t="str">
        <f>IF(AND(TBL_Employees3[[#This Row],[Department]]="IT",TBL_Employees3[[#This Row],[Gender]]="Female"),"Yes","No")</f>
        <v>No</v>
      </c>
      <c r="Q814" t="str">
        <f>IF(AND(TBL_Employees3[[#This Row],[Gender]]="Female",TBL_Employees3[[#This Row],[Ethnicity]]="Black"), "Female_Black", "Others")</f>
        <v>Others</v>
      </c>
    </row>
    <row r="815" spans="1:17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TBL_Employees3[[#This Row],[Annual Salary]]+TBL_Employees3[[#This Row],[Bonus %]]*TBL_Employees3[[#This Row],[Annual Salary]]</f>
        <v>89390</v>
      </c>
      <c r="P815" t="str">
        <f>IF(AND(TBL_Employees3[[#This Row],[Department]]="IT",TBL_Employees3[[#This Row],[Gender]]="Female"),"Yes","No")</f>
        <v>No</v>
      </c>
      <c r="Q815" t="str">
        <f>IF(AND(TBL_Employees3[[#This Row],[Gender]]="Female",TBL_Employees3[[#This Row],[Ethnicity]]="Black"), "Female_Black", "Others")</f>
        <v>Others</v>
      </c>
    </row>
    <row r="816" spans="1:17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TBL_Employees3[[#This Row],[Annual Salary]]+TBL_Employees3[[#This Row],[Bonus %]]*TBL_Employees3[[#This Row],[Annual Salary]]</f>
        <v>67468</v>
      </c>
      <c r="P816" t="str">
        <f>IF(AND(TBL_Employees3[[#This Row],[Department]]="IT",TBL_Employees3[[#This Row],[Gender]]="Female"),"Yes","No")</f>
        <v>No</v>
      </c>
      <c r="Q816" t="str">
        <f>IF(AND(TBL_Employees3[[#This Row],[Gender]]="Female",TBL_Employees3[[#This Row],[Ethnicity]]="Black"), "Female_Black", "Others")</f>
        <v>Others</v>
      </c>
    </row>
    <row r="817" spans="1:17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TBL_Employees3[[#This Row],[Annual Salary]]+TBL_Employees3[[#This Row],[Bonus %]]*TBL_Employees3[[#This Row],[Annual Salary]]</f>
        <v>112907.2</v>
      </c>
      <c r="P817" t="str">
        <f>IF(AND(TBL_Employees3[[#This Row],[Department]]="IT",TBL_Employees3[[#This Row],[Gender]]="Female"),"Yes","No")</f>
        <v>No</v>
      </c>
      <c r="Q817" t="str">
        <f>IF(AND(TBL_Employees3[[#This Row],[Gender]]="Female",TBL_Employees3[[#This Row],[Ethnicity]]="Black"), "Female_Black", "Others")</f>
        <v>Others</v>
      </c>
    </row>
    <row r="818" spans="1:17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TBL_Employees3[[#This Row],[Annual Salary]]+TBL_Employees3[[#This Row],[Bonus %]]*TBL_Employees3[[#This Row],[Annual Salary]]</f>
        <v>74779</v>
      </c>
      <c r="P818" t="str">
        <f>IF(AND(TBL_Employees3[[#This Row],[Department]]="IT",TBL_Employees3[[#This Row],[Gender]]="Female"),"Yes","No")</f>
        <v>No</v>
      </c>
      <c r="Q818" t="str">
        <f>IF(AND(TBL_Employees3[[#This Row],[Gender]]="Female",TBL_Employees3[[#This Row],[Ethnicity]]="Black"), "Female_Black", "Others")</f>
        <v>Others</v>
      </c>
    </row>
    <row r="819" spans="1:17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TBL_Employees3[[#This Row],[Annual Salary]]+TBL_Employees3[[#This Row],[Bonus %]]*TBL_Employees3[[#This Row],[Annual Salary]]</f>
        <v>63985</v>
      </c>
      <c r="P819" t="str">
        <f>IF(AND(TBL_Employees3[[#This Row],[Department]]="IT",TBL_Employees3[[#This Row],[Gender]]="Female"),"Yes","No")</f>
        <v>Yes</v>
      </c>
      <c r="Q819" t="str">
        <f>IF(AND(TBL_Employees3[[#This Row],[Gender]]="Female",TBL_Employees3[[#This Row],[Ethnicity]]="Black"), "Female_Black", "Others")</f>
        <v>Others</v>
      </c>
    </row>
    <row r="820" spans="1:17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TBL_Employees3[[#This Row],[Annual Salary]]+TBL_Employees3[[#This Row],[Bonus %]]*TBL_Employees3[[#This Row],[Annual Salary]]</f>
        <v>77903</v>
      </c>
      <c r="P820" t="str">
        <f>IF(AND(TBL_Employees3[[#This Row],[Department]]="IT",TBL_Employees3[[#This Row],[Gender]]="Female"),"Yes","No")</f>
        <v>Yes</v>
      </c>
      <c r="Q820" t="str">
        <f>IF(AND(TBL_Employees3[[#This Row],[Gender]]="Female",TBL_Employees3[[#This Row],[Ethnicity]]="Black"), "Female_Black", "Others")</f>
        <v>Others</v>
      </c>
    </row>
    <row r="821" spans="1:17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TBL_Employees3[[#This Row],[Annual Salary]]+TBL_Employees3[[#This Row],[Bonus %]]*TBL_Employees3[[#This Row],[Annual Salary]]</f>
        <v>212070.84</v>
      </c>
      <c r="P821" t="str">
        <f>IF(AND(TBL_Employees3[[#This Row],[Department]]="IT",TBL_Employees3[[#This Row],[Gender]]="Female"),"Yes","No")</f>
        <v>No</v>
      </c>
      <c r="Q821" t="str">
        <f>IF(AND(TBL_Employees3[[#This Row],[Gender]]="Female",TBL_Employees3[[#This Row],[Ethnicity]]="Black"), "Female_Black", "Others")</f>
        <v>Others</v>
      </c>
    </row>
    <row r="822" spans="1:17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TBL_Employees3[[#This Row],[Annual Salary]]+TBL_Employees3[[#This Row],[Bonus %]]*TBL_Employees3[[#This Row],[Annual Salary]]</f>
        <v>71234</v>
      </c>
      <c r="P822" t="str">
        <f>IF(AND(TBL_Employees3[[#This Row],[Department]]="IT",TBL_Employees3[[#This Row],[Gender]]="Female"),"Yes","No")</f>
        <v>No</v>
      </c>
      <c r="Q822" t="str">
        <f>IF(AND(TBL_Employees3[[#This Row],[Gender]]="Female",TBL_Employees3[[#This Row],[Ethnicity]]="Black"), "Female_Black", "Others")</f>
        <v>Others</v>
      </c>
    </row>
    <row r="823" spans="1:17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TBL_Employees3[[#This Row],[Annual Salary]]+TBL_Employees3[[#This Row],[Bonus %]]*TBL_Employees3[[#This Row],[Annual Salary]]</f>
        <v>132285.96</v>
      </c>
      <c r="P823" t="str">
        <f>IF(AND(TBL_Employees3[[#This Row],[Department]]="IT",TBL_Employees3[[#This Row],[Gender]]="Female"),"Yes","No")</f>
        <v>No</v>
      </c>
      <c r="Q823" t="str">
        <f>IF(AND(TBL_Employees3[[#This Row],[Gender]]="Female",TBL_Employees3[[#This Row],[Ethnicity]]="Black"), "Female_Black", "Others")</f>
        <v>Others</v>
      </c>
    </row>
    <row r="824" spans="1:17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TBL_Employees3[[#This Row],[Annual Salary]]+TBL_Employees3[[#This Row],[Bonus %]]*TBL_Employees3[[#This Row],[Annual Salary]]</f>
        <v>112057</v>
      </c>
      <c r="P824" t="str">
        <f>IF(AND(TBL_Employees3[[#This Row],[Department]]="IT",TBL_Employees3[[#This Row],[Gender]]="Female"),"Yes","No")</f>
        <v>No</v>
      </c>
      <c r="Q824" t="str">
        <f>IF(AND(TBL_Employees3[[#This Row],[Gender]]="Female",TBL_Employees3[[#This Row],[Ethnicity]]="Black"), "Female_Black", "Others")</f>
        <v>Others</v>
      </c>
    </row>
    <row r="825" spans="1:17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TBL_Employees3[[#This Row],[Annual Salary]]+TBL_Employees3[[#This Row],[Bonus %]]*TBL_Employees3[[#This Row],[Annual Salary]]</f>
        <v>40316</v>
      </c>
      <c r="P825" t="str">
        <f>IF(AND(TBL_Employees3[[#This Row],[Department]]="IT",TBL_Employees3[[#This Row],[Gender]]="Female"),"Yes","No")</f>
        <v>No</v>
      </c>
      <c r="Q825" t="str">
        <f>IF(AND(TBL_Employees3[[#This Row],[Gender]]="Female",TBL_Employees3[[#This Row],[Ethnicity]]="Black"), "Female_Black", "Others")</f>
        <v>Others</v>
      </c>
    </row>
    <row r="826" spans="1:17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TBL_Employees3[[#This Row],[Annual Salary]]+TBL_Employees3[[#This Row],[Bonus %]]*TBL_Employees3[[#This Row],[Annual Salary]]</f>
        <v>120902.25</v>
      </c>
      <c r="P826" t="str">
        <f>IF(AND(TBL_Employees3[[#This Row],[Department]]="IT",TBL_Employees3[[#This Row],[Gender]]="Female"),"Yes","No")</f>
        <v>Yes</v>
      </c>
      <c r="Q826" t="str">
        <f>IF(AND(TBL_Employees3[[#This Row],[Gender]]="Female",TBL_Employees3[[#This Row],[Ethnicity]]="Black"), "Female_Black", "Others")</f>
        <v>Others</v>
      </c>
    </row>
    <row r="827" spans="1:17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TBL_Employees3[[#This Row],[Annual Salary]]+TBL_Employees3[[#This Row],[Bonus %]]*TBL_Employees3[[#This Row],[Annual Salary]]</f>
        <v>62335</v>
      </c>
      <c r="P827" t="str">
        <f>IF(AND(TBL_Employees3[[#This Row],[Department]]="IT",TBL_Employees3[[#This Row],[Gender]]="Female"),"Yes","No")</f>
        <v>Yes</v>
      </c>
      <c r="Q827" t="str">
        <f>IF(AND(TBL_Employees3[[#This Row],[Gender]]="Female",TBL_Employees3[[#This Row],[Ethnicity]]="Black"), "Female_Black", "Others")</f>
        <v>Others</v>
      </c>
    </row>
    <row r="828" spans="1:17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TBL_Employees3[[#This Row],[Annual Salary]]+TBL_Employees3[[#This Row],[Bonus %]]*TBL_Employees3[[#This Row],[Annual Salary]]</f>
        <v>41561</v>
      </c>
      <c r="P828" t="str">
        <f>IF(AND(TBL_Employees3[[#This Row],[Department]]="IT",TBL_Employees3[[#This Row],[Gender]]="Female"),"Yes","No")</f>
        <v>No</v>
      </c>
      <c r="Q828" t="str">
        <f>IF(AND(TBL_Employees3[[#This Row],[Gender]]="Female",TBL_Employees3[[#This Row],[Ethnicity]]="Black"), "Female_Black", "Others")</f>
        <v>Others</v>
      </c>
    </row>
    <row r="829" spans="1:17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TBL_Employees3[[#This Row],[Annual Salary]]+TBL_Employees3[[#This Row],[Bonus %]]*TBL_Employees3[[#This Row],[Annual Salary]]</f>
        <v>149548.62</v>
      </c>
      <c r="P829" t="str">
        <f>IF(AND(TBL_Employees3[[#This Row],[Department]]="IT",TBL_Employees3[[#This Row],[Gender]]="Female"),"Yes","No")</f>
        <v>No</v>
      </c>
      <c r="Q829" t="str">
        <f>IF(AND(TBL_Employees3[[#This Row],[Gender]]="Female",TBL_Employees3[[#This Row],[Ethnicity]]="Black"), "Female_Black", "Others")</f>
        <v>Others</v>
      </c>
    </row>
    <row r="830" spans="1:17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TBL_Employees3[[#This Row],[Annual Salary]]+TBL_Employees3[[#This Row],[Bonus %]]*TBL_Employees3[[#This Row],[Annual Salary]]</f>
        <v>92655</v>
      </c>
      <c r="P830" t="str">
        <f>IF(AND(TBL_Employees3[[#This Row],[Department]]="IT",TBL_Employees3[[#This Row],[Gender]]="Female"),"Yes","No")</f>
        <v>Yes</v>
      </c>
      <c r="Q830" t="str">
        <f>IF(AND(TBL_Employees3[[#This Row],[Gender]]="Female",TBL_Employees3[[#This Row],[Ethnicity]]="Black"), "Female_Black", "Others")</f>
        <v>Others</v>
      </c>
    </row>
    <row r="831" spans="1:17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TBL_Employees3[[#This Row],[Annual Salary]]+TBL_Employees3[[#This Row],[Bonus %]]*TBL_Employees3[[#This Row],[Annual Salary]]</f>
        <v>175903.84</v>
      </c>
      <c r="P831" t="str">
        <f>IF(AND(TBL_Employees3[[#This Row],[Department]]="IT",TBL_Employees3[[#This Row],[Gender]]="Female"),"Yes","No")</f>
        <v>No</v>
      </c>
      <c r="Q831" t="str">
        <f>IF(AND(TBL_Employees3[[#This Row],[Gender]]="Female",TBL_Employees3[[#This Row],[Ethnicity]]="Black"), "Female_Black", "Others")</f>
        <v>Others</v>
      </c>
    </row>
    <row r="832" spans="1:17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TBL_Employees3[[#This Row],[Annual Salary]]+TBL_Employees3[[#This Row],[Bonus %]]*TBL_Employees3[[#This Row],[Annual Salary]]</f>
        <v>64462</v>
      </c>
      <c r="P832" t="str">
        <f>IF(AND(TBL_Employees3[[#This Row],[Department]]="IT",TBL_Employees3[[#This Row],[Gender]]="Female"),"Yes","No")</f>
        <v>Yes</v>
      </c>
      <c r="Q832" t="str">
        <f>IF(AND(TBL_Employees3[[#This Row],[Gender]]="Female",TBL_Employees3[[#This Row],[Ethnicity]]="Black"), "Female_Black", "Others")</f>
        <v>Others</v>
      </c>
    </row>
    <row r="833" spans="1:17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TBL_Employees3[[#This Row],[Annual Salary]]+TBL_Employees3[[#This Row],[Bonus %]]*TBL_Employees3[[#This Row],[Annual Salary]]</f>
        <v>79352</v>
      </c>
      <c r="P833" t="str">
        <f>IF(AND(TBL_Employees3[[#This Row],[Department]]="IT",TBL_Employees3[[#This Row],[Gender]]="Female"),"Yes","No")</f>
        <v>No</v>
      </c>
      <c r="Q833" t="str">
        <f>IF(AND(TBL_Employees3[[#This Row],[Gender]]="Female",TBL_Employees3[[#This Row],[Ethnicity]]="Black"), "Female_Black", "Others")</f>
        <v>Others</v>
      </c>
    </row>
    <row r="834" spans="1:17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TBL_Employees3[[#This Row],[Annual Salary]]+TBL_Employees3[[#This Row],[Bonus %]]*TBL_Employees3[[#This Row],[Annual Salary]]</f>
        <v>175171.32</v>
      </c>
      <c r="P834" t="str">
        <f>IF(AND(TBL_Employees3[[#This Row],[Department]]="IT",TBL_Employees3[[#This Row],[Gender]]="Female"),"Yes","No")</f>
        <v>No</v>
      </c>
      <c r="Q834" t="str">
        <f>IF(AND(TBL_Employees3[[#This Row],[Gender]]="Female",TBL_Employees3[[#This Row],[Ethnicity]]="Black"), "Female_Black", "Others")</f>
        <v>Others</v>
      </c>
    </row>
    <row r="835" spans="1:17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TBL_Employees3[[#This Row],[Annual Salary]]+TBL_Employees3[[#This Row],[Bonus %]]*TBL_Employees3[[#This Row],[Annual Salary]]</f>
        <v>80745</v>
      </c>
      <c r="P835" t="str">
        <f>IF(AND(TBL_Employees3[[#This Row],[Department]]="IT",TBL_Employees3[[#This Row],[Gender]]="Female"),"Yes","No")</f>
        <v>No</v>
      </c>
      <c r="Q835" t="str">
        <f>IF(AND(TBL_Employees3[[#This Row],[Gender]]="Female",TBL_Employees3[[#This Row],[Ethnicity]]="Black"), "Female_Black", "Others")</f>
        <v>Others</v>
      </c>
    </row>
    <row r="836" spans="1:17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TBL_Employees3[[#This Row],[Annual Salary]]+TBL_Employees3[[#This Row],[Bonus %]]*TBL_Employees3[[#This Row],[Annual Salary]]</f>
        <v>75354</v>
      </c>
      <c r="P836" t="str">
        <f>IF(AND(TBL_Employees3[[#This Row],[Department]]="IT",TBL_Employees3[[#This Row],[Gender]]="Female"),"Yes","No")</f>
        <v>Yes</v>
      </c>
      <c r="Q836" t="str">
        <f>IF(AND(TBL_Employees3[[#This Row],[Gender]]="Female",TBL_Employees3[[#This Row],[Ethnicity]]="Black"), "Female_Black", "Others")</f>
        <v>Others</v>
      </c>
    </row>
    <row r="837" spans="1:17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TBL_Employees3[[#This Row],[Annual Salary]]+TBL_Employees3[[#This Row],[Bonus %]]*TBL_Employees3[[#This Row],[Annual Salary]]</f>
        <v>89989.32</v>
      </c>
      <c r="P837" t="str">
        <f>IF(AND(TBL_Employees3[[#This Row],[Department]]="IT",TBL_Employees3[[#This Row],[Gender]]="Female"),"Yes","No")</f>
        <v>No</v>
      </c>
      <c r="Q837" t="str">
        <f>IF(AND(TBL_Employees3[[#This Row],[Gender]]="Female",TBL_Employees3[[#This Row],[Ethnicity]]="Black"), "Female_Black", "Others")</f>
        <v>Others</v>
      </c>
    </row>
    <row r="838" spans="1:17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TBL_Employees3[[#This Row],[Annual Salary]]+TBL_Employees3[[#This Row],[Bonus %]]*TBL_Employees3[[#This Row],[Annual Salary]]</f>
        <v>96313</v>
      </c>
      <c r="P838" t="str">
        <f>IF(AND(TBL_Employees3[[#This Row],[Department]]="IT",TBL_Employees3[[#This Row],[Gender]]="Female"),"Yes","No")</f>
        <v>No</v>
      </c>
      <c r="Q838" t="str">
        <f>IF(AND(TBL_Employees3[[#This Row],[Gender]]="Female",TBL_Employees3[[#This Row],[Ethnicity]]="Black"), "Female_Black", "Others")</f>
        <v>Others</v>
      </c>
    </row>
    <row r="839" spans="1:17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TBL_Employees3[[#This Row],[Annual Salary]]+TBL_Employees3[[#This Row],[Bonus %]]*TBL_Employees3[[#This Row],[Annual Salary]]</f>
        <v>195284.09</v>
      </c>
      <c r="P839" t="str">
        <f>IF(AND(TBL_Employees3[[#This Row],[Department]]="IT",TBL_Employees3[[#This Row],[Gender]]="Female"),"Yes","No")</f>
        <v>No</v>
      </c>
      <c r="Q839" t="str">
        <f>IF(AND(TBL_Employees3[[#This Row],[Gender]]="Female",TBL_Employees3[[#This Row],[Ethnicity]]="Black"), "Female_Black", "Others")</f>
        <v>Others</v>
      </c>
    </row>
    <row r="840" spans="1:17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TBL_Employees3[[#This Row],[Annual Salary]]+TBL_Employees3[[#This Row],[Bonus %]]*TBL_Employees3[[#This Row],[Annual Salary]]</f>
        <v>109628.38</v>
      </c>
      <c r="P840" t="str">
        <f>IF(AND(TBL_Employees3[[#This Row],[Department]]="IT",TBL_Employees3[[#This Row],[Gender]]="Female"),"Yes","No")</f>
        <v>No</v>
      </c>
      <c r="Q840" t="str">
        <f>IF(AND(TBL_Employees3[[#This Row],[Gender]]="Female",TBL_Employees3[[#This Row],[Ethnicity]]="Black"), "Female_Black", "Others")</f>
        <v>Female_Black</v>
      </c>
    </row>
    <row r="841" spans="1:17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TBL_Employees3[[#This Row],[Annual Salary]]+TBL_Employees3[[#This Row],[Bonus %]]*TBL_Employees3[[#This Row],[Annual Salary]]</f>
        <v>86464</v>
      </c>
      <c r="P841" t="str">
        <f>IF(AND(TBL_Employees3[[#This Row],[Department]]="IT",TBL_Employees3[[#This Row],[Gender]]="Female"),"Yes","No")</f>
        <v>No</v>
      </c>
      <c r="Q841" t="str">
        <f>IF(AND(TBL_Employees3[[#This Row],[Gender]]="Female",TBL_Employees3[[#This Row],[Ethnicity]]="Black"), "Female_Black", "Others")</f>
        <v>Others</v>
      </c>
    </row>
    <row r="842" spans="1:17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TBL_Employees3[[#This Row],[Annual Salary]]+TBL_Employees3[[#This Row],[Bonus %]]*TBL_Employees3[[#This Row],[Annual Salary]]</f>
        <v>80516</v>
      </c>
      <c r="P842" t="str">
        <f>IF(AND(TBL_Employees3[[#This Row],[Department]]="IT",TBL_Employees3[[#This Row],[Gender]]="Female"),"Yes","No")</f>
        <v>No</v>
      </c>
      <c r="Q842" t="str">
        <f>IF(AND(TBL_Employees3[[#This Row],[Gender]]="Female",TBL_Employees3[[#This Row],[Ethnicity]]="Black"), "Female_Black", "Others")</f>
        <v>Others</v>
      </c>
    </row>
    <row r="843" spans="1:17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TBL_Employees3[[#This Row],[Annual Salary]]+TBL_Employees3[[#This Row],[Bonus %]]*TBL_Employees3[[#This Row],[Annual Salary]]</f>
        <v>111713.4</v>
      </c>
      <c r="P843" t="str">
        <f>IF(AND(TBL_Employees3[[#This Row],[Department]]="IT",TBL_Employees3[[#This Row],[Gender]]="Female"),"Yes","No")</f>
        <v>No</v>
      </c>
      <c r="Q843" t="str">
        <f>IF(AND(TBL_Employees3[[#This Row],[Gender]]="Female",TBL_Employees3[[#This Row],[Ethnicity]]="Black"), "Female_Black", "Others")</f>
        <v>Female_Black</v>
      </c>
    </row>
    <row r="844" spans="1:17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TBL_Employees3[[#This Row],[Annual Salary]]+TBL_Employees3[[#This Row],[Bonus %]]*TBL_Employees3[[#This Row],[Annual Salary]]</f>
        <v>83418</v>
      </c>
      <c r="P844" t="str">
        <f>IF(AND(TBL_Employees3[[#This Row],[Department]]="IT",TBL_Employees3[[#This Row],[Gender]]="Female"),"Yes","No")</f>
        <v>Yes</v>
      </c>
      <c r="Q844" t="str">
        <f>IF(AND(TBL_Employees3[[#This Row],[Gender]]="Female",TBL_Employees3[[#This Row],[Ethnicity]]="Black"), "Female_Black", "Others")</f>
        <v>Others</v>
      </c>
    </row>
    <row r="845" spans="1:17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TBL_Employees3[[#This Row],[Annual Salary]]+TBL_Employees3[[#This Row],[Bonus %]]*TBL_Employees3[[#This Row],[Annual Salary]]</f>
        <v>66660</v>
      </c>
      <c r="P845" t="str">
        <f>IF(AND(TBL_Employees3[[#This Row],[Department]]="IT",TBL_Employees3[[#This Row],[Gender]]="Female"),"Yes","No")</f>
        <v>Yes</v>
      </c>
      <c r="Q845" t="str">
        <f>IF(AND(TBL_Employees3[[#This Row],[Gender]]="Female",TBL_Employees3[[#This Row],[Ethnicity]]="Black"), "Female_Black", "Others")</f>
        <v>Others</v>
      </c>
    </row>
    <row r="846" spans="1:17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TBL_Employees3[[#This Row],[Annual Salary]]+TBL_Employees3[[#This Row],[Bonus %]]*TBL_Employees3[[#This Row],[Annual Salary]]</f>
        <v>109123.95</v>
      </c>
      <c r="P846" t="str">
        <f>IF(AND(TBL_Employees3[[#This Row],[Department]]="IT",TBL_Employees3[[#This Row],[Gender]]="Female"),"Yes","No")</f>
        <v>No</v>
      </c>
      <c r="Q846" t="str">
        <f>IF(AND(TBL_Employees3[[#This Row],[Gender]]="Female",TBL_Employees3[[#This Row],[Ethnicity]]="Black"), "Female_Black", "Others")</f>
        <v>Others</v>
      </c>
    </row>
    <row r="847" spans="1:17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TBL_Employees3[[#This Row],[Annual Salary]]+TBL_Employees3[[#This Row],[Bonus %]]*TBL_Employees3[[#This Row],[Annual Salary]]</f>
        <v>259355.2</v>
      </c>
      <c r="P847" t="str">
        <f>IF(AND(TBL_Employees3[[#This Row],[Department]]="IT",TBL_Employees3[[#This Row],[Gender]]="Female"),"Yes","No")</f>
        <v>No</v>
      </c>
      <c r="Q847" t="str">
        <f>IF(AND(TBL_Employees3[[#This Row],[Gender]]="Female",TBL_Employees3[[#This Row],[Ethnicity]]="Black"), "Female_Black", "Others")</f>
        <v>Others</v>
      </c>
    </row>
    <row r="848" spans="1:17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TBL_Employees3[[#This Row],[Annual Salary]]+TBL_Employees3[[#This Row],[Bonus %]]*TBL_Employees3[[#This Row],[Annual Salary]]</f>
        <v>164242.26</v>
      </c>
      <c r="P848" t="str">
        <f>IF(AND(TBL_Employees3[[#This Row],[Department]]="IT",TBL_Employees3[[#This Row],[Gender]]="Female"),"Yes","No")</f>
        <v>No</v>
      </c>
      <c r="Q848" t="str">
        <f>IF(AND(TBL_Employees3[[#This Row],[Gender]]="Female",TBL_Employees3[[#This Row],[Ethnicity]]="Black"), "Female_Black", "Others")</f>
        <v>Others</v>
      </c>
    </row>
    <row r="849" spans="1:17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TBL_Employees3[[#This Row],[Annual Salary]]+TBL_Employees3[[#This Row],[Bonus %]]*TBL_Employees3[[#This Row],[Annual Salary]]</f>
        <v>41728</v>
      </c>
      <c r="P849" t="str">
        <f>IF(AND(TBL_Employees3[[#This Row],[Department]]="IT",TBL_Employees3[[#This Row],[Gender]]="Female"),"Yes","No")</f>
        <v>No</v>
      </c>
      <c r="Q849" t="str">
        <f>IF(AND(TBL_Employees3[[#This Row],[Gender]]="Female",TBL_Employees3[[#This Row],[Ethnicity]]="Black"), "Female_Black", "Others")</f>
        <v>Others</v>
      </c>
    </row>
    <row r="850" spans="1:17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TBL_Employees3[[#This Row],[Annual Salary]]+TBL_Employees3[[#This Row],[Bonus %]]*TBL_Employees3[[#This Row],[Annual Salary]]</f>
        <v>94422</v>
      </c>
      <c r="P850" t="str">
        <f>IF(AND(TBL_Employees3[[#This Row],[Department]]="IT",TBL_Employees3[[#This Row],[Gender]]="Female"),"Yes","No")</f>
        <v>No</v>
      </c>
      <c r="Q850" t="str">
        <f>IF(AND(TBL_Employees3[[#This Row],[Gender]]="Female",TBL_Employees3[[#This Row],[Ethnicity]]="Black"), "Female_Black", "Others")</f>
        <v>Others</v>
      </c>
    </row>
    <row r="851" spans="1:17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TBL_Employees3[[#This Row],[Annual Salary]]+TBL_Employees3[[#This Row],[Bonus %]]*TBL_Employees3[[#This Row],[Annual Salary]]</f>
        <v>221590.16</v>
      </c>
      <c r="P851" t="str">
        <f>IF(AND(TBL_Employees3[[#This Row],[Department]]="IT",TBL_Employees3[[#This Row],[Gender]]="Female"),"Yes","No")</f>
        <v>No</v>
      </c>
      <c r="Q851" t="str">
        <f>IF(AND(TBL_Employees3[[#This Row],[Gender]]="Female",TBL_Employees3[[#This Row],[Ethnicity]]="Black"), "Female_Black", "Others")</f>
        <v>Others</v>
      </c>
    </row>
    <row r="852" spans="1:17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TBL_Employees3[[#This Row],[Annual Salary]]+TBL_Employees3[[#This Row],[Bonus %]]*TBL_Employees3[[#This Row],[Annual Salary]]</f>
        <v>246477</v>
      </c>
      <c r="P852" t="str">
        <f>IF(AND(TBL_Employees3[[#This Row],[Department]]="IT",TBL_Employees3[[#This Row],[Gender]]="Female"),"Yes","No")</f>
        <v>No</v>
      </c>
      <c r="Q852" t="str">
        <f>IF(AND(TBL_Employees3[[#This Row],[Gender]]="Female",TBL_Employees3[[#This Row],[Ethnicity]]="Black"), "Female_Black", "Others")</f>
        <v>Others</v>
      </c>
    </row>
    <row r="853" spans="1:17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TBL_Employees3[[#This Row],[Annual Salary]]+TBL_Employees3[[#This Row],[Bonus %]]*TBL_Employees3[[#This Row],[Annual Salary]]</f>
        <v>52800</v>
      </c>
      <c r="P853" t="str">
        <f>IF(AND(TBL_Employees3[[#This Row],[Department]]="IT",TBL_Employees3[[#This Row],[Gender]]="Female"),"Yes","No")</f>
        <v>No</v>
      </c>
      <c r="Q853" t="str">
        <f>IF(AND(TBL_Employees3[[#This Row],[Gender]]="Female",TBL_Employees3[[#This Row],[Ethnicity]]="Black"), "Female_Black", "Others")</f>
        <v>Others</v>
      </c>
    </row>
    <row r="854" spans="1:17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TBL_Employees3[[#This Row],[Annual Salary]]+TBL_Employees3[[#This Row],[Bonus %]]*TBL_Employees3[[#This Row],[Annual Salary]]</f>
        <v>113982</v>
      </c>
      <c r="P854" t="str">
        <f>IF(AND(TBL_Employees3[[#This Row],[Department]]="IT",TBL_Employees3[[#This Row],[Gender]]="Female"),"Yes","No")</f>
        <v>No</v>
      </c>
      <c r="Q854" t="str">
        <f>IF(AND(TBL_Employees3[[#This Row],[Gender]]="Female",TBL_Employees3[[#This Row],[Ethnicity]]="Black"), "Female_Black", "Others")</f>
        <v>Others</v>
      </c>
    </row>
    <row r="855" spans="1:17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TBL_Employees3[[#This Row],[Annual Salary]]+TBL_Employees3[[#This Row],[Bonus %]]*TBL_Employees3[[#This Row],[Annual Salary]]</f>
        <v>56239</v>
      </c>
      <c r="P855" t="str">
        <f>IF(AND(TBL_Employees3[[#This Row],[Department]]="IT",TBL_Employees3[[#This Row],[Gender]]="Female"),"Yes","No")</f>
        <v>No</v>
      </c>
      <c r="Q855" t="str">
        <f>IF(AND(TBL_Employees3[[#This Row],[Gender]]="Female",TBL_Employees3[[#This Row],[Ethnicity]]="Black"), "Female_Black", "Others")</f>
        <v>Others</v>
      </c>
    </row>
    <row r="856" spans="1:17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TBL_Employees3[[#This Row],[Annual Salary]]+TBL_Employees3[[#This Row],[Bonus %]]*TBL_Employees3[[#This Row],[Annual Salary]]</f>
        <v>44732</v>
      </c>
      <c r="P856" t="str">
        <f>IF(AND(TBL_Employees3[[#This Row],[Department]]="IT",TBL_Employees3[[#This Row],[Gender]]="Female"),"Yes","No")</f>
        <v>No</v>
      </c>
      <c r="Q856" t="str">
        <f>IF(AND(TBL_Employees3[[#This Row],[Gender]]="Female",TBL_Employees3[[#This Row],[Ethnicity]]="Black"), "Female_Black", "Others")</f>
        <v>Others</v>
      </c>
    </row>
    <row r="857" spans="1:17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TBL_Employees3[[#This Row],[Annual Salary]]+TBL_Employees3[[#This Row],[Bonus %]]*TBL_Employees3[[#This Row],[Annual Salary]]</f>
        <v>192451.25</v>
      </c>
      <c r="P857" t="str">
        <f>IF(AND(TBL_Employees3[[#This Row],[Department]]="IT",TBL_Employees3[[#This Row],[Gender]]="Female"),"Yes","No")</f>
        <v>No</v>
      </c>
      <c r="Q857" t="str">
        <f>IF(AND(TBL_Employees3[[#This Row],[Gender]]="Female",TBL_Employees3[[#This Row],[Ethnicity]]="Black"), "Female_Black", "Others")</f>
        <v>Others</v>
      </c>
    </row>
    <row r="858" spans="1:17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TBL_Employees3[[#This Row],[Annual Salary]]+TBL_Employees3[[#This Row],[Bonus %]]*TBL_Employees3[[#This Row],[Annual Salary]]</f>
        <v>68337</v>
      </c>
      <c r="P858" t="str">
        <f>IF(AND(TBL_Employees3[[#This Row],[Department]]="IT",TBL_Employees3[[#This Row],[Gender]]="Female"),"Yes","No")</f>
        <v>Yes</v>
      </c>
      <c r="Q858" t="str">
        <f>IF(AND(TBL_Employees3[[#This Row],[Gender]]="Female",TBL_Employees3[[#This Row],[Ethnicity]]="Black"), "Female_Black", "Others")</f>
        <v>Others</v>
      </c>
    </row>
    <row r="859" spans="1:17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TBL_Employees3[[#This Row],[Annual Salary]]+TBL_Employees3[[#This Row],[Bonus %]]*TBL_Employees3[[#This Row],[Annual Salary]]</f>
        <v>162504.16</v>
      </c>
      <c r="P859" t="str">
        <f>IF(AND(TBL_Employees3[[#This Row],[Department]]="IT",TBL_Employees3[[#This Row],[Gender]]="Female"),"Yes","No")</f>
        <v>No</v>
      </c>
      <c r="Q859" t="str">
        <f>IF(AND(TBL_Employees3[[#This Row],[Gender]]="Female",TBL_Employees3[[#This Row],[Ethnicity]]="Black"), "Female_Black", "Others")</f>
        <v>Others</v>
      </c>
    </row>
    <row r="860" spans="1:17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TBL_Employees3[[#This Row],[Annual Salary]]+TBL_Employees3[[#This Row],[Bonus %]]*TBL_Employees3[[#This Row],[Annual Salary]]</f>
        <v>74170</v>
      </c>
      <c r="P860" t="str">
        <f>IF(AND(TBL_Employees3[[#This Row],[Department]]="IT",TBL_Employees3[[#This Row],[Gender]]="Female"),"Yes","No")</f>
        <v>Yes</v>
      </c>
      <c r="Q860" t="str">
        <f>IF(AND(TBL_Employees3[[#This Row],[Gender]]="Female",TBL_Employees3[[#This Row],[Ethnicity]]="Black"), "Female_Black", "Others")</f>
        <v>Others</v>
      </c>
    </row>
    <row r="861" spans="1:17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TBL_Employees3[[#This Row],[Annual Salary]]+TBL_Employees3[[#This Row],[Bonus %]]*TBL_Employees3[[#This Row],[Annual Salary]]</f>
        <v>62605</v>
      </c>
      <c r="P861" t="str">
        <f>IF(AND(TBL_Employees3[[#This Row],[Department]]="IT",TBL_Employees3[[#This Row],[Gender]]="Female"),"Yes","No")</f>
        <v>No</v>
      </c>
      <c r="Q861" t="str">
        <f>IF(AND(TBL_Employees3[[#This Row],[Gender]]="Female",TBL_Employees3[[#This Row],[Ethnicity]]="Black"), "Female_Black", "Others")</f>
        <v>Others</v>
      </c>
    </row>
    <row r="862" spans="1:17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TBL_Employees3[[#This Row],[Annual Salary]]+TBL_Employees3[[#This Row],[Bonus %]]*TBL_Employees3[[#This Row],[Annual Salary]]</f>
        <v>116842.55</v>
      </c>
      <c r="P862" t="str">
        <f>IF(AND(TBL_Employees3[[#This Row],[Department]]="IT",TBL_Employees3[[#This Row],[Gender]]="Female"),"Yes","No")</f>
        <v>Yes</v>
      </c>
      <c r="Q862" t="str">
        <f>IF(AND(TBL_Employees3[[#This Row],[Gender]]="Female",TBL_Employees3[[#This Row],[Ethnicity]]="Black"), "Female_Black", "Others")</f>
        <v>Others</v>
      </c>
    </row>
    <row r="863" spans="1:17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TBL_Employees3[[#This Row],[Annual Salary]]+TBL_Employees3[[#This Row],[Bonus %]]*TBL_Employees3[[#This Row],[Annual Salary]]</f>
        <v>146535.29999999999</v>
      </c>
      <c r="P863" t="str">
        <f>IF(AND(TBL_Employees3[[#This Row],[Department]]="IT",TBL_Employees3[[#This Row],[Gender]]="Female"),"Yes","No")</f>
        <v>No</v>
      </c>
      <c r="Q863" t="str">
        <f>IF(AND(TBL_Employees3[[#This Row],[Gender]]="Female",TBL_Employees3[[#This Row],[Ethnicity]]="Black"), "Female_Black", "Others")</f>
        <v>Others</v>
      </c>
    </row>
    <row r="864" spans="1:17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TBL_Employees3[[#This Row],[Annual Salary]]+TBL_Employees3[[#This Row],[Bonus %]]*TBL_Employees3[[#This Row],[Annual Salary]]</f>
        <v>204811.63</v>
      </c>
      <c r="P864" t="str">
        <f>IF(AND(TBL_Employees3[[#This Row],[Department]]="IT",TBL_Employees3[[#This Row],[Gender]]="Female"),"Yes","No")</f>
        <v>No</v>
      </c>
      <c r="Q864" t="str">
        <f>IF(AND(TBL_Employees3[[#This Row],[Gender]]="Female",TBL_Employees3[[#This Row],[Ethnicity]]="Black"), "Female_Black", "Others")</f>
        <v>Others</v>
      </c>
    </row>
    <row r="865" spans="1:17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TBL_Employees3[[#This Row],[Annual Salary]]+TBL_Employees3[[#This Row],[Bonus %]]*TBL_Employees3[[#This Row],[Annual Salary]]</f>
        <v>272616.3</v>
      </c>
      <c r="P865" t="str">
        <f>IF(AND(TBL_Employees3[[#This Row],[Department]]="IT",TBL_Employees3[[#This Row],[Gender]]="Female"),"Yes","No")</f>
        <v>No</v>
      </c>
      <c r="Q865" t="str">
        <f>IF(AND(TBL_Employees3[[#This Row],[Gender]]="Female",TBL_Employees3[[#This Row],[Ethnicity]]="Black"), "Female_Black", "Others")</f>
        <v>Others</v>
      </c>
    </row>
    <row r="866" spans="1:17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TBL_Employees3[[#This Row],[Annual Salary]]+TBL_Employees3[[#This Row],[Bonus %]]*TBL_Employees3[[#This Row],[Annual Salary]]</f>
        <v>145801.82999999999</v>
      </c>
      <c r="P866" t="str">
        <f>IF(AND(TBL_Employees3[[#This Row],[Department]]="IT",TBL_Employees3[[#This Row],[Gender]]="Female"),"Yes","No")</f>
        <v>No</v>
      </c>
      <c r="Q866" t="str">
        <f>IF(AND(TBL_Employees3[[#This Row],[Gender]]="Female",TBL_Employees3[[#This Row],[Ethnicity]]="Black"), "Female_Black", "Others")</f>
        <v>Others</v>
      </c>
    </row>
    <row r="867" spans="1:17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TBL_Employees3[[#This Row],[Annual Salary]]+TBL_Employees3[[#This Row],[Bonus %]]*TBL_Employees3[[#This Row],[Annual Salary]]</f>
        <v>88182</v>
      </c>
      <c r="P867" t="str">
        <f>IF(AND(TBL_Employees3[[#This Row],[Department]]="IT",TBL_Employees3[[#This Row],[Gender]]="Female"),"Yes","No")</f>
        <v>No</v>
      </c>
      <c r="Q867" t="str">
        <f>IF(AND(TBL_Employees3[[#This Row],[Gender]]="Female",TBL_Employees3[[#This Row],[Ethnicity]]="Black"), "Female_Black", "Others")</f>
        <v>Others</v>
      </c>
    </row>
    <row r="868" spans="1:17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TBL_Employees3[[#This Row],[Annual Salary]]+TBL_Employees3[[#This Row],[Bonus %]]*TBL_Employees3[[#This Row],[Annual Salary]]</f>
        <v>75780</v>
      </c>
      <c r="P868" t="str">
        <f>IF(AND(TBL_Employees3[[#This Row],[Department]]="IT",TBL_Employees3[[#This Row],[Gender]]="Female"),"Yes","No")</f>
        <v>No</v>
      </c>
      <c r="Q868" t="str">
        <f>IF(AND(TBL_Employees3[[#This Row],[Gender]]="Female",TBL_Employees3[[#This Row],[Ethnicity]]="Black"), "Female_Black", "Others")</f>
        <v>Others</v>
      </c>
    </row>
    <row r="869" spans="1:17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TBL_Employees3[[#This Row],[Annual Salary]]+TBL_Employees3[[#This Row],[Bonus %]]*TBL_Employees3[[#This Row],[Annual Salary]]</f>
        <v>52621</v>
      </c>
      <c r="P869" t="str">
        <f>IF(AND(TBL_Employees3[[#This Row],[Department]]="IT",TBL_Employees3[[#This Row],[Gender]]="Female"),"Yes","No")</f>
        <v>No</v>
      </c>
      <c r="Q869" t="str">
        <f>IF(AND(TBL_Employees3[[#This Row],[Gender]]="Female",TBL_Employees3[[#This Row],[Ethnicity]]="Black"), "Female_Black", "Others")</f>
        <v>Others</v>
      </c>
    </row>
    <row r="870" spans="1:17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TBL_Employees3[[#This Row],[Annual Salary]]+TBL_Employees3[[#This Row],[Bonus %]]*TBL_Employees3[[#This Row],[Annual Salary]]</f>
        <v>120930.06</v>
      </c>
      <c r="P870" t="str">
        <f>IF(AND(TBL_Employees3[[#This Row],[Department]]="IT",TBL_Employees3[[#This Row],[Gender]]="Female"),"Yes","No")</f>
        <v>No</v>
      </c>
      <c r="Q870" t="str">
        <f>IF(AND(TBL_Employees3[[#This Row],[Gender]]="Female",TBL_Employees3[[#This Row],[Ethnicity]]="Black"), "Female_Black", "Others")</f>
        <v>Others</v>
      </c>
    </row>
    <row r="871" spans="1:17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TBL_Employees3[[#This Row],[Annual Salary]]+TBL_Employees3[[#This Row],[Bonus %]]*TBL_Employees3[[#This Row],[Annual Salary]]</f>
        <v>92058</v>
      </c>
      <c r="P871" t="str">
        <f>IF(AND(TBL_Employees3[[#This Row],[Department]]="IT",TBL_Employees3[[#This Row],[Gender]]="Female"),"Yes","No")</f>
        <v>No</v>
      </c>
      <c r="Q871" t="str">
        <f>IF(AND(TBL_Employees3[[#This Row],[Gender]]="Female",TBL_Employees3[[#This Row],[Ethnicity]]="Black"), "Female_Black", "Others")</f>
        <v>Others</v>
      </c>
    </row>
    <row r="872" spans="1:17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TBL_Employees3[[#This Row],[Annual Salary]]+TBL_Employees3[[#This Row],[Bonus %]]*TBL_Employees3[[#This Row],[Annual Salary]]</f>
        <v>67114</v>
      </c>
      <c r="P872" t="str">
        <f>IF(AND(TBL_Employees3[[#This Row],[Department]]="IT",TBL_Employees3[[#This Row],[Gender]]="Female"),"Yes","No")</f>
        <v>No</v>
      </c>
      <c r="Q872" t="str">
        <f>IF(AND(TBL_Employees3[[#This Row],[Gender]]="Female",TBL_Employees3[[#This Row],[Ethnicity]]="Black"), "Female_Black", "Others")</f>
        <v>Others</v>
      </c>
    </row>
    <row r="873" spans="1:17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TBL_Employees3[[#This Row],[Annual Salary]]+TBL_Employees3[[#This Row],[Bonus %]]*TBL_Employees3[[#This Row],[Annual Salary]]</f>
        <v>56565</v>
      </c>
      <c r="P873" t="str">
        <f>IF(AND(TBL_Employees3[[#This Row],[Department]]="IT",TBL_Employees3[[#This Row],[Gender]]="Female"),"Yes","No")</f>
        <v>No</v>
      </c>
      <c r="Q873" t="str">
        <f>IF(AND(TBL_Employees3[[#This Row],[Gender]]="Female",TBL_Employees3[[#This Row],[Ethnicity]]="Black"), "Female_Black", "Others")</f>
        <v>Others</v>
      </c>
    </row>
    <row r="874" spans="1:17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TBL_Employees3[[#This Row],[Annual Salary]]+TBL_Employees3[[#This Row],[Bonus %]]*TBL_Employees3[[#This Row],[Annual Salary]]</f>
        <v>64937</v>
      </c>
      <c r="P874" t="str">
        <f>IF(AND(TBL_Employees3[[#This Row],[Department]]="IT",TBL_Employees3[[#This Row],[Gender]]="Female"),"Yes","No")</f>
        <v>No</v>
      </c>
      <c r="Q874" t="str">
        <f>IF(AND(TBL_Employees3[[#This Row],[Gender]]="Female",TBL_Employees3[[#This Row],[Ethnicity]]="Black"), "Female_Black", "Others")</f>
        <v>Others</v>
      </c>
    </row>
    <row r="875" spans="1:17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TBL_Employees3[[#This Row],[Annual Salary]]+TBL_Employees3[[#This Row],[Bonus %]]*TBL_Employees3[[#This Row],[Annual Salary]]</f>
        <v>140388.6</v>
      </c>
      <c r="P875" t="str">
        <f>IF(AND(TBL_Employees3[[#This Row],[Department]]="IT",TBL_Employees3[[#This Row],[Gender]]="Female"),"Yes","No")</f>
        <v>No</v>
      </c>
      <c r="Q875" t="str">
        <f>IF(AND(TBL_Employees3[[#This Row],[Gender]]="Female",TBL_Employees3[[#This Row],[Ethnicity]]="Black"), "Female_Black", "Others")</f>
        <v>Others</v>
      </c>
    </row>
    <row r="876" spans="1:17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TBL_Employees3[[#This Row],[Annual Salary]]+TBL_Employees3[[#This Row],[Bonus %]]*TBL_Employees3[[#This Row],[Annual Salary]]</f>
        <v>88478</v>
      </c>
      <c r="P876" t="str">
        <f>IF(AND(TBL_Employees3[[#This Row],[Department]]="IT",TBL_Employees3[[#This Row],[Gender]]="Female"),"Yes","No")</f>
        <v>No</v>
      </c>
      <c r="Q876" t="str">
        <f>IF(AND(TBL_Employees3[[#This Row],[Gender]]="Female",TBL_Employees3[[#This Row],[Ethnicity]]="Black"), "Female_Black", "Others")</f>
        <v>Others</v>
      </c>
    </row>
    <row r="877" spans="1:17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TBL_Employees3[[#This Row],[Annual Salary]]+TBL_Employees3[[#This Row],[Bonus %]]*TBL_Employees3[[#This Row],[Annual Salary]]</f>
        <v>98096.53</v>
      </c>
      <c r="P877" t="str">
        <f>IF(AND(TBL_Employees3[[#This Row],[Department]]="IT",TBL_Employees3[[#This Row],[Gender]]="Female"),"Yes","No")</f>
        <v>Yes</v>
      </c>
      <c r="Q877" t="str">
        <f>IF(AND(TBL_Employees3[[#This Row],[Gender]]="Female",TBL_Employees3[[#This Row],[Ethnicity]]="Black"), "Female_Black", "Others")</f>
        <v>Others</v>
      </c>
    </row>
    <row r="878" spans="1:17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TBL_Employees3[[#This Row],[Annual Salary]]+TBL_Employees3[[#This Row],[Bonus %]]*TBL_Employees3[[#This Row],[Annual Salary]]</f>
        <v>231823.68</v>
      </c>
      <c r="P878" t="str">
        <f>IF(AND(TBL_Employees3[[#This Row],[Department]]="IT",TBL_Employees3[[#This Row],[Gender]]="Female"),"Yes","No")</f>
        <v>No</v>
      </c>
      <c r="Q878" t="str">
        <f>IF(AND(TBL_Employees3[[#This Row],[Gender]]="Female",TBL_Employees3[[#This Row],[Ethnicity]]="Black"), "Female_Black", "Others")</f>
        <v>Others</v>
      </c>
    </row>
    <row r="879" spans="1:17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TBL_Employees3[[#This Row],[Annual Salary]]+TBL_Employees3[[#This Row],[Bonus %]]*TBL_Employees3[[#This Row],[Annual Salary]]</f>
        <v>61944</v>
      </c>
      <c r="P879" t="str">
        <f>IF(AND(TBL_Employees3[[#This Row],[Department]]="IT",TBL_Employees3[[#This Row],[Gender]]="Female"),"Yes","No")</f>
        <v>No</v>
      </c>
      <c r="Q879" t="str">
        <f>IF(AND(TBL_Employees3[[#This Row],[Gender]]="Female",TBL_Employees3[[#This Row],[Ethnicity]]="Black"), "Female_Black", "Others")</f>
        <v>Others</v>
      </c>
    </row>
    <row r="880" spans="1:17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TBL_Employees3[[#This Row],[Annual Salary]]+TBL_Employees3[[#This Row],[Bonus %]]*TBL_Employees3[[#This Row],[Annual Salary]]</f>
        <v>177817.60000000001</v>
      </c>
      <c r="P880" t="str">
        <f>IF(AND(TBL_Employees3[[#This Row],[Department]]="IT",TBL_Employees3[[#This Row],[Gender]]="Female"),"Yes","No")</f>
        <v>No</v>
      </c>
      <c r="Q880" t="str">
        <f>IF(AND(TBL_Employees3[[#This Row],[Gender]]="Female",TBL_Employees3[[#This Row],[Ethnicity]]="Black"), "Female_Black", "Others")</f>
        <v>Female_Black</v>
      </c>
    </row>
    <row r="881" spans="1:17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TBL_Employees3[[#This Row],[Annual Salary]]+TBL_Employees3[[#This Row],[Bonus %]]*TBL_Employees3[[#This Row],[Annual Salary]]</f>
        <v>79447</v>
      </c>
      <c r="P881" t="str">
        <f>IF(AND(TBL_Employees3[[#This Row],[Department]]="IT",TBL_Employees3[[#This Row],[Gender]]="Female"),"Yes","No")</f>
        <v>No</v>
      </c>
      <c r="Q881" t="str">
        <f>IF(AND(TBL_Employees3[[#This Row],[Gender]]="Female",TBL_Employees3[[#This Row],[Ethnicity]]="Black"), "Female_Black", "Others")</f>
        <v>Others</v>
      </c>
    </row>
    <row r="882" spans="1:17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TBL_Employees3[[#This Row],[Annual Salary]]+TBL_Employees3[[#This Row],[Bonus %]]*TBL_Employees3[[#This Row],[Annual Salary]]</f>
        <v>71111</v>
      </c>
      <c r="P882" t="str">
        <f>IF(AND(TBL_Employees3[[#This Row],[Department]]="IT",TBL_Employees3[[#This Row],[Gender]]="Female"),"Yes","No")</f>
        <v>No</v>
      </c>
      <c r="Q882" t="str">
        <f>IF(AND(TBL_Employees3[[#This Row],[Gender]]="Female",TBL_Employees3[[#This Row],[Ethnicity]]="Black"), "Female_Black", "Others")</f>
        <v>Others</v>
      </c>
    </row>
    <row r="883" spans="1:17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TBL_Employees3[[#This Row],[Annual Salary]]+TBL_Employees3[[#This Row],[Bonus %]]*TBL_Employees3[[#This Row],[Annual Salary]]</f>
        <v>177087.18</v>
      </c>
      <c r="P883" t="str">
        <f>IF(AND(TBL_Employees3[[#This Row],[Department]]="IT",TBL_Employees3[[#This Row],[Gender]]="Female"),"Yes","No")</f>
        <v>No</v>
      </c>
      <c r="Q883" t="str">
        <f>IF(AND(TBL_Employees3[[#This Row],[Gender]]="Female",TBL_Employees3[[#This Row],[Ethnicity]]="Black"), "Female_Black", "Others")</f>
        <v>Others</v>
      </c>
    </row>
    <row r="884" spans="1:17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TBL_Employees3[[#This Row],[Annual Salary]]+TBL_Employees3[[#This Row],[Bonus %]]*TBL_Employees3[[#This Row],[Annual Salary]]</f>
        <v>111404</v>
      </c>
      <c r="P884" t="str">
        <f>IF(AND(TBL_Employees3[[#This Row],[Department]]="IT",TBL_Employees3[[#This Row],[Gender]]="Female"),"Yes","No")</f>
        <v>No</v>
      </c>
      <c r="Q884" t="str">
        <f>IF(AND(TBL_Employees3[[#This Row],[Gender]]="Female",TBL_Employees3[[#This Row],[Ethnicity]]="Black"), "Female_Black", "Others")</f>
        <v>Others</v>
      </c>
    </row>
    <row r="885" spans="1:17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TBL_Employees3[[#This Row],[Annual Salary]]+TBL_Employees3[[#This Row],[Bonus %]]*TBL_Employees3[[#This Row],[Annual Salary]]</f>
        <v>216728.82</v>
      </c>
      <c r="P885" t="str">
        <f>IF(AND(TBL_Employees3[[#This Row],[Department]]="IT",TBL_Employees3[[#This Row],[Gender]]="Female"),"Yes","No")</f>
        <v>No</v>
      </c>
      <c r="Q885" t="str">
        <f>IF(AND(TBL_Employees3[[#This Row],[Gender]]="Female",TBL_Employees3[[#This Row],[Ethnicity]]="Black"), "Female_Black", "Others")</f>
        <v>Others</v>
      </c>
    </row>
    <row r="886" spans="1:17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TBL_Employees3[[#This Row],[Annual Salary]]+TBL_Employees3[[#This Row],[Bonus %]]*TBL_Employees3[[#This Row],[Annual Salary]]</f>
        <v>298484.64</v>
      </c>
      <c r="P886" t="str">
        <f>IF(AND(TBL_Employees3[[#This Row],[Department]]="IT",TBL_Employees3[[#This Row],[Gender]]="Female"),"Yes","No")</f>
        <v>No</v>
      </c>
      <c r="Q886" t="str">
        <f>IF(AND(TBL_Employees3[[#This Row],[Gender]]="Female",TBL_Employees3[[#This Row],[Ethnicity]]="Black"), "Female_Black", "Others")</f>
        <v>Others</v>
      </c>
    </row>
    <row r="887" spans="1:17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TBL_Employees3[[#This Row],[Annual Salary]]+TBL_Employees3[[#This Row],[Bonus %]]*TBL_Employees3[[#This Row],[Annual Salary]]</f>
        <v>214530.45</v>
      </c>
      <c r="P887" t="str">
        <f>IF(AND(TBL_Employees3[[#This Row],[Department]]="IT",TBL_Employees3[[#This Row],[Gender]]="Female"),"Yes","No")</f>
        <v>No</v>
      </c>
      <c r="Q887" t="str">
        <f>IF(AND(TBL_Employees3[[#This Row],[Gender]]="Female",TBL_Employees3[[#This Row],[Ethnicity]]="Black"), "Female_Black", "Others")</f>
        <v>Others</v>
      </c>
    </row>
    <row r="888" spans="1:17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TBL_Employees3[[#This Row],[Annual Salary]]+TBL_Employees3[[#This Row],[Bonus %]]*TBL_Employees3[[#This Row],[Annual Salary]]</f>
        <v>90333</v>
      </c>
      <c r="P888" t="str">
        <f>IF(AND(TBL_Employees3[[#This Row],[Department]]="IT",TBL_Employees3[[#This Row],[Gender]]="Female"),"Yes","No")</f>
        <v>Yes</v>
      </c>
      <c r="Q888" t="str">
        <f>IF(AND(TBL_Employees3[[#This Row],[Gender]]="Female",TBL_Employees3[[#This Row],[Ethnicity]]="Black"), "Female_Black", "Others")</f>
        <v>Others</v>
      </c>
    </row>
    <row r="889" spans="1:17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TBL_Employees3[[#This Row],[Annual Salary]]+TBL_Employees3[[#This Row],[Bonus %]]*TBL_Employees3[[#This Row],[Annual Salary]]</f>
        <v>67299</v>
      </c>
      <c r="P889" t="str">
        <f>IF(AND(TBL_Employees3[[#This Row],[Department]]="IT",TBL_Employees3[[#This Row],[Gender]]="Female"),"Yes","No")</f>
        <v>No</v>
      </c>
      <c r="Q889" t="str">
        <f>IF(AND(TBL_Employees3[[#This Row],[Gender]]="Female",TBL_Employees3[[#This Row],[Ethnicity]]="Black"), "Female_Black", "Others")</f>
        <v>Others</v>
      </c>
    </row>
    <row r="890" spans="1:17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TBL_Employees3[[#This Row],[Annual Salary]]+TBL_Employees3[[#This Row],[Bonus %]]*TBL_Employees3[[#This Row],[Annual Salary]]</f>
        <v>45286</v>
      </c>
      <c r="P890" t="str">
        <f>IF(AND(TBL_Employees3[[#This Row],[Department]]="IT",TBL_Employees3[[#This Row],[Gender]]="Female"),"Yes","No")</f>
        <v>Yes</v>
      </c>
      <c r="Q890" t="str">
        <f>IF(AND(TBL_Employees3[[#This Row],[Gender]]="Female",TBL_Employees3[[#This Row],[Ethnicity]]="Black"), "Female_Black", "Others")</f>
        <v>Others</v>
      </c>
    </row>
    <row r="891" spans="1:17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TBL_Employees3[[#This Row],[Annual Salary]]+TBL_Employees3[[#This Row],[Bonus %]]*TBL_Employees3[[#This Row],[Annual Salary]]</f>
        <v>243403.75</v>
      </c>
      <c r="P891" t="str">
        <f>IF(AND(TBL_Employees3[[#This Row],[Department]]="IT",TBL_Employees3[[#This Row],[Gender]]="Female"),"Yes","No")</f>
        <v>No</v>
      </c>
      <c r="Q891" t="str">
        <f>IF(AND(TBL_Employees3[[#This Row],[Gender]]="Female",TBL_Employees3[[#This Row],[Ethnicity]]="Black"), "Female_Black", "Others")</f>
        <v>Others</v>
      </c>
    </row>
    <row r="892" spans="1:17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TBL_Employees3[[#This Row],[Annual Salary]]+TBL_Employees3[[#This Row],[Bonus %]]*TBL_Employees3[[#This Row],[Annual Salary]]</f>
        <v>117539.5</v>
      </c>
      <c r="P892" t="str">
        <f>IF(AND(TBL_Employees3[[#This Row],[Department]]="IT",TBL_Employees3[[#This Row],[Gender]]="Female"),"Yes","No")</f>
        <v>No</v>
      </c>
      <c r="Q892" t="str">
        <f>IF(AND(TBL_Employees3[[#This Row],[Gender]]="Female",TBL_Employees3[[#This Row],[Ethnicity]]="Black"), "Female_Black", "Others")</f>
        <v>Others</v>
      </c>
    </row>
    <row r="893" spans="1:17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TBL_Employees3[[#This Row],[Annual Salary]]+TBL_Employees3[[#This Row],[Bonus %]]*TBL_Employees3[[#This Row],[Annual Salary]]</f>
        <v>45295</v>
      </c>
      <c r="P893" t="str">
        <f>IF(AND(TBL_Employees3[[#This Row],[Department]]="IT",TBL_Employees3[[#This Row],[Gender]]="Female"),"Yes","No")</f>
        <v>No</v>
      </c>
      <c r="Q893" t="str">
        <f>IF(AND(TBL_Employees3[[#This Row],[Gender]]="Female",TBL_Employees3[[#This Row],[Ethnicity]]="Black"), "Female_Black", "Others")</f>
        <v>Others</v>
      </c>
    </row>
    <row r="894" spans="1:17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TBL_Employees3[[#This Row],[Annual Salary]]+TBL_Employees3[[#This Row],[Bonus %]]*TBL_Employees3[[#This Row],[Annual Salary]]</f>
        <v>61310</v>
      </c>
      <c r="P894" t="str">
        <f>IF(AND(TBL_Employees3[[#This Row],[Department]]="IT",TBL_Employees3[[#This Row],[Gender]]="Female"),"Yes","No")</f>
        <v>Yes</v>
      </c>
      <c r="Q894" t="str">
        <f>IF(AND(TBL_Employees3[[#This Row],[Gender]]="Female",TBL_Employees3[[#This Row],[Ethnicity]]="Black"), "Female_Black", "Others")</f>
        <v>Others</v>
      </c>
    </row>
    <row r="895" spans="1:17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TBL_Employees3[[#This Row],[Annual Salary]]+TBL_Employees3[[#This Row],[Bonus %]]*TBL_Employees3[[#This Row],[Annual Salary]]</f>
        <v>87851</v>
      </c>
      <c r="P895" t="str">
        <f>IF(AND(TBL_Employees3[[#This Row],[Department]]="IT",TBL_Employees3[[#This Row],[Gender]]="Female"),"Yes","No")</f>
        <v>No</v>
      </c>
      <c r="Q895" t="str">
        <f>IF(AND(TBL_Employees3[[#This Row],[Gender]]="Female",TBL_Employees3[[#This Row],[Ethnicity]]="Black"), "Female_Black", "Others")</f>
        <v>Others</v>
      </c>
    </row>
    <row r="896" spans="1:17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TBL_Employees3[[#This Row],[Annual Salary]]+TBL_Employees3[[#This Row],[Bonus %]]*TBL_Employees3[[#This Row],[Annual Salary]]</f>
        <v>47913</v>
      </c>
      <c r="P896" t="str">
        <f>IF(AND(TBL_Employees3[[#This Row],[Department]]="IT",TBL_Employees3[[#This Row],[Gender]]="Female"),"Yes","No")</f>
        <v>No</v>
      </c>
      <c r="Q896" t="str">
        <f>IF(AND(TBL_Employees3[[#This Row],[Gender]]="Female",TBL_Employees3[[#This Row],[Ethnicity]]="Black"), "Female_Black", "Others")</f>
        <v>Others</v>
      </c>
    </row>
    <row r="897" spans="1:17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TBL_Employees3[[#This Row],[Annual Salary]]+TBL_Employees3[[#This Row],[Bonus %]]*TBL_Employees3[[#This Row],[Annual Salary]]</f>
        <v>46727</v>
      </c>
      <c r="P897" t="str">
        <f>IF(AND(TBL_Employees3[[#This Row],[Department]]="IT",TBL_Employees3[[#This Row],[Gender]]="Female"),"Yes","No")</f>
        <v>No</v>
      </c>
      <c r="Q897" t="str">
        <f>IF(AND(TBL_Employees3[[#This Row],[Gender]]="Female",TBL_Employees3[[#This Row],[Ethnicity]]="Black"), "Female_Black", "Others")</f>
        <v>Others</v>
      </c>
    </row>
    <row r="898" spans="1:17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TBL_Employees3[[#This Row],[Annual Salary]]+TBL_Employees3[[#This Row],[Bonus %]]*TBL_Employees3[[#This Row],[Annual Salary]]</f>
        <v>148074</v>
      </c>
      <c r="P898" t="str">
        <f>IF(AND(TBL_Employees3[[#This Row],[Department]]="IT",TBL_Employees3[[#This Row],[Gender]]="Female"),"Yes","No")</f>
        <v>No</v>
      </c>
      <c r="Q898" t="str">
        <f>IF(AND(TBL_Employees3[[#This Row],[Gender]]="Female",TBL_Employees3[[#This Row],[Ethnicity]]="Black"), "Female_Black", "Others")</f>
        <v>Others</v>
      </c>
    </row>
    <row r="899" spans="1:17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TBL_Employees3[[#This Row],[Annual Salary]]+TBL_Employees3[[#This Row],[Bonus %]]*TBL_Employees3[[#This Row],[Annual Salary]]</f>
        <v>90535</v>
      </c>
      <c r="P899" t="str">
        <f>IF(AND(TBL_Employees3[[#This Row],[Department]]="IT",TBL_Employees3[[#This Row],[Gender]]="Female"),"Yes","No")</f>
        <v>Yes</v>
      </c>
      <c r="Q899" t="str">
        <f>IF(AND(TBL_Employees3[[#This Row],[Gender]]="Female",TBL_Employees3[[#This Row],[Ethnicity]]="Black"), "Female_Black", "Others")</f>
        <v>Others</v>
      </c>
    </row>
    <row r="900" spans="1:17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TBL_Employees3[[#This Row],[Annual Salary]]+TBL_Employees3[[#This Row],[Bonus %]]*TBL_Employees3[[#This Row],[Annual Salary]]</f>
        <v>93343</v>
      </c>
      <c r="P900" t="str">
        <f>IF(AND(TBL_Employees3[[#This Row],[Department]]="IT",TBL_Employees3[[#This Row],[Gender]]="Female"),"Yes","No")</f>
        <v>No</v>
      </c>
      <c r="Q900" t="str">
        <f>IF(AND(TBL_Employees3[[#This Row],[Gender]]="Female",TBL_Employees3[[#This Row],[Ethnicity]]="Black"), "Female_Black", "Others")</f>
        <v>Others</v>
      </c>
    </row>
    <row r="901" spans="1:17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TBL_Employees3[[#This Row],[Annual Salary]]+TBL_Employees3[[#This Row],[Bonus %]]*TBL_Employees3[[#This Row],[Annual Salary]]</f>
        <v>63705</v>
      </c>
      <c r="P901" t="str">
        <f>IF(AND(TBL_Employees3[[#This Row],[Department]]="IT",TBL_Employees3[[#This Row],[Gender]]="Female"),"Yes","No")</f>
        <v>No</v>
      </c>
      <c r="Q901" t="str">
        <f>IF(AND(TBL_Employees3[[#This Row],[Gender]]="Female",TBL_Employees3[[#This Row],[Ethnicity]]="Black"), "Female_Black", "Others")</f>
        <v>Others</v>
      </c>
    </row>
    <row r="902" spans="1:17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TBL_Employees3[[#This Row],[Annual Salary]]+TBL_Employees3[[#This Row],[Bonus %]]*TBL_Employees3[[#This Row],[Annual Salary]]</f>
        <v>335505.3</v>
      </c>
      <c r="P902" t="str">
        <f>IF(AND(TBL_Employees3[[#This Row],[Department]]="IT",TBL_Employees3[[#This Row],[Gender]]="Female"),"Yes","No")</f>
        <v>No</v>
      </c>
      <c r="Q902" t="str">
        <f>IF(AND(TBL_Employees3[[#This Row],[Gender]]="Female",TBL_Employees3[[#This Row],[Ethnicity]]="Black"), "Female_Black", "Others")</f>
        <v>Others</v>
      </c>
    </row>
    <row r="903" spans="1:17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TBL_Employees3[[#This Row],[Annual Salary]]+TBL_Employees3[[#This Row],[Bonus %]]*TBL_Employees3[[#This Row],[Annual Salary]]</f>
        <v>54654</v>
      </c>
      <c r="P903" t="str">
        <f>IF(AND(TBL_Employees3[[#This Row],[Department]]="IT",TBL_Employees3[[#This Row],[Gender]]="Female"),"Yes","No")</f>
        <v>No</v>
      </c>
      <c r="Q903" t="str">
        <f>IF(AND(TBL_Employees3[[#This Row],[Gender]]="Female",TBL_Employees3[[#This Row],[Ethnicity]]="Black"), "Female_Black", "Others")</f>
        <v>Others</v>
      </c>
    </row>
    <row r="904" spans="1:17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TBL_Employees3[[#This Row],[Annual Salary]]+TBL_Employees3[[#This Row],[Bonus %]]*TBL_Employees3[[#This Row],[Annual Salary]]</f>
        <v>58006</v>
      </c>
      <c r="P904" t="str">
        <f>IF(AND(TBL_Employees3[[#This Row],[Department]]="IT",TBL_Employees3[[#This Row],[Gender]]="Female"),"Yes","No")</f>
        <v>No</v>
      </c>
      <c r="Q904" t="str">
        <f>IF(AND(TBL_Employees3[[#This Row],[Gender]]="Female",TBL_Employees3[[#This Row],[Ethnicity]]="Black"), "Female_Black", "Others")</f>
        <v>Others</v>
      </c>
    </row>
    <row r="905" spans="1:17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TBL_Employees3[[#This Row],[Annual Salary]]+TBL_Employees3[[#This Row],[Bonus %]]*TBL_Employees3[[#This Row],[Annual Salary]]</f>
        <v>168038.08</v>
      </c>
      <c r="P905" t="str">
        <f>IF(AND(TBL_Employees3[[#This Row],[Department]]="IT",TBL_Employees3[[#This Row],[Gender]]="Female"),"Yes","No")</f>
        <v>No</v>
      </c>
      <c r="Q905" t="str">
        <f>IF(AND(TBL_Employees3[[#This Row],[Gender]]="Female",TBL_Employees3[[#This Row],[Ethnicity]]="Black"), "Female_Black", "Others")</f>
        <v>Others</v>
      </c>
    </row>
    <row r="906" spans="1:17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TBL_Employees3[[#This Row],[Annual Salary]]+TBL_Employees3[[#This Row],[Bonus %]]*TBL_Employees3[[#This Row],[Annual Salary]]</f>
        <v>242245.64</v>
      </c>
      <c r="P906" t="str">
        <f>IF(AND(TBL_Employees3[[#This Row],[Department]]="IT",TBL_Employees3[[#This Row],[Gender]]="Female"),"Yes","No")</f>
        <v>No</v>
      </c>
      <c r="Q906" t="str">
        <f>IF(AND(TBL_Employees3[[#This Row],[Gender]]="Female",TBL_Employees3[[#This Row],[Ethnicity]]="Black"), "Female_Black", "Others")</f>
        <v>Others</v>
      </c>
    </row>
    <row r="907" spans="1:17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TBL_Employees3[[#This Row],[Annual Salary]]+TBL_Employees3[[#This Row],[Bonus %]]*TBL_Employees3[[#This Row],[Annual Salary]]</f>
        <v>62411</v>
      </c>
      <c r="P907" t="str">
        <f>IF(AND(TBL_Employees3[[#This Row],[Department]]="IT",TBL_Employees3[[#This Row],[Gender]]="Female"),"Yes","No")</f>
        <v>No</v>
      </c>
      <c r="Q907" t="str">
        <f>IF(AND(TBL_Employees3[[#This Row],[Gender]]="Female",TBL_Employees3[[#This Row],[Ethnicity]]="Black"), "Female_Black", "Others")</f>
        <v>Female_Black</v>
      </c>
    </row>
    <row r="908" spans="1:17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TBL_Employees3[[#This Row],[Annual Salary]]+TBL_Employees3[[#This Row],[Bonus %]]*TBL_Employees3[[#This Row],[Annual Salary]]</f>
        <v>124654.88</v>
      </c>
      <c r="P908" t="str">
        <f>IF(AND(TBL_Employees3[[#This Row],[Department]]="IT",TBL_Employees3[[#This Row],[Gender]]="Female"),"Yes","No")</f>
        <v>No</v>
      </c>
      <c r="Q908" t="str">
        <f>IF(AND(TBL_Employees3[[#This Row],[Gender]]="Female",TBL_Employees3[[#This Row],[Ethnicity]]="Black"), "Female_Black", "Others")</f>
        <v>Others</v>
      </c>
    </row>
    <row r="909" spans="1:17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TBL_Employees3[[#This Row],[Annual Salary]]+TBL_Employees3[[#This Row],[Bonus %]]*TBL_Employees3[[#This Row],[Annual Salary]]</f>
        <v>41545</v>
      </c>
      <c r="P909" t="str">
        <f>IF(AND(TBL_Employees3[[#This Row],[Department]]="IT",TBL_Employees3[[#This Row],[Gender]]="Female"),"Yes","No")</f>
        <v>No</v>
      </c>
      <c r="Q909" t="str">
        <f>IF(AND(TBL_Employees3[[#This Row],[Gender]]="Female",TBL_Employees3[[#This Row],[Ethnicity]]="Black"), "Female_Black", "Others")</f>
        <v>Others</v>
      </c>
    </row>
    <row r="910" spans="1:17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TBL_Employees3[[#This Row],[Annual Salary]]+TBL_Employees3[[#This Row],[Bonus %]]*TBL_Employees3[[#This Row],[Annual Salary]]</f>
        <v>74467</v>
      </c>
      <c r="P910" t="str">
        <f>IF(AND(TBL_Employees3[[#This Row],[Department]]="IT",TBL_Employees3[[#This Row],[Gender]]="Female"),"Yes","No")</f>
        <v>No</v>
      </c>
      <c r="Q910" t="str">
        <f>IF(AND(TBL_Employees3[[#This Row],[Gender]]="Female",TBL_Employees3[[#This Row],[Ethnicity]]="Black"), "Female_Black", "Others")</f>
        <v>Others</v>
      </c>
    </row>
    <row r="911" spans="1:17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TBL_Employees3[[#This Row],[Annual Salary]]+TBL_Employees3[[#This Row],[Bonus %]]*TBL_Employees3[[#This Row],[Annual Salary]]</f>
        <v>124597.7</v>
      </c>
      <c r="P911" t="str">
        <f>IF(AND(TBL_Employees3[[#This Row],[Department]]="IT",TBL_Employees3[[#This Row],[Gender]]="Female"),"Yes","No")</f>
        <v>No</v>
      </c>
      <c r="Q911" t="str">
        <f>IF(AND(TBL_Employees3[[#This Row],[Gender]]="Female",TBL_Employees3[[#This Row],[Ethnicity]]="Black"), "Female_Black", "Others")</f>
        <v>Others</v>
      </c>
    </row>
    <row r="912" spans="1:17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TBL_Employees3[[#This Row],[Annual Salary]]+TBL_Employees3[[#This Row],[Bonus %]]*TBL_Employees3[[#This Row],[Annual Salary]]</f>
        <v>126604.08</v>
      </c>
      <c r="P912" t="str">
        <f>IF(AND(TBL_Employees3[[#This Row],[Department]]="IT",TBL_Employees3[[#This Row],[Gender]]="Female"),"Yes","No")</f>
        <v>No</v>
      </c>
      <c r="Q912" t="str">
        <f>IF(AND(TBL_Employees3[[#This Row],[Gender]]="Female",TBL_Employees3[[#This Row],[Ethnicity]]="Black"), "Female_Black", "Others")</f>
        <v>Others</v>
      </c>
    </row>
    <row r="913" spans="1:17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TBL_Employees3[[#This Row],[Annual Salary]]+TBL_Employees3[[#This Row],[Bonus %]]*TBL_Employees3[[#This Row],[Annual Salary]]</f>
        <v>55767</v>
      </c>
      <c r="P913" t="str">
        <f>IF(AND(TBL_Employees3[[#This Row],[Department]]="IT",TBL_Employees3[[#This Row],[Gender]]="Female"),"Yes","No")</f>
        <v>No</v>
      </c>
      <c r="Q913" t="str">
        <f>IF(AND(TBL_Employees3[[#This Row],[Gender]]="Female",TBL_Employees3[[#This Row],[Ethnicity]]="Black"), "Female_Black", "Others")</f>
        <v>Others</v>
      </c>
    </row>
    <row r="914" spans="1:17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TBL_Employees3[[#This Row],[Annual Salary]]+TBL_Employees3[[#This Row],[Bonus %]]*TBL_Employees3[[#This Row],[Annual Salary]]</f>
        <v>60930</v>
      </c>
      <c r="P914" t="str">
        <f>IF(AND(TBL_Employees3[[#This Row],[Department]]="IT",TBL_Employees3[[#This Row],[Gender]]="Female"),"Yes","No")</f>
        <v>No</v>
      </c>
      <c r="Q914" t="str">
        <f>IF(AND(TBL_Employees3[[#This Row],[Gender]]="Female",TBL_Employees3[[#This Row],[Ethnicity]]="Black"), "Female_Black", "Others")</f>
        <v>Others</v>
      </c>
    </row>
    <row r="915" spans="1:17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TBL_Employees3[[#This Row],[Annual Salary]]+TBL_Employees3[[#This Row],[Bonus %]]*TBL_Employees3[[#This Row],[Annual Salary]]</f>
        <v>199915.16999999998</v>
      </c>
      <c r="P915" t="str">
        <f>IF(AND(TBL_Employees3[[#This Row],[Department]]="IT",TBL_Employees3[[#This Row],[Gender]]="Female"),"Yes","No")</f>
        <v>No</v>
      </c>
      <c r="Q915" t="str">
        <f>IF(AND(TBL_Employees3[[#This Row],[Gender]]="Female",TBL_Employees3[[#This Row],[Ethnicity]]="Black"), "Female_Black", "Others")</f>
        <v>Others</v>
      </c>
    </row>
    <row r="916" spans="1:17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TBL_Employees3[[#This Row],[Annual Salary]]+TBL_Employees3[[#This Row],[Bonus %]]*TBL_Employees3[[#This Row],[Annual Salary]]</f>
        <v>69332</v>
      </c>
      <c r="P916" t="str">
        <f>IF(AND(TBL_Employees3[[#This Row],[Department]]="IT",TBL_Employees3[[#This Row],[Gender]]="Female"),"Yes","No")</f>
        <v>Yes</v>
      </c>
      <c r="Q916" t="str">
        <f>IF(AND(TBL_Employees3[[#This Row],[Gender]]="Female",TBL_Employees3[[#This Row],[Ethnicity]]="Black"), "Female_Black", "Others")</f>
        <v>Others</v>
      </c>
    </row>
    <row r="917" spans="1:17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TBL_Employees3[[#This Row],[Annual Salary]]+TBL_Employees3[[#This Row],[Bonus %]]*TBL_Employees3[[#This Row],[Annual Salary]]</f>
        <v>119699</v>
      </c>
      <c r="P917" t="str">
        <f>IF(AND(TBL_Employees3[[#This Row],[Department]]="IT",TBL_Employees3[[#This Row],[Gender]]="Female"),"Yes","No")</f>
        <v>No</v>
      </c>
      <c r="Q917" t="str">
        <f>IF(AND(TBL_Employees3[[#This Row],[Gender]]="Female",TBL_Employees3[[#This Row],[Ethnicity]]="Black"), "Female_Black", "Others")</f>
        <v>Others</v>
      </c>
    </row>
    <row r="918" spans="1:17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TBL_Employees3[[#This Row],[Annual Salary]]+TBL_Employees3[[#This Row],[Bonus %]]*TBL_Employees3[[#This Row],[Annual Salary]]</f>
        <v>231865.92</v>
      </c>
      <c r="P918" t="str">
        <f>IF(AND(TBL_Employees3[[#This Row],[Department]]="IT",TBL_Employees3[[#This Row],[Gender]]="Female"),"Yes","No")</f>
        <v>No</v>
      </c>
      <c r="Q918" t="str">
        <f>IF(AND(TBL_Employees3[[#This Row],[Gender]]="Female",TBL_Employees3[[#This Row],[Ethnicity]]="Black"), "Female_Black", "Others")</f>
        <v>Others</v>
      </c>
    </row>
    <row r="919" spans="1:17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TBL_Employees3[[#This Row],[Annual Salary]]+TBL_Employees3[[#This Row],[Bonus %]]*TBL_Employees3[[#This Row],[Annual Salary]]</f>
        <v>58586</v>
      </c>
      <c r="P919" t="str">
        <f>IF(AND(TBL_Employees3[[#This Row],[Department]]="IT",TBL_Employees3[[#This Row],[Gender]]="Female"),"Yes","No")</f>
        <v>No</v>
      </c>
      <c r="Q919" t="str">
        <f>IF(AND(TBL_Employees3[[#This Row],[Gender]]="Female",TBL_Employees3[[#This Row],[Ethnicity]]="Black"), "Female_Black", "Others")</f>
        <v>Others</v>
      </c>
    </row>
    <row r="920" spans="1:17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TBL_Employees3[[#This Row],[Annual Salary]]+TBL_Employees3[[#This Row],[Bonus %]]*TBL_Employees3[[#This Row],[Annual Salary]]</f>
        <v>74010</v>
      </c>
      <c r="P920" t="str">
        <f>IF(AND(TBL_Employees3[[#This Row],[Department]]="IT",TBL_Employees3[[#This Row],[Gender]]="Female"),"Yes","No")</f>
        <v>No</v>
      </c>
      <c r="Q920" t="str">
        <f>IF(AND(TBL_Employees3[[#This Row],[Gender]]="Female",TBL_Employees3[[#This Row],[Ethnicity]]="Black"), "Female_Black", "Others")</f>
        <v>Others</v>
      </c>
    </row>
    <row r="921" spans="1:17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TBL_Employees3[[#This Row],[Annual Salary]]+TBL_Employees3[[#This Row],[Bonus %]]*TBL_Employees3[[#This Row],[Annual Salary]]</f>
        <v>96598</v>
      </c>
      <c r="P921" t="str">
        <f>IF(AND(TBL_Employees3[[#This Row],[Department]]="IT",TBL_Employees3[[#This Row],[Gender]]="Female"),"Yes","No")</f>
        <v>No</v>
      </c>
      <c r="Q921" t="str">
        <f>IF(AND(TBL_Employees3[[#This Row],[Gender]]="Female",TBL_Employees3[[#This Row],[Ethnicity]]="Black"), "Female_Black", "Others")</f>
        <v>Others</v>
      </c>
    </row>
    <row r="922" spans="1:17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TBL_Employees3[[#This Row],[Annual Salary]]+TBL_Employees3[[#This Row],[Bonus %]]*TBL_Employees3[[#This Row],[Annual Salary]]</f>
        <v>111766.2</v>
      </c>
      <c r="P922" t="str">
        <f>IF(AND(TBL_Employees3[[#This Row],[Department]]="IT",TBL_Employees3[[#This Row],[Gender]]="Female"),"Yes","No")</f>
        <v>No</v>
      </c>
      <c r="Q922" t="str">
        <f>IF(AND(TBL_Employees3[[#This Row],[Gender]]="Female",TBL_Employees3[[#This Row],[Ethnicity]]="Black"), "Female_Black", "Others")</f>
        <v>Others</v>
      </c>
    </row>
    <row r="923" spans="1:17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TBL_Employees3[[#This Row],[Annual Salary]]+TBL_Employees3[[#This Row],[Bonus %]]*TBL_Employees3[[#This Row],[Annual Salary]]</f>
        <v>200871.67999999999</v>
      </c>
      <c r="P923" t="str">
        <f>IF(AND(TBL_Employees3[[#This Row],[Department]]="IT",TBL_Employees3[[#This Row],[Gender]]="Female"),"Yes","No")</f>
        <v>No</v>
      </c>
      <c r="Q923" t="str">
        <f>IF(AND(TBL_Employees3[[#This Row],[Gender]]="Female",TBL_Employees3[[#This Row],[Ethnicity]]="Black"), "Female_Black", "Others")</f>
        <v>Others</v>
      </c>
    </row>
    <row r="924" spans="1:17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TBL_Employees3[[#This Row],[Annual Salary]]+TBL_Employees3[[#This Row],[Bonus %]]*TBL_Employees3[[#This Row],[Annual Salary]]</f>
        <v>210772.8</v>
      </c>
      <c r="P924" t="str">
        <f>IF(AND(TBL_Employees3[[#This Row],[Department]]="IT",TBL_Employees3[[#This Row],[Gender]]="Female"),"Yes","No")</f>
        <v>No</v>
      </c>
      <c r="Q924" t="str">
        <f>IF(AND(TBL_Employees3[[#This Row],[Gender]]="Female",TBL_Employees3[[#This Row],[Ethnicity]]="Black"), "Female_Black", "Others")</f>
        <v>Others</v>
      </c>
    </row>
    <row r="925" spans="1:17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TBL_Employees3[[#This Row],[Annual Salary]]+TBL_Employees3[[#This Row],[Bonus %]]*TBL_Employees3[[#This Row],[Annual Salary]]</f>
        <v>64505</v>
      </c>
      <c r="P925" t="str">
        <f>IF(AND(TBL_Employees3[[#This Row],[Department]]="IT",TBL_Employees3[[#This Row],[Gender]]="Female"),"Yes","No")</f>
        <v>Yes</v>
      </c>
      <c r="Q925" t="str">
        <f>IF(AND(TBL_Employees3[[#This Row],[Gender]]="Female",TBL_Employees3[[#This Row],[Ethnicity]]="Black"), "Female_Black", "Others")</f>
        <v>Others</v>
      </c>
    </row>
    <row r="926" spans="1:17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TBL_Employees3[[#This Row],[Annual Salary]]+TBL_Employees3[[#This Row],[Bonus %]]*TBL_Employees3[[#This Row],[Annual Salary]]</f>
        <v>115596.74</v>
      </c>
      <c r="P926" t="str">
        <f>IF(AND(TBL_Employees3[[#This Row],[Department]]="IT",TBL_Employees3[[#This Row],[Gender]]="Female"),"Yes","No")</f>
        <v>No</v>
      </c>
      <c r="Q926" t="str">
        <f>IF(AND(TBL_Employees3[[#This Row],[Gender]]="Female",TBL_Employees3[[#This Row],[Ethnicity]]="Black"), "Female_Black", "Others")</f>
        <v>Others</v>
      </c>
    </row>
    <row r="927" spans="1:17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TBL_Employees3[[#This Row],[Annual Salary]]+TBL_Employees3[[#This Row],[Bonus %]]*TBL_Employees3[[#This Row],[Annual Salary]]</f>
        <v>150625.60999999999</v>
      </c>
      <c r="P927" t="str">
        <f>IF(AND(TBL_Employees3[[#This Row],[Department]]="IT",TBL_Employees3[[#This Row],[Gender]]="Female"),"Yes","No")</f>
        <v>No</v>
      </c>
      <c r="Q927" t="str">
        <f>IF(AND(TBL_Employees3[[#This Row],[Gender]]="Female",TBL_Employees3[[#This Row],[Ethnicity]]="Black"), "Female_Black", "Others")</f>
        <v>Others</v>
      </c>
    </row>
    <row r="928" spans="1:17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TBL_Employees3[[#This Row],[Annual Salary]]+TBL_Employees3[[#This Row],[Bonus %]]*TBL_Employees3[[#This Row],[Annual Salary]]</f>
        <v>170588</v>
      </c>
      <c r="P928" t="str">
        <f>IF(AND(TBL_Employees3[[#This Row],[Department]]="IT",TBL_Employees3[[#This Row],[Gender]]="Female"),"Yes","No")</f>
        <v>No</v>
      </c>
      <c r="Q928" t="str">
        <f>IF(AND(TBL_Employees3[[#This Row],[Gender]]="Female",TBL_Employees3[[#This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TBL_Employees3[[#This Row],[Annual Salary]]+TBL_Employees3[[#This Row],[Bonus %]]*TBL_Employees3[[#This Row],[Annual Salary]]</f>
        <v>81828</v>
      </c>
      <c r="P929" t="str">
        <f>IF(AND(TBL_Employees3[[#This Row],[Department]]="IT",TBL_Employees3[[#This Row],[Gender]]="Female"),"Yes","No")</f>
        <v>No</v>
      </c>
      <c r="Q929" t="str">
        <f>IF(AND(TBL_Employees3[[#This Row],[Gender]]="Female",TBL_Employees3[[#This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TBL_Employees3[[#This Row],[Annual Salary]]+TBL_Employees3[[#This Row],[Bonus %]]*TBL_Employees3[[#This Row],[Annual Salary]]</f>
        <v>168841.21</v>
      </c>
      <c r="P930" t="str">
        <f>IF(AND(TBL_Employees3[[#This Row],[Department]]="IT",TBL_Employees3[[#This Row],[Gender]]="Female"),"Yes","No")</f>
        <v>No</v>
      </c>
      <c r="Q930" t="str">
        <f>IF(AND(TBL_Employees3[[#This Row],[Gender]]="Female",TBL_Employees3[[#This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TBL_Employees3[[#This Row],[Annual Salary]]+TBL_Employees3[[#This Row],[Bonus %]]*TBL_Employees3[[#This Row],[Annual Salary]]</f>
        <v>123463.20999999999</v>
      </c>
      <c r="P931" t="str">
        <f>IF(AND(TBL_Employees3[[#This Row],[Department]]="IT",TBL_Employees3[[#This Row],[Gender]]="Female"),"Yes","No")</f>
        <v>No</v>
      </c>
      <c r="Q931" t="str">
        <f>IF(AND(TBL_Employees3[[#This Row],[Gender]]="Female",TBL_Employees3[[#This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TBL_Employees3[[#This Row],[Annual Salary]]+TBL_Employees3[[#This Row],[Bonus %]]*TBL_Employees3[[#This Row],[Annual Salary]]</f>
        <v>153121.91999999998</v>
      </c>
      <c r="P932" t="str">
        <f>IF(AND(TBL_Employees3[[#This Row],[Department]]="IT",TBL_Employees3[[#This Row],[Gender]]="Female"),"Yes","No")</f>
        <v>No</v>
      </c>
      <c r="Q932" t="str">
        <f>IF(AND(TBL_Employees3[[#This Row],[Gender]]="Female",TBL_Employees3[[#This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TBL_Employees3[[#This Row],[Annual Salary]]+TBL_Employees3[[#This Row],[Bonus %]]*TBL_Employees3[[#This Row],[Annual Salary]]</f>
        <v>137361.28</v>
      </c>
      <c r="P933" t="str">
        <f>IF(AND(TBL_Employees3[[#This Row],[Department]]="IT",TBL_Employees3[[#This Row],[Gender]]="Female"),"Yes","No")</f>
        <v>No</v>
      </c>
      <c r="Q933" t="str">
        <f>IF(AND(TBL_Employees3[[#This Row],[Gender]]="Female",TBL_Employees3[[#This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TBL_Employees3[[#This Row],[Annual Salary]]+TBL_Employees3[[#This Row],[Bonus %]]*TBL_Employees3[[#This Row],[Annual Salary]]</f>
        <v>113877.96</v>
      </c>
      <c r="P934" t="str">
        <f>IF(AND(TBL_Employees3[[#This Row],[Department]]="IT",TBL_Employees3[[#This Row],[Gender]]="Female"),"Yes","No")</f>
        <v>No</v>
      </c>
      <c r="Q934" t="str">
        <f>IF(AND(TBL_Employees3[[#This Row],[Gender]]="Female",TBL_Employees3[[#This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TBL_Employees3[[#This Row],[Annual Salary]]+TBL_Employees3[[#This Row],[Bonus %]]*TBL_Employees3[[#This Row],[Annual Salary]]</f>
        <v>312089.16000000003</v>
      </c>
      <c r="P935" t="str">
        <f>IF(AND(TBL_Employees3[[#This Row],[Department]]="IT",TBL_Employees3[[#This Row],[Gender]]="Female"),"Yes","No")</f>
        <v>No</v>
      </c>
      <c r="Q935" t="str">
        <f>IF(AND(TBL_Employees3[[#This Row],[Gender]]="Female",TBL_Employees3[[#This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TBL_Employees3[[#This Row],[Annual Salary]]+TBL_Employees3[[#This Row],[Bonus %]]*TBL_Employees3[[#This Row],[Annual Salary]]</f>
        <v>190033.72</v>
      </c>
      <c r="P936" t="str">
        <f>IF(AND(TBL_Employees3[[#This Row],[Department]]="IT",TBL_Employees3[[#This Row],[Gender]]="Female"),"Yes","No")</f>
        <v>No</v>
      </c>
      <c r="Q936" t="str">
        <f>IF(AND(TBL_Employees3[[#This Row],[Gender]]="Female",TBL_Employees3[[#This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TBL_Employees3[[#This Row],[Annual Salary]]+TBL_Employees3[[#This Row],[Bonus %]]*TBL_Employees3[[#This Row],[Annual Salary]]</f>
        <v>113040.63</v>
      </c>
      <c r="P937" t="str">
        <f>IF(AND(TBL_Employees3[[#This Row],[Department]]="IT",TBL_Employees3[[#This Row],[Gender]]="Female"),"Yes","No")</f>
        <v>No</v>
      </c>
      <c r="Q937" t="str">
        <f>IF(AND(TBL_Employees3[[#This Row],[Gender]]="Female",TBL_Employees3[[#This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TBL_Employees3[[#This Row],[Annual Salary]]+TBL_Employees3[[#This Row],[Bonus %]]*TBL_Employees3[[#This Row],[Annual Salary]]</f>
        <v>336143.2</v>
      </c>
      <c r="P938" t="str">
        <f>IF(AND(TBL_Employees3[[#This Row],[Department]]="IT",TBL_Employees3[[#This Row],[Gender]]="Female"),"Yes","No")</f>
        <v>No</v>
      </c>
      <c r="Q938" t="str">
        <f>IF(AND(TBL_Employees3[[#This Row],[Gender]]="Female",TBL_Employees3[[#This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TBL_Employees3[[#This Row],[Annual Salary]]+TBL_Employees3[[#This Row],[Bonus %]]*TBL_Employees3[[#This Row],[Annual Salary]]</f>
        <v>67275</v>
      </c>
      <c r="P939" t="str">
        <f>IF(AND(TBL_Employees3[[#This Row],[Department]]="IT",TBL_Employees3[[#This Row],[Gender]]="Female"),"Yes","No")</f>
        <v>No</v>
      </c>
      <c r="Q939" t="str">
        <f>IF(AND(TBL_Employees3[[#This Row],[Gender]]="Female",TBL_Employees3[[#This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TBL_Employees3[[#This Row],[Annual Salary]]+TBL_Employees3[[#This Row],[Bonus %]]*TBL_Employees3[[#This Row],[Annual Salary]]</f>
        <v>111416.8</v>
      </c>
      <c r="P940" t="str">
        <f>IF(AND(TBL_Employees3[[#This Row],[Department]]="IT",TBL_Employees3[[#This Row],[Gender]]="Female"),"Yes","No")</f>
        <v>No</v>
      </c>
      <c r="Q940" t="str">
        <f>IF(AND(TBL_Employees3[[#This Row],[Gender]]="Female",TBL_Employees3[[#This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TBL_Employees3[[#This Row],[Annual Salary]]+TBL_Employees3[[#This Row],[Bonus %]]*TBL_Employees3[[#This Row],[Annual Salary]]</f>
        <v>221803.75</v>
      </c>
      <c r="P941" t="str">
        <f>IF(AND(TBL_Employees3[[#This Row],[Department]]="IT",TBL_Employees3[[#This Row],[Gender]]="Female"),"Yes","No")</f>
        <v>No</v>
      </c>
      <c r="Q941" t="str">
        <f>IF(AND(TBL_Employees3[[#This Row],[Gender]]="Female",TBL_Employees3[[#This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TBL_Employees3[[#This Row],[Annual Salary]]+TBL_Employees3[[#This Row],[Bonus %]]*TBL_Employees3[[#This Row],[Annual Salary]]</f>
        <v>91400</v>
      </c>
      <c r="P942" t="str">
        <f>IF(AND(TBL_Employees3[[#This Row],[Department]]="IT",TBL_Employees3[[#This Row],[Gender]]="Female"),"Yes","No")</f>
        <v>Yes</v>
      </c>
      <c r="Q942" t="str">
        <f>IF(AND(TBL_Employees3[[#This Row],[Gender]]="Female",TBL_Employees3[[#This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TBL_Employees3[[#This Row],[Annual Salary]]+TBL_Employees3[[#This Row],[Bonus %]]*TBL_Employees3[[#This Row],[Annual Salary]]</f>
        <v>241058.51</v>
      </c>
      <c r="P943" t="str">
        <f>IF(AND(TBL_Employees3[[#This Row],[Department]]="IT",TBL_Employees3[[#This Row],[Gender]]="Female"),"Yes","No")</f>
        <v>No</v>
      </c>
      <c r="Q943" t="str">
        <f>IF(AND(TBL_Employees3[[#This Row],[Gender]]="Female",TBL_Employees3[[#This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TBL_Employees3[[#This Row],[Annual Salary]]+TBL_Employees3[[#This Row],[Bonus %]]*TBL_Employees3[[#This Row],[Annual Salary]]</f>
        <v>154536.12</v>
      </c>
      <c r="P944" t="str">
        <f>IF(AND(TBL_Employees3[[#This Row],[Department]]="IT",TBL_Employees3[[#This Row],[Gender]]="Female"),"Yes","No")</f>
        <v>No</v>
      </c>
      <c r="Q944" t="str">
        <f>IF(AND(TBL_Employees3[[#This Row],[Gender]]="Female",TBL_Employees3[[#This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TBL_Employees3[[#This Row],[Annual Salary]]+TBL_Employees3[[#This Row],[Bonus %]]*TBL_Employees3[[#This Row],[Annual Salary]]</f>
        <v>56878</v>
      </c>
      <c r="P945" t="str">
        <f>IF(AND(TBL_Employees3[[#This Row],[Department]]="IT",TBL_Employees3[[#This Row],[Gender]]="Female"),"Yes","No")</f>
        <v>No</v>
      </c>
      <c r="Q945" t="str">
        <f>IF(AND(TBL_Employees3[[#This Row],[Gender]]="Female",TBL_Employees3[[#This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TBL_Employees3[[#This Row],[Annual Salary]]+TBL_Employees3[[#This Row],[Bonus %]]*TBL_Employees3[[#This Row],[Annual Salary]]</f>
        <v>94735</v>
      </c>
      <c r="P946" t="str">
        <f>IF(AND(TBL_Employees3[[#This Row],[Department]]="IT",TBL_Employees3[[#This Row],[Gender]]="Female"),"Yes","No")</f>
        <v>No</v>
      </c>
      <c r="Q946" t="str">
        <f>IF(AND(TBL_Employees3[[#This Row],[Gender]]="Female",TBL_Employees3[[#This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TBL_Employees3[[#This Row],[Annual Salary]]+TBL_Employees3[[#This Row],[Bonus %]]*TBL_Employees3[[#This Row],[Annual Salary]]</f>
        <v>51234</v>
      </c>
      <c r="P947" t="str">
        <f>IF(AND(TBL_Employees3[[#This Row],[Department]]="IT",TBL_Employees3[[#This Row],[Gender]]="Female"),"Yes","No")</f>
        <v>No</v>
      </c>
      <c r="Q947" t="str">
        <f>IF(AND(TBL_Employees3[[#This Row],[Gender]]="Female",TBL_Employees3[[#This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TBL_Employees3[[#This Row],[Annual Salary]]+TBL_Employees3[[#This Row],[Bonus %]]*TBL_Employees3[[#This Row],[Annual Salary]]</f>
        <v>308233.5</v>
      </c>
      <c r="P948" t="str">
        <f>IF(AND(TBL_Employees3[[#This Row],[Department]]="IT",TBL_Employees3[[#This Row],[Gender]]="Female"),"Yes","No")</f>
        <v>No</v>
      </c>
      <c r="Q948" t="str">
        <f>IF(AND(TBL_Employees3[[#This Row],[Gender]]="Female",TBL_Employees3[[#This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TBL_Employees3[[#This Row],[Annual Salary]]+TBL_Employees3[[#This Row],[Bonus %]]*TBL_Employees3[[#This Row],[Annual Salary]]</f>
        <v>151426.78</v>
      </c>
      <c r="P949" t="str">
        <f>IF(AND(TBL_Employees3[[#This Row],[Department]]="IT",TBL_Employees3[[#This Row],[Gender]]="Female"),"Yes","No")</f>
        <v>No</v>
      </c>
      <c r="Q949" t="str">
        <f>IF(AND(TBL_Employees3[[#This Row],[Gender]]="Female",TBL_Employees3[[#This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TBL_Employees3[[#This Row],[Annual Salary]]+TBL_Employees3[[#This Row],[Bonus %]]*TBL_Employees3[[#This Row],[Annual Salary]]</f>
        <v>110312.72</v>
      </c>
      <c r="P950" t="str">
        <f>IF(AND(TBL_Employees3[[#This Row],[Department]]="IT",TBL_Employees3[[#This Row],[Gender]]="Female"),"Yes","No")</f>
        <v>No</v>
      </c>
      <c r="Q950" t="str">
        <f>IF(AND(TBL_Employees3[[#This Row],[Gender]]="Female",TBL_Employees3[[#This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TBL_Employees3[[#This Row],[Annual Salary]]+TBL_Employees3[[#This Row],[Bonus %]]*TBL_Employees3[[#This Row],[Annual Salary]]</f>
        <v>58703</v>
      </c>
      <c r="P951" t="str">
        <f>IF(AND(TBL_Employees3[[#This Row],[Department]]="IT",TBL_Employees3[[#This Row],[Gender]]="Female"),"Yes","No")</f>
        <v>No</v>
      </c>
      <c r="Q951" t="str">
        <f>IF(AND(TBL_Employees3[[#This Row],[Gender]]="Female",TBL_Employees3[[#This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TBL_Employees3[[#This Row],[Annual Salary]]+TBL_Employees3[[#This Row],[Bonus %]]*TBL_Employees3[[#This Row],[Annual Salary]]</f>
        <v>145798.39999999999</v>
      </c>
      <c r="P952" t="str">
        <f>IF(AND(TBL_Employees3[[#This Row],[Department]]="IT",TBL_Employees3[[#This Row],[Gender]]="Female"),"Yes","No")</f>
        <v>No</v>
      </c>
      <c r="Q952" t="str">
        <f>IF(AND(TBL_Employees3[[#This Row],[Gender]]="Female",TBL_Employees3[[#This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TBL_Employees3[[#This Row],[Annual Salary]]+TBL_Employees3[[#This Row],[Bonus %]]*TBL_Employees3[[#This Row],[Annual Salary]]</f>
        <v>138071.39000000001</v>
      </c>
      <c r="P953" t="str">
        <f>IF(AND(TBL_Employees3[[#This Row],[Department]]="IT",TBL_Employees3[[#This Row],[Gender]]="Female"),"Yes","No")</f>
        <v>No</v>
      </c>
      <c r="Q953" t="str">
        <f>IF(AND(TBL_Employees3[[#This Row],[Gender]]="Female",TBL_Employees3[[#This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TBL_Employees3[[#This Row],[Annual Salary]]+TBL_Employees3[[#This Row],[Bonus %]]*TBL_Employees3[[#This Row],[Annual Salary]]</f>
        <v>56405</v>
      </c>
      <c r="P954" t="str">
        <f>IF(AND(TBL_Employees3[[#This Row],[Department]]="IT",TBL_Employees3[[#This Row],[Gender]]="Female"),"Yes","No")</f>
        <v>No</v>
      </c>
      <c r="Q954" t="str">
        <f>IF(AND(TBL_Employees3[[#This Row],[Gender]]="Female",TBL_Employees3[[#This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TBL_Employees3[[#This Row],[Annual Salary]]+TBL_Employees3[[#This Row],[Bonus %]]*TBL_Employees3[[#This Row],[Annual Salary]]</f>
        <v>95828.4</v>
      </c>
      <c r="P955" t="str">
        <f>IF(AND(TBL_Employees3[[#This Row],[Department]]="IT",TBL_Employees3[[#This Row],[Gender]]="Female"),"Yes","No")</f>
        <v>Yes</v>
      </c>
      <c r="Q955" t="str">
        <f>IF(AND(TBL_Employees3[[#This Row],[Gender]]="Female",TBL_Employees3[[#This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TBL_Employees3[[#This Row],[Annual Salary]]+TBL_Employees3[[#This Row],[Bonus %]]*TBL_Employees3[[#This Row],[Annual Salary]]</f>
        <v>62861</v>
      </c>
      <c r="P956" t="str">
        <f>IF(AND(TBL_Employees3[[#This Row],[Department]]="IT",TBL_Employees3[[#This Row],[Gender]]="Female"),"Yes","No")</f>
        <v>No</v>
      </c>
      <c r="Q956" t="str">
        <f>IF(AND(TBL_Employees3[[#This Row],[Gender]]="Female",TBL_Employees3[[#This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TBL_Employees3[[#This Row],[Annual Salary]]+TBL_Employees3[[#This Row],[Bonus %]]*TBL_Employees3[[#This Row],[Annual Salary]]</f>
        <v>183007.66</v>
      </c>
      <c r="P957" t="str">
        <f>IF(AND(TBL_Employees3[[#This Row],[Department]]="IT",TBL_Employees3[[#This Row],[Gender]]="Female"),"Yes","No")</f>
        <v>No</v>
      </c>
      <c r="Q957" t="str">
        <f>IF(AND(TBL_Employees3[[#This Row],[Gender]]="Female",TBL_Employees3[[#This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TBL_Employees3[[#This Row],[Annual Salary]]+TBL_Employees3[[#This Row],[Bonus %]]*TBL_Employees3[[#This Row],[Annual Salary]]</f>
        <v>169826.8</v>
      </c>
      <c r="P958" t="str">
        <f>IF(AND(TBL_Employees3[[#This Row],[Department]]="IT",TBL_Employees3[[#This Row],[Gender]]="Female"),"Yes","No")</f>
        <v>Yes</v>
      </c>
      <c r="Q958" t="str">
        <f>IF(AND(TBL_Employees3[[#This Row],[Gender]]="Female",TBL_Employees3[[#This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TBL_Employees3[[#This Row],[Annual Salary]]+TBL_Employees3[[#This Row],[Bonus %]]*TBL_Employees3[[#This Row],[Annual Salary]]</f>
        <v>190684.26</v>
      </c>
      <c r="P959" t="str">
        <f>IF(AND(TBL_Employees3[[#This Row],[Department]]="IT",TBL_Employees3[[#This Row],[Gender]]="Female"),"Yes","No")</f>
        <v>No</v>
      </c>
      <c r="Q959" t="str">
        <f>IF(AND(TBL_Employees3[[#This Row],[Gender]]="Female",TBL_Employees3[[#This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TBL_Employees3[[#This Row],[Annual Salary]]+TBL_Employees3[[#This Row],[Bonus %]]*TBL_Employees3[[#This Row],[Annual Salary]]</f>
        <v>80170</v>
      </c>
      <c r="P960" t="str">
        <f>IF(AND(TBL_Employees3[[#This Row],[Department]]="IT",TBL_Employees3[[#This Row],[Gender]]="Female"),"Yes","No")</f>
        <v>No</v>
      </c>
      <c r="Q960" t="str">
        <f>IF(AND(TBL_Employees3[[#This Row],[Gender]]="Female",TBL_Employees3[[#This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TBL_Employees3[[#This Row],[Annual Salary]]+TBL_Employees3[[#This Row],[Bonus %]]*TBL_Employees3[[#This Row],[Annual Salary]]</f>
        <v>98520</v>
      </c>
      <c r="P961" t="str">
        <f>IF(AND(TBL_Employees3[[#This Row],[Department]]="IT",TBL_Employees3[[#This Row],[Gender]]="Female"),"Yes","No")</f>
        <v>No</v>
      </c>
      <c r="Q961" t="str">
        <f>IF(AND(TBL_Employees3[[#This Row],[Gender]]="Female",TBL_Employees3[[#This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TBL_Employees3[[#This Row],[Annual Salary]]+TBL_Employees3[[#This Row],[Bonus %]]*TBL_Employees3[[#This Row],[Annual Salary]]</f>
        <v>124683.89</v>
      </c>
      <c r="P962" t="str">
        <f>IF(AND(TBL_Employees3[[#This Row],[Department]]="IT",TBL_Employees3[[#This Row],[Gender]]="Female"),"Yes","No")</f>
        <v>No</v>
      </c>
      <c r="Q962" t="str">
        <f>IF(AND(TBL_Employees3[[#This Row],[Gender]]="Female",TBL_Employees3[[#This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TBL_Employees3[[#This Row],[Annual Salary]]+TBL_Employees3[[#This Row],[Bonus %]]*TBL_Employees3[[#This Row],[Annual Salary]]</f>
        <v>225243.03</v>
      </c>
      <c r="P963" t="str">
        <f>IF(AND(TBL_Employees3[[#This Row],[Department]]="IT",TBL_Employees3[[#This Row],[Gender]]="Female"),"Yes","No")</f>
        <v>No</v>
      </c>
      <c r="Q963" t="str">
        <f>IF(AND(TBL_Employees3[[#This Row],[Gender]]="Female",TBL_Employees3[[#This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TBL_Employees3[[#This Row],[Annual Salary]]+TBL_Employees3[[#This Row],[Bonus %]]*TBL_Employees3[[#This Row],[Annual Salary]]</f>
        <v>64202</v>
      </c>
      <c r="P964" t="str">
        <f>IF(AND(TBL_Employees3[[#This Row],[Department]]="IT",TBL_Employees3[[#This Row],[Gender]]="Female"),"Yes","No")</f>
        <v>No</v>
      </c>
      <c r="Q964" t="str">
        <f>IF(AND(TBL_Employees3[[#This Row],[Gender]]="Female",TBL_Employees3[[#This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TBL_Employees3[[#This Row],[Annual Salary]]+TBL_Employees3[[#This Row],[Bonus %]]*TBL_Employees3[[#This Row],[Annual Salary]]</f>
        <v>50883</v>
      </c>
      <c r="P965" t="str">
        <f>IF(AND(TBL_Employees3[[#This Row],[Department]]="IT",TBL_Employees3[[#This Row],[Gender]]="Female"),"Yes","No")</f>
        <v>No</v>
      </c>
      <c r="Q965" t="str">
        <f>IF(AND(TBL_Employees3[[#This Row],[Gender]]="Female",TBL_Employees3[[#This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TBL_Employees3[[#This Row],[Annual Salary]]+TBL_Employees3[[#This Row],[Bonus %]]*TBL_Employees3[[#This Row],[Annual Salary]]</f>
        <v>94618</v>
      </c>
      <c r="P966" t="str">
        <f>IF(AND(TBL_Employees3[[#This Row],[Department]]="IT",TBL_Employees3[[#This Row],[Gender]]="Female"),"Yes","No")</f>
        <v>Yes</v>
      </c>
      <c r="Q966" t="str">
        <f>IF(AND(TBL_Employees3[[#This Row],[Gender]]="Female",TBL_Employees3[[#This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TBL_Employees3[[#This Row],[Annual Salary]]+TBL_Employees3[[#This Row],[Bonus %]]*TBL_Employees3[[#This Row],[Annual Salary]]</f>
        <v>181867.2</v>
      </c>
      <c r="P967" t="str">
        <f>IF(AND(TBL_Employees3[[#This Row],[Department]]="IT",TBL_Employees3[[#This Row],[Gender]]="Female"),"Yes","No")</f>
        <v>No</v>
      </c>
      <c r="Q967" t="str">
        <f>IF(AND(TBL_Employees3[[#This Row],[Gender]]="Female",TBL_Employees3[[#This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TBL_Employees3[[#This Row],[Annual Salary]]+TBL_Employees3[[#This Row],[Bonus %]]*TBL_Employees3[[#This Row],[Annual Salary]]</f>
        <v>80659</v>
      </c>
      <c r="P968" t="str">
        <f>IF(AND(TBL_Employees3[[#This Row],[Department]]="IT",TBL_Employees3[[#This Row],[Gender]]="Female"),"Yes","No")</f>
        <v>No</v>
      </c>
      <c r="Q968" t="str">
        <f>IF(AND(TBL_Employees3[[#This Row],[Gender]]="Female",TBL_Employees3[[#This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TBL_Employees3[[#This Row],[Annual Salary]]+TBL_Employees3[[#This Row],[Bonus %]]*TBL_Employees3[[#This Row],[Annual Salary]]</f>
        <v>236415.85</v>
      </c>
      <c r="P969" t="str">
        <f>IF(AND(TBL_Employees3[[#This Row],[Department]]="IT",TBL_Employees3[[#This Row],[Gender]]="Female"),"Yes","No")</f>
        <v>No</v>
      </c>
      <c r="Q969" t="str">
        <f>IF(AND(TBL_Employees3[[#This Row],[Gender]]="Female",TBL_Employees3[[#This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TBL_Employees3[[#This Row],[Annual Salary]]+TBL_Employees3[[#This Row],[Bonus %]]*TBL_Employees3[[#This Row],[Annual Salary]]</f>
        <v>52693</v>
      </c>
      <c r="P970" t="str">
        <f>IF(AND(TBL_Employees3[[#This Row],[Department]]="IT",TBL_Employees3[[#This Row],[Gender]]="Female"),"Yes","No")</f>
        <v>No</v>
      </c>
      <c r="Q970" t="str">
        <f>IF(AND(TBL_Employees3[[#This Row],[Gender]]="Female",TBL_Employees3[[#This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TBL_Employees3[[#This Row],[Annual Salary]]+TBL_Employees3[[#This Row],[Bonus %]]*TBL_Employees3[[#This Row],[Annual Salary]]</f>
        <v>72045</v>
      </c>
      <c r="P971" t="str">
        <f>IF(AND(TBL_Employees3[[#This Row],[Department]]="IT",TBL_Employees3[[#This Row],[Gender]]="Female"),"Yes","No")</f>
        <v>Yes</v>
      </c>
      <c r="Q971" t="str">
        <f>IF(AND(TBL_Employees3[[#This Row],[Gender]]="Female",TBL_Employees3[[#This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TBL_Employees3[[#This Row],[Annual Salary]]+TBL_Employees3[[#This Row],[Bonus %]]*TBL_Employees3[[#This Row],[Annual Salary]]</f>
        <v>62749</v>
      </c>
      <c r="P972" t="str">
        <f>IF(AND(TBL_Employees3[[#This Row],[Department]]="IT",TBL_Employees3[[#This Row],[Gender]]="Female"),"Yes","No")</f>
        <v>No</v>
      </c>
      <c r="Q972" t="str">
        <f>IF(AND(TBL_Employees3[[#This Row],[Gender]]="Female",TBL_Employees3[[#This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TBL_Employees3[[#This Row],[Annual Salary]]+TBL_Employees3[[#This Row],[Bonus %]]*TBL_Employees3[[#This Row],[Annual Salary]]</f>
        <v>170372.4</v>
      </c>
      <c r="P973" t="str">
        <f>IF(AND(TBL_Employees3[[#This Row],[Department]]="IT",TBL_Employees3[[#This Row],[Gender]]="Female"),"Yes","No")</f>
        <v>No</v>
      </c>
      <c r="Q973" t="str">
        <f>IF(AND(TBL_Employees3[[#This Row],[Gender]]="Female",TBL_Employees3[[#This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TBL_Employees3[[#This Row],[Annual Salary]]+TBL_Employees3[[#This Row],[Bonus %]]*TBL_Employees3[[#This Row],[Annual Salary]]</f>
        <v>96566</v>
      </c>
      <c r="P974" t="str">
        <f>IF(AND(TBL_Employees3[[#This Row],[Department]]="IT",TBL_Employees3[[#This Row],[Gender]]="Female"),"Yes","No")</f>
        <v>No</v>
      </c>
      <c r="Q974" t="str">
        <f>IF(AND(TBL_Employees3[[#This Row],[Gender]]="Female",TBL_Employees3[[#This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TBL_Employees3[[#This Row],[Annual Salary]]+TBL_Employees3[[#This Row],[Bonus %]]*TBL_Employees3[[#This Row],[Annual Salary]]</f>
        <v>54994</v>
      </c>
      <c r="P975" t="str">
        <f>IF(AND(TBL_Employees3[[#This Row],[Department]]="IT",TBL_Employees3[[#This Row],[Gender]]="Female"),"Yes","No")</f>
        <v>No</v>
      </c>
      <c r="Q975" t="str">
        <f>IF(AND(TBL_Employees3[[#This Row],[Gender]]="Female",TBL_Employees3[[#This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TBL_Employees3[[#This Row],[Annual Salary]]+TBL_Employees3[[#This Row],[Bonus %]]*TBL_Employees3[[#This Row],[Annual Salary]]</f>
        <v>61523</v>
      </c>
      <c r="P976" t="str">
        <f>IF(AND(TBL_Employees3[[#This Row],[Department]]="IT",TBL_Employees3[[#This Row],[Gender]]="Female"),"Yes","No")</f>
        <v>Yes</v>
      </c>
      <c r="Q976" t="str">
        <f>IF(AND(TBL_Employees3[[#This Row],[Gender]]="Female",TBL_Employees3[[#This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TBL_Employees3[[#This Row],[Annual Salary]]+TBL_Employees3[[#This Row],[Bonus %]]*TBL_Employees3[[#This Row],[Annual Salary]]</f>
        <v>251475.84</v>
      </c>
      <c r="P977" t="str">
        <f>IF(AND(TBL_Employees3[[#This Row],[Department]]="IT",TBL_Employees3[[#This Row],[Gender]]="Female"),"Yes","No")</f>
        <v>No</v>
      </c>
      <c r="Q977" t="str">
        <f>IF(AND(TBL_Employees3[[#This Row],[Gender]]="Female",TBL_Employees3[[#This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TBL_Employees3[[#This Row],[Annual Salary]]+TBL_Employees3[[#This Row],[Bonus %]]*TBL_Employees3[[#This Row],[Annual Salary]]</f>
        <v>124827</v>
      </c>
      <c r="P978" t="str">
        <f>IF(AND(TBL_Employees3[[#This Row],[Department]]="IT",TBL_Employees3[[#This Row],[Gender]]="Female"),"Yes","No")</f>
        <v>No</v>
      </c>
      <c r="Q978" t="str">
        <f>IF(AND(TBL_Employees3[[#This Row],[Gender]]="Female",TBL_Employees3[[#This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TBL_Employees3[[#This Row],[Annual Salary]]+TBL_Employees3[[#This Row],[Bonus %]]*TBL_Employees3[[#This Row],[Annual Salary]]</f>
        <v>106655.85</v>
      </c>
      <c r="P979" t="str">
        <f>IF(AND(TBL_Employees3[[#This Row],[Department]]="IT",TBL_Employees3[[#This Row],[Gender]]="Female"),"Yes","No")</f>
        <v>No</v>
      </c>
      <c r="Q979" t="str">
        <f>IF(AND(TBL_Employees3[[#This Row],[Gender]]="Female",TBL_Employees3[[#This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TBL_Employees3[[#This Row],[Annual Salary]]+TBL_Employees3[[#This Row],[Bonus %]]*TBL_Employees3[[#This Row],[Annual Salary]]</f>
        <v>115745.3</v>
      </c>
      <c r="P980" t="str">
        <f>IF(AND(TBL_Employees3[[#This Row],[Department]]="IT",TBL_Employees3[[#This Row],[Gender]]="Female"),"Yes","No")</f>
        <v>No</v>
      </c>
      <c r="Q980" t="str">
        <f>IF(AND(TBL_Employees3[[#This Row],[Gender]]="Female",TBL_Employees3[[#This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TBL_Employees3[[#This Row],[Annual Salary]]+TBL_Employees3[[#This Row],[Bonus %]]*TBL_Employees3[[#This Row],[Annual Salary]]</f>
        <v>94815</v>
      </c>
      <c r="P981" t="str">
        <f>IF(AND(TBL_Employees3[[#This Row],[Department]]="IT",TBL_Employees3[[#This Row],[Gender]]="Female"),"Yes","No")</f>
        <v>No</v>
      </c>
      <c r="Q981" t="str">
        <f>IF(AND(TBL_Employees3[[#This Row],[Gender]]="Female",TBL_Employees3[[#This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TBL_Employees3[[#This Row],[Annual Salary]]+TBL_Employees3[[#This Row],[Bonus %]]*TBL_Employees3[[#This Row],[Annual Salary]]</f>
        <v>121786.58</v>
      </c>
      <c r="P982" t="str">
        <f>IF(AND(TBL_Employees3[[#This Row],[Department]]="IT",TBL_Employees3[[#This Row],[Gender]]="Female"),"Yes","No")</f>
        <v>No</v>
      </c>
      <c r="Q982" t="str">
        <f>IF(AND(TBL_Employees3[[#This Row],[Gender]]="Female",TBL_Employees3[[#This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TBL_Employees3[[#This Row],[Annual Salary]]+TBL_Employees3[[#This Row],[Bonus %]]*TBL_Employees3[[#This Row],[Annual Salary]]</f>
        <v>80622</v>
      </c>
      <c r="P983" t="str">
        <f>IF(AND(TBL_Employees3[[#This Row],[Department]]="IT",TBL_Employees3[[#This Row],[Gender]]="Female"),"Yes","No")</f>
        <v>No</v>
      </c>
      <c r="Q983" t="str">
        <f>IF(AND(TBL_Employees3[[#This Row],[Gender]]="Female",TBL_Employees3[[#This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TBL_Employees3[[#This Row],[Annual Salary]]+TBL_Employees3[[#This Row],[Bonus %]]*TBL_Employees3[[#This Row],[Annual Salary]]</f>
        <v>327963.37</v>
      </c>
      <c r="P984" t="str">
        <f>IF(AND(TBL_Employees3[[#This Row],[Department]]="IT",TBL_Employees3[[#This Row],[Gender]]="Female"),"Yes","No")</f>
        <v>Yes</v>
      </c>
      <c r="Q984" t="str">
        <f>IF(AND(TBL_Employees3[[#This Row],[Gender]]="Female",TBL_Employees3[[#This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TBL_Employees3[[#This Row],[Annual Salary]]+TBL_Employees3[[#This Row],[Bonus %]]*TBL_Employees3[[#This Row],[Annual Salary]]</f>
        <v>130142.73</v>
      </c>
      <c r="P985" t="str">
        <f>IF(AND(TBL_Employees3[[#This Row],[Department]]="IT",TBL_Employees3[[#This Row],[Gender]]="Female"),"Yes","No")</f>
        <v>No</v>
      </c>
      <c r="Q985" t="str">
        <f>IF(AND(TBL_Employees3[[#This Row],[Gender]]="Female",TBL_Employees3[[#This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TBL_Employees3[[#This Row],[Annual Salary]]+TBL_Employees3[[#This Row],[Bonus %]]*TBL_Employees3[[#This Row],[Annual Salary]]</f>
        <v>185319.18</v>
      </c>
      <c r="P986" t="str">
        <f>IF(AND(TBL_Employees3[[#This Row],[Department]]="IT",TBL_Employees3[[#This Row],[Gender]]="Female"),"Yes","No")</f>
        <v>No</v>
      </c>
      <c r="Q986" t="str">
        <f>IF(AND(TBL_Employees3[[#This Row],[Gender]]="Female",TBL_Employees3[[#This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TBL_Employees3[[#This Row],[Annual Salary]]+TBL_Employees3[[#This Row],[Bonus %]]*TBL_Employees3[[#This Row],[Annual Salary]]</f>
        <v>168759.9</v>
      </c>
      <c r="P987" t="str">
        <f>IF(AND(TBL_Employees3[[#This Row],[Department]]="IT",TBL_Employees3[[#This Row],[Gender]]="Female"),"Yes","No")</f>
        <v>Yes</v>
      </c>
      <c r="Q987" t="str">
        <f>IF(AND(TBL_Employees3[[#This Row],[Gender]]="Female",TBL_Employees3[[#This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TBL_Employees3[[#This Row],[Annual Salary]]+TBL_Employees3[[#This Row],[Bonus %]]*TBL_Employees3[[#This Row],[Annual Salary]]</f>
        <v>187499.64</v>
      </c>
      <c r="P988" t="str">
        <f>IF(AND(TBL_Employees3[[#This Row],[Department]]="IT",TBL_Employees3[[#This Row],[Gender]]="Female"),"Yes","No")</f>
        <v>No</v>
      </c>
      <c r="Q988" t="str">
        <f>IF(AND(TBL_Employees3[[#This Row],[Gender]]="Female",TBL_Employees3[[#This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TBL_Employees3[[#This Row],[Annual Salary]]+TBL_Employees3[[#This Row],[Bonus %]]*TBL_Employees3[[#This Row],[Annual Salary]]</f>
        <v>89659</v>
      </c>
      <c r="P989" t="str">
        <f>IF(AND(TBL_Employees3[[#This Row],[Department]]="IT",TBL_Employees3[[#This Row],[Gender]]="Female"),"Yes","No")</f>
        <v>No</v>
      </c>
      <c r="Q989" t="str">
        <f>IF(AND(TBL_Employees3[[#This Row],[Gender]]="Female",TBL_Employees3[[#This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TBL_Employees3[[#This Row],[Annual Salary]]+TBL_Employees3[[#This Row],[Bonus %]]*TBL_Employees3[[#This Row],[Annual Salary]]</f>
        <v>210929.01</v>
      </c>
      <c r="P990" t="str">
        <f>IF(AND(TBL_Employees3[[#This Row],[Department]]="IT",TBL_Employees3[[#This Row],[Gender]]="Female"),"Yes","No")</f>
        <v>No</v>
      </c>
      <c r="Q990" t="str">
        <f>IF(AND(TBL_Employees3[[#This Row],[Gender]]="Female",TBL_Employees3[[#This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TBL_Employees3[[#This Row],[Annual Salary]]+TBL_Employees3[[#This Row],[Bonus %]]*TBL_Employees3[[#This Row],[Annual Salary]]</f>
        <v>348972.3</v>
      </c>
      <c r="P991" t="str">
        <f>IF(AND(TBL_Employees3[[#This Row],[Department]]="IT",TBL_Employees3[[#This Row],[Gender]]="Female"),"Yes","No")</f>
        <v>No</v>
      </c>
      <c r="Q991" t="str">
        <f>IF(AND(TBL_Employees3[[#This Row],[Gender]]="Female",TBL_Employees3[[#This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TBL_Employees3[[#This Row],[Annual Salary]]+TBL_Employees3[[#This Row],[Bonus %]]*TBL_Employees3[[#This Row],[Annual Salary]]</f>
        <v>163126.71</v>
      </c>
      <c r="P992" t="str">
        <f>IF(AND(TBL_Employees3[[#This Row],[Department]]="IT",TBL_Employees3[[#This Row],[Gender]]="Female"),"Yes","No")</f>
        <v>No</v>
      </c>
      <c r="Q992" t="str">
        <f>IF(AND(TBL_Employees3[[#This Row],[Gender]]="Female",TBL_Employees3[[#This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TBL_Employees3[[#This Row],[Annual Salary]]+TBL_Employees3[[#This Row],[Bonus %]]*TBL_Employees3[[#This Row],[Annual Salary]]</f>
        <v>85369</v>
      </c>
      <c r="P993" t="str">
        <f>IF(AND(TBL_Employees3[[#This Row],[Department]]="IT",TBL_Employees3[[#This Row],[Gender]]="Female"),"Yes","No")</f>
        <v>No</v>
      </c>
      <c r="Q993" t="str">
        <f>IF(AND(TBL_Employees3[[#This Row],[Gender]]="Female",TBL_Employees3[[#This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TBL_Employees3[[#This Row],[Annual Salary]]+TBL_Employees3[[#This Row],[Bonus %]]*TBL_Employees3[[#This Row],[Annual Salary]]</f>
        <v>67489</v>
      </c>
      <c r="P994" t="str">
        <f>IF(AND(TBL_Employees3[[#This Row],[Department]]="IT",TBL_Employees3[[#This Row],[Gender]]="Female"),"Yes","No")</f>
        <v>No</v>
      </c>
      <c r="Q994" t="str">
        <f>IF(AND(TBL_Employees3[[#This Row],[Gender]]="Female",TBL_Employees3[[#This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TBL_Employees3[[#This Row],[Annual Salary]]+TBL_Employees3[[#This Row],[Bonus %]]*TBL_Employees3[[#This Row],[Annual Salary]]</f>
        <v>194523.03</v>
      </c>
      <c r="P995" t="str">
        <f>IF(AND(TBL_Employees3[[#This Row],[Department]]="IT",TBL_Employees3[[#This Row],[Gender]]="Female"),"Yes","No")</f>
        <v>Yes</v>
      </c>
      <c r="Q995" t="str">
        <f>IF(AND(TBL_Employees3[[#This Row],[Gender]]="Female",TBL_Employees3[[#This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TBL_Employees3[[#This Row],[Annual Salary]]+TBL_Employees3[[#This Row],[Bonus %]]*TBL_Employees3[[#This Row],[Annual Salary]]</f>
        <v>47032</v>
      </c>
      <c r="P996" t="str">
        <f>IF(AND(TBL_Employees3[[#This Row],[Department]]="IT",TBL_Employees3[[#This Row],[Gender]]="Female"),"Yes","No")</f>
        <v>Yes</v>
      </c>
      <c r="Q996" t="str">
        <f>IF(AND(TBL_Employees3[[#This Row],[Gender]]="Female",TBL_Employees3[[#This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TBL_Employees3[[#This Row],[Annual Salary]]+TBL_Employees3[[#This Row],[Bonus %]]*TBL_Employees3[[#This Row],[Annual Salary]]</f>
        <v>98427</v>
      </c>
      <c r="P997" t="str">
        <f>IF(AND(TBL_Employees3[[#This Row],[Department]]="IT",TBL_Employees3[[#This Row],[Gender]]="Female"),"Yes","No")</f>
        <v>No</v>
      </c>
      <c r="Q997" t="str">
        <f>IF(AND(TBL_Employees3[[#This Row],[Gender]]="Female",TBL_Employees3[[#This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TBL_Employees3[[#This Row],[Annual Salary]]+TBL_Employees3[[#This Row],[Bonus %]]*TBL_Employees3[[#This Row],[Annual Salary]]</f>
        <v>47387</v>
      </c>
      <c r="P998" t="str">
        <f>IF(AND(TBL_Employees3[[#This Row],[Department]]="IT",TBL_Employees3[[#This Row],[Gender]]="Female"),"Yes","No")</f>
        <v>No</v>
      </c>
      <c r="Q998" t="str">
        <f>IF(AND(TBL_Employees3[[#This Row],[Gender]]="Female",TBL_Employees3[[#This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TBL_Employees3[[#This Row],[Annual Salary]]+TBL_Employees3[[#This Row],[Bonus %]]*TBL_Employees3[[#This Row],[Annual Salary]]</f>
        <v>203216.5</v>
      </c>
      <c r="P999" t="str">
        <f>IF(AND(TBL_Employees3[[#This Row],[Department]]="IT",TBL_Employees3[[#This Row],[Gender]]="Female"),"Yes","No")</f>
        <v>No</v>
      </c>
      <c r="Q999" t="str">
        <f>IF(AND(TBL_Employees3[[#This Row],[Gender]]="Female",TBL_Employees3[[#This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TBL_Employees3[[#This Row],[Annual Salary]]+TBL_Employees3[[#This Row],[Bonus %]]*TBL_Employees3[[#This Row],[Annual Salary]]</f>
        <v>95960</v>
      </c>
      <c r="P1000" t="str">
        <f>IF(AND(TBL_Employees3[[#This Row],[Department]]="IT",TBL_Employees3[[#This Row],[Gender]]="Female"),"Yes","No")</f>
        <v>No</v>
      </c>
      <c r="Q1000" t="str">
        <f>IF(AND(TBL_Employees3[[#This Row],[Gender]]="Female",TBL_Employees3[[#This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TBL_Employees3[[#This Row],[Annual Salary]]+TBL_Employees3[[#This Row],[Bonus %]]*TBL_Employees3[[#This Row],[Annual Salary]]</f>
        <v>283215.45</v>
      </c>
      <c r="P1001" t="str">
        <f>IF(AND(TBL_Employees3[[#This Row],[Department]]="IT",TBL_Employees3[[#This Row],[Gender]]="Female"),"Yes","No")</f>
        <v>No</v>
      </c>
      <c r="Q1001" t="str">
        <f>IF(AND(TBL_Employees3[[#This Row],[Gender]]="Female",TBL_Employees3[[#This Row],[Ethnicity]]="Black"), "Female_Black", "Others")</f>
        <v>Others</v>
      </c>
    </row>
  </sheetData>
  <mergeCells count="2">
    <mergeCell ref="U1:V1"/>
    <mergeCell ref="W1:X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codeName="Sheet1"/>
  <dimension ref="A1:Q1001"/>
  <sheetViews>
    <sheetView tabSelected="1" workbookViewId="0">
      <selection activeCell="I17" sqref="I1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0.77734375" style="7" customWidth="1"/>
    <col min="15" max="15" width="13" bestFit="1" customWidth="1"/>
    <col min="17" max="17" width="14.44140625" bestFit="1" customWidth="1"/>
  </cols>
  <sheetData>
    <row r="1" spans="1:17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  <c r="Q2" t="str">
        <f>IF(AND(TBL_Employees[[#This Row],[Gender]]="Female",TBL_Employees[[#This Row],[Ethnicity]]="Black"), "Female_Black", "Others")</f>
        <v>Female_Black</v>
      </c>
    </row>
    <row r="3" spans="1:17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  <c r="Q5" t="str">
        <f>IF(AND(TBL_Employees[[#This Row],[Gender]]="Female",TBL_Employees[[#This Row],[Ethnicity]]="Black"), "Female_Black", "Others")</f>
        <v>Others</v>
      </c>
    </row>
    <row r="6" spans="1:17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  <c r="Q8" t="str">
        <f>IF(AND(TBL_Employees[[#This Row],[Gender]]="Female",TBL_Employees[[#This Row],[Ethnicity]]="Black"), "Female_Black", "Others")</f>
        <v>Others</v>
      </c>
    </row>
    <row r="9" spans="1:17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17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17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Female_Black</v>
      </c>
    </row>
    <row r="19" spans="1:17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</row>
    <row r="20" spans="1:17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17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17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17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17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17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17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17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  <c r="Q27" t="str">
        <f>IF(AND(TBL_Employees[[#This Row],[Gender]]="Female",TBL_Employees[[#This Row],[Ethnicity]]="Black"), "Female_Black", "Others")</f>
        <v>Others</v>
      </c>
    </row>
    <row r="28" spans="1:17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17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17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17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17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  <c r="Q37" t="str">
        <f>IF(AND(TBL_Employees[[#This Row],[Gender]]="Female",TBL_Employees[[#This Row],[Ethnicity]]="Black"), "Female_Black", "Others")</f>
        <v>Others</v>
      </c>
    </row>
    <row r="38" spans="1:17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  <c r="Q40" t="str">
        <f>IF(AND(TBL_Employees[[#This Row],[Gender]]="Female",TBL_Employees[[#This Row],[Ethnicity]]="Black"), "Female_Black", "Others")</f>
        <v>Others</v>
      </c>
    </row>
    <row r="41" spans="1:17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  <c r="Q41" t="str">
        <f>IF(AND(TBL_Employees[[#This Row],[Gender]]="Female",TBL_Employees[[#This Row],[Ethnicity]]="Black"), "Female_Black", "Others")</f>
        <v>Others</v>
      </c>
    </row>
    <row r="42" spans="1:17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  <c r="Q49" t="str">
        <f>IF(AND(TBL_Employees[[#This Row],[Gender]]="Female",TBL_Employees[[#This Row],[Ethnicity]]="Black"), "Female_Black", "Others")</f>
        <v>Female_Black</v>
      </c>
    </row>
    <row r="50" spans="1:17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Others</v>
      </c>
    </row>
    <row r="52" spans="1:17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Others</v>
      </c>
    </row>
    <row r="53" spans="1:17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Female_Black</v>
      </c>
    </row>
    <row r="54" spans="1:17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  <c r="Q54" t="str">
        <f>IF(AND(TBL_Employees[[#This Row],[Gender]]="Female",TBL_Employees[[#This Row],[Ethnicity]]="Black"), "Female_Black", "Others")</f>
        <v>Others</v>
      </c>
    </row>
    <row r="55" spans="1:17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Others</v>
      </c>
    </row>
    <row r="60" spans="1:17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Female_Black</v>
      </c>
    </row>
    <row r="61" spans="1:17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  <c r="Q62" t="str">
        <f>IF(AND(TBL_Employees[[#This Row],[Gender]]="Female",TBL_Employees[[#This Row],[Ethnicity]]="Black"), "Female_Black", "Others")</f>
        <v>Others</v>
      </c>
    </row>
    <row r="63" spans="1:17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Female_Black</v>
      </c>
    </row>
    <row r="67" spans="1:17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  <c r="Q69" t="str">
        <f>IF(AND(TBL_Employees[[#This Row],[Gender]]="Female",TBL_Employees[[#This Row],[Ethnicity]]="Black"), "Female_Black", "Others")</f>
        <v>Others</v>
      </c>
    </row>
    <row r="70" spans="1:17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  <c r="Q70" t="str">
        <f>IF(AND(TBL_Employees[[#This Row],[Gender]]="Female",TBL_Employees[[#This Row],[Ethnicity]]="Black"), "Female_Black", "Others")</f>
        <v>Others</v>
      </c>
    </row>
    <row r="71" spans="1:17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  <c r="Q71" t="str">
        <f>IF(AND(TBL_Employees[[#This Row],[Gender]]="Female",TBL_Employees[[#This Row],[Ethnicity]]="Black"), "Female_Black", "Others")</f>
        <v>Others</v>
      </c>
    </row>
    <row r="72" spans="1:17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Others</v>
      </c>
    </row>
    <row r="78" spans="1:17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  <c r="Q86" t="str">
        <f>IF(AND(TBL_Employees[[#This Row],[Gender]]="Female",TBL_Employees[[#This Row],[Ethnicity]]="Black"), "Female_Black", "Others")</f>
        <v>Others</v>
      </c>
    </row>
    <row r="87" spans="1:17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  <c r="Q87" t="str">
        <f>IF(AND(TBL_Employees[[#This Row],[Gender]]="Female",TBL_Employees[[#This Row],[Ethnicity]]="Black"), "Female_Black", "Others")</f>
        <v>Others</v>
      </c>
    </row>
    <row r="88" spans="1:17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  <c r="Q89" t="str">
        <f>IF(AND(TBL_Employees[[#This Row],[Gender]]="Female",TBL_Employees[[#This Row],[Ethnicity]]="Black"), "Female_Black", "Others")</f>
        <v>Others</v>
      </c>
    </row>
    <row r="90" spans="1:17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  <c r="Q90" t="str">
        <f>IF(AND(TBL_Employees[[#This Row],[Gender]]="Female",TBL_Employees[[#This Row],[Ethnicity]]="Black"), "Female_Black", "Others")</f>
        <v>Others</v>
      </c>
    </row>
    <row r="91" spans="1:17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  <c r="Q95" t="str">
        <f>IF(AND(TBL_Employees[[#This Row],[Gender]]="Female",TBL_Employees[[#This Row],[Ethnicity]]="Black"), "Female_Black", "Others")</f>
        <v>Others</v>
      </c>
    </row>
    <row r="96" spans="1:17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  <c r="Q99" t="str">
        <f>IF(AND(TBL_Employees[[#This Row],[Gender]]="Female",TBL_Employees[[#This Row],[Ethnicity]]="Black"), "Female_Black", "Others")</f>
        <v>Others</v>
      </c>
    </row>
    <row r="100" spans="1:17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  <c r="Q103" t="str">
        <f>IF(AND(TBL_Employees[[#This Row],[Gender]]="Female",TBL_Employees[[#This Row],[Ethnicity]]="Black"), "Female_Black", "Others")</f>
        <v>Others</v>
      </c>
    </row>
    <row r="104" spans="1:17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  <c r="Q111" t="str">
        <f>IF(AND(TBL_Employees[[#This Row],[Gender]]="Female",TBL_Employees[[#This Row],[Ethnicity]]="Black"), "Female_Black", "Others")</f>
        <v>Others</v>
      </c>
    </row>
    <row r="112" spans="1:17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  <c r="Q113" t="str">
        <f>IF(AND(TBL_Employees[[#This Row],[Gender]]="Female",TBL_Employees[[#This Row],[Ethnicity]]="Black"), "Female_Black", "Others")</f>
        <v>Others</v>
      </c>
    </row>
    <row r="114" spans="1:17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  <c r="Q118" t="str">
        <f>IF(AND(TBL_Employees[[#This Row],[Gender]]="Female",TBL_Employees[[#This Row],[Ethnicity]]="Black"), "Female_Black", "Others")</f>
        <v>Others</v>
      </c>
    </row>
    <row r="119" spans="1:17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  <c r="Q122" t="str">
        <f>IF(AND(TBL_Employees[[#This Row],[Gender]]="Female",TBL_Employees[[#This Row],[Ethnicity]]="Black"), "Female_Black", "Others")</f>
        <v>Others</v>
      </c>
    </row>
    <row r="123" spans="1:17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Others</v>
      </c>
    </row>
    <row r="126" spans="1:17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  <c r="Q129" t="str">
        <f>IF(AND(TBL_Employees[[#This Row],[Gender]]="Female",TBL_Employees[[#This Row],[Ethnicity]]="Black"), "Female_Black", "Others")</f>
        <v>Others</v>
      </c>
    </row>
    <row r="130" spans="1:17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  <c r="Q151" t="str">
        <f>IF(AND(TBL_Employees[[#This Row],[Gender]]="Female",TBL_Employees[[#This Row],[Ethnicity]]="Black"), "Female_Black", "Others")</f>
        <v>Others</v>
      </c>
    </row>
    <row r="152" spans="1:17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  <c r="Q155" t="str">
        <f>IF(AND(TBL_Employees[[#This Row],[Gender]]="Female",TBL_Employees[[#This Row],[Ethnicity]]="Black"), "Female_Black", "Others")</f>
        <v>Others</v>
      </c>
    </row>
    <row r="156" spans="1:17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  <c r="Q156" t="str">
        <f>IF(AND(TBL_Employees[[#This Row],[Gender]]="Female",TBL_Employees[[#This Row],[Ethnicity]]="Black"), "Female_Black", "Others")</f>
        <v>Others</v>
      </c>
    </row>
    <row r="157" spans="1:17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Others</v>
      </c>
    </row>
    <row r="178" spans="1:17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  <c r="Q182" t="str">
        <f>IF(AND(TBL_Employees[[#This Row],[Gender]]="Female",TBL_Employees[[#This Row],[Ethnicity]]="Black"), "Female_Black", "Others")</f>
        <v>Others</v>
      </c>
    </row>
    <row r="183" spans="1:17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  <c r="Q184" t="str">
        <f>IF(AND(TBL_Employees[[#This Row],[Gender]]="Female",TBL_Employees[[#This Row],[Ethnicity]]="Black"), "Female_Black", "Others")</f>
        <v>Others</v>
      </c>
    </row>
    <row r="185" spans="1:17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  <c r="Q192" t="str">
        <f>IF(AND(TBL_Employees[[#This Row],[Gender]]="Female",TBL_Employees[[#This Row],[Ethnicity]]="Black"), "Female_Black", "Others")</f>
        <v>Others</v>
      </c>
    </row>
    <row r="193" spans="1:17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  <c r="Q194" t="str">
        <f>IF(AND(TBL_Employees[[#This Row],[Gender]]="Female",TBL_Employees[[#This Row],[Ethnicity]]="Black"), "Female_Black", "Others")</f>
        <v>Others</v>
      </c>
    </row>
    <row r="195" spans="1:17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  <c r="Q199" t="str">
        <f>IF(AND(TBL_Employees[[#This Row],[Gender]]="Female",TBL_Employees[[#This Row],[Ethnicity]]="Black"), "Female_Black", "Others")</f>
        <v>Others</v>
      </c>
    </row>
    <row r="200" spans="1:17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  <c r="Q200" t="str">
        <f>IF(AND(TBL_Employees[[#This Row],[Gender]]="Female",TBL_Employees[[#This Row],[Ethnicity]]="Black"), "Female_Black", "Others")</f>
        <v>Others</v>
      </c>
    </row>
    <row r="201" spans="1:17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Female_Black</v>
      </c>
    </row>
    <row r="202" spans="1:17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Others</v>
      </c>
    </row>
    <row r="212" spans="1:17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  <c r="Q217" t="str">
        <f>IF(AND(TBL_Employees[[#This Row],[Gender]]="Female",TBL_Employees[[#This Row],[Ethnicity]]="Black"), "Female_Black", "Others")</f>
        <v>Others</v>
      </c>
    </row>
    <row r="218" spans="1:17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  <c r="Q220" t="str">
        <f>IF(AND(TBL_Employees[[#This Row],[Gender]]="Female",TBL_Employees[[#This Row],[Ethnicity]]="Black"), "Female_Black", "Others")</f>
        <v>Others</v>
      </c>
    </row>
    <row r="221" spans="1:17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  <c r="Q223" t="str">
        <f>IF(AND(TBL_Employees[[#This Row],[Gender]]="Female",TBL_Employees[[#This Row],[Ethnicity]]="Black"), "Female_Black", "Others")</f>
        <v>Others</v>
      </c>
    </row>
    <row r="224" spans="1:17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  <c r="Q226" t="str">
        <f>IF(AND(TBL_Employees[[#This Row],[Gender]]="Female",TBL_Employees[[#This Row],[Ethnicity]]="Black"), "Female_Black", "Others")</f>
        <v>Others</v>
      </c>
    </row>
    <row r="227" spans="1:17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Others</v>
      </c>
    </row>
    <row r="229" spans="1:17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  <c r="Q240" t="str">
        <f>IF(AND(TBL_Employees[[#This Row],[Gender]]="Female",TBL_Employees[[#This Row],[Ethnicity]]="Black"), "Female_Black", "Others")</f>
        <v>Others</v>
      </c>
    </row>
    <row r="241" spans="1:17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  <c r="Q245" t="str">
        <f>IF(AND(TBL_Employees[[#This Row],[Gender]]="Female",TBL_Employees[[#This Row],[Ethnicity]]="Black"), "Female_Black", "Others")</f>
        <v>Others</v>
      </c>
    </row>
    <row r="246" spans="1:17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Others</v>
      </c>
    </row>
    <row r="253" spans="1:17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  <c r="Q255" t="str">
        <f>IF(AND(TBL_Employees[[#This Row],[Gender]]="Female",TBL_Employees[[#This Row],[Ethnicity]]="Black"), "Female_Black", "Others")</f>
        <v>Female_Black</v>
      </c>
    </row>
    <row r="256" spans="1:17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  <c r="Q256" t="str">
        <f>IF(AND(TBL_Employees[[#This Row],[Gender]]="Female",TBL_Employees[[#This Row],[Ethnicity]]="Black"), "Female_Black", "Others")</f>
        <v>Others</v>
      </c>
    </row>
    <row r="257" spans="1:17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  <c r="Q259" t="str">
        <f>IF(AND(TBL_Employees[[#This Row],[Gender]]="Female",TBL_Employees[[#This Row],[Ethnicity]]="Black"), "Female_Black", "Others")</f>
        <v>Others</v>
      </c>
    </row>
    <row r="260" spans="1:17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  <c r="Q261" t="str">
        <f>IF(AND(TBL_Employees[[#This Row],[Gender]]="Female",TBL_Employees[[#This Row],[Ethnicity]]="Black"), "Female_Black", "Others")</f>
        <v>Others</v>
      </c>
    </row>
    <row r="262" spans="1:17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Female_Black</v>
      </c>
    </row>
    <row r="264" spans="1:17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Female_Black</v>
      </c>
    </row>
    <row r="266" spans="1:17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  <c r="Q266" t="str">
        <f>IF(AND(TBL_Employees[[#This Row],[Gender]]="Female",TBL_Employees[[#This Row],[Ethnicity]]="Black"), "Female_Black", "Others")</f>
        <v>Others</v>
      </c>
    </row>
    <row r="267" spans="1:17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  <c r="Q267" t="str">
        <f>IF(AND(TBL_Employees[[#This Row],[Gender]]="Female",TBL_Employees[[#This Row],[Ethnicity]]="Black"), "Female_Black", "Others")</f>
        <v>Others</v>
      </c>
    </row>
    <row r="268" spans="1:17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  <c r="Q268" t="str">
        <f>IF(AND(TBL_Employees[[#This Row],[Gender]]="Female",TBL_Employees[[#This Row],[Ethnicity]]="Black"), "Female_Black", "Others")</f>
        <v>Others</v>
      </c>
    </row>
    <row r="269" spans="1:17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  <c r="Q271" t="str">
        <f>IF(AND(TBL_Employees[[#This Row],[Gender]]="Female",TBL_Employees[[#This Row],[Ethnicity]]="Black"), "Female_Black", "Others")</f>
        <v>Others</v>
      </c>
    </row>
    <row r="272" spans="1:17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  <c r="Q275" t="str">
        <f>IF(AND(TBL_Employees[[#This Row],[Gender]]="Female",TBL_Employees[[#This Row],[Ethnicity]]="Black"), "Female_Black", "Others")</f>
        <v>Others</v>
      </c>
    </row>
    <row r="276" spans="1:17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Others</v>
      </c>
    </row>
    <row r="279" spans="1:17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  <c r="Q282" t="str">
        <f>IF(AND(TBL_Employees[[#This Row],[Gender]]="Female",TBL_Employees[[#This Row],[Ethnicity]]="Black"), "Female_Black", "Others")</f>
        <v>Others</v>
      </c>
    </row>
    <row r="283" spans="1:17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  <c r="Q291" t="str">
        <f>IF(AND(TBL_Employees[[#This Row],[Gender]]="Female",TBL_Employees[[#This Row],[Ethnicity]]="Black"), "Female_Black", "Others")</f>
        <v>Others</v>
      </c>
    </row>
    <row r="292" spans="1:17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Others</v>
      </c>
    </row>
    <row r="295" spans="1:17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  <c r="Q295" t="str">
        <f>IF(AND(TBL_Employees[[#This Row],[Gender]]="Female",TBL_Employees[[#This Row],[Ethnicity]]="Black"), "Female_Black", "Others")</f>
        <v>Others</v>
      </c>
    </row>
    <row r="296" spans="1:17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  <c r="Q297" t="str">
        <f>IF(AND(TBL_Employees[[#This Row],[Gender]]="Female",TBL_Employees[[#This Row],[Ethnicity]]="Black"), "Female_Black", "Others")</f>
        <v>Others</v>
      </c>
    </row>
    <row r="298" spans="1:17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  <c r="Q300" t="str">
        <f>IF(AND(TBL_Employees[[#This Row],[Gender]]="Female",TBL_Employees[[#This Row],[Ethnicity]]="Black"), "Female_Black", "Others")</f>
        <v>Others</v>
      </c>
    </row>
    <row r="301" spans="1:17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  <c r="Q311" t="str">
        <f>IF(AND(TBL_Employees[[#This Row],[Gender]]="Female",TBL_Employees[[#This Row],[Ethnicity]]="Black"), "Female_Black", "Others")</f>
        <v>Others</v>
      </c>
    </row>
    <row r="312" spans="1:17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  <c r="Q325" t="str">
        <f>IF(AND(TBL_Employees[[#This Row],[Gender]]="Female",TBL_Employees[[#This Row],[Ethnicity]]="Black"), "Female_Black", "Others")</f>
        <v>Female_Black</v>
      </c>
    </row>
    <row r="326" spans="1:17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  <c r="Q333" t="str">
        <f>IF(AND(TBL_Employees[[#This Row],[Gender]]="Female",TBL_Employees[[#This Row],[Ethnicity]]="Black"), "Female_Black", "Others")</f>
        <v>Others</v>
      </c>
    </row>
    <row r="334" spans="1:17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  <c r="Q338" t="str">
        <f>IF(AND(TBL_Employees[[#This Row],[Gender]]="Female",TBL_Employees[[#This Row],[Ethnicity]]="Black"), "Female_Black", "Others")</f>
        <v>Others</v>
      </c>
    </row>
    <row r="339" spans="1:17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Others</v>
      </c>
    </row>
    <row r="342" spans="1:17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  <c r="Q346" t="str">
        <f>IF(AND(TBL_Employees[[#This Row],[Gender]]="Female",TBL_Employees[[#This Row],[Ethnicity]]="Black"), "Female_Black", "Others")</f>
        <v>Others</v>
      </c>
    </row>
    <row r="347" spans="1:17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  <c r="Q355" t="str">
        <f>IF(AND(TBL_Employees[[#This Row],[Gender]]="Female",TBL_Employees[[#This Row],[Ethnicity]]="Black"), "Female_Black", "Others")</f>
        <v>Others</v>
      </c>
    </row>
    <row r="356" spans="1:17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  <c r="Q357" t="str">
        <f>IF(AND(TBL_Employees[[#This Row],[Gender]]="Female",TBL_Employees[[#This Row],[Ethnicity]]="Black"), "Female_Black", "Others")</f>
        <v>Others</v>
      </c>
    </row>
    <row r="358" spans="1:17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  <c r="Q358" t="str">
        <f>IF(AND(TBL_Employees[[#This Row],[Gender]]="Female",TBL_Employees[[#This Row],[Ethnicity]]="Black"), "Female_Black", "Others")</f>
        <v>Others</v>
      </c>
    </row>
    <row r="359" spans="1:17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  <c r="Q370" t="str">
        <f>IF(AND(TBL_Employees[[#This Row],[Gender]]="Female",TBL_Employees[[#This Row],[Ethnicity]]="Black"), "Female_Black", "Others")</f>
        <v>Others</v>
      </c>
    </row>
    <row r="371" spans="1:17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  <c r="Q373" t="str">
        <f>IF(AND(TBL_Employees[[#This Row],[Gender]]="Female",TBL_Employees[[#This Row],[Ethnicity]]="Black"), "Female_Black", "Others")</f>
        <v>Others</v>
      </c>
    </row>
    <row r="374" spans="1:17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  <c r="Q374" t="str">
        <f>IF(AND(TBL_Employees[[#This Row],[Gender]]="Female",TBL_Employees[[#This Row],[Ethnicity]]="Black"), "Female_Black", "Others")</f>
        <v>Others</v>
      </c>
    </row>
    <row r="375" spans="1:17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  <c r="Q382" t="str">
        <f>IF(AND(TBL_Employees[[#This Row],[Gender]]="Female",TBL_Employees[[#This Row],[Ethnicity]]="Black"), "Female_Black", "Others")</f>
        <v>Others</v>
      </c>
    </row>
    <row r="383" spans="1:17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  <c r="Q383" t="str">
        <f>IF(AND(TBL_Employees[[#This Row],[Gender]]="Female",TBL_Employees[[#This Row],[Ethnicity]]="Black"), "Female_Black", "Others")</f>
        <v>Others</v>
      </c>
    </row>
    <row r="384" spans="1:17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Others</v>
      </c>
    </row>
    <row r="385" spans="1:17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  <c r="Q385" t="str">
        <f>IF(AND(TBL_Employees[[#This Row],[Gender]]="Female",TBL_Employees[[#This Row],[Ethnicity]]="Black"), "Female_Black", "Others")</f>
        <v>Others</v>
      </c>
    </row>
    <row r="386" spans="1:17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  <c r="Q388" t="str">
        <f>IF(AND(TBL_Employees[[#This Row],[Gender]]="Female",TBL_Employees[[#This Row],[Ethnicity]]="Black"), "Female_Black", "Others")</f>
        <v>Others</v>
      </c>
    </row>
    <row r="389" spans="1:17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  <c r="Q394" t="str">
        <f>IF(AND(TBL_Employees[[#This Row],[Gender]]="Female",TBL_Employees[[#This Row],[Ethnicity]]="Black"), "Female_Black", "Others")</f>
        <v>Others</v>
      </c>
    </row>
    <row r="395" spans="1:17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Others</v>
      </c>
    </row>
    <row r="410" spans="1:17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  <c r="Q410" t="str">
        <f>IF(AND(TBL_Employees[[#This Row],[Gender]]="Female",TBL_Employees[[#This Row],[Ethnicity]]="Black"), "Female_Black", "Others")</f>
        <v>Others</v>
      </c>
    </row>
    <row r="411" spans="1:17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Female_Black</v>
      </c>
    </row>
    <row r="412" spans="1:17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  <c r="Q412" t="str">
        <f>IF(AND(TBL_Employees[[#This Row],[Gender]]="Female",TBL_Employees[[#This Row],[Ethnicity]]="Black"), "Female_Black", "Others")</f>
        <v>Others</v>
      </c>
    </row>
    <row r="413" spans="1:17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  <c r="Q417" t="str">
        <f>IF(AND(TBL_Employees[[#This Row],[Gender]]="Female",TBL_Employees[[#This Row],[Ethnicity]]="Black"), "Female_Black", "Others")</f>
        <v>Others</v>
      </c>
    </row>
    <row r="418" spans="1:17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  <c r="Q430" t="str">
        <f>IF(AND(TBL_Employees[[#This Row],[Gender]]="Female",TBL_Employees[[#This Row],[Ethnicity]]="Black"), "Female_Black", "Others")</f>
        <v>Others</v>
      </c>
    </row>
    <row r="431" spans="1:17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  <c r="Q435" t="str">
        <f>IF(AND(TBL_Employees[[#This Row],[Gender]]="Female",TBL_Employees[[#This Row],[Ethnicity]]="Black"), "Female_Black", "Others")</f>
        <v>Others</v>
      </c>
    </row>
    <row r="436" spans="1:17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  <c r="Q436" t="str">
        <f>IF(AND(TBL_Employees[[#This Row],[Gender]]="Female",TBL_Employees[[#This Row],[Ethnicity]]="Black"), "Female_Black", "Others")</f>
        <v>Female_Black</v>
      </c>
    </row>
    <row r="437" spans="1:17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  <c r="Q438" t="str">
        <f>IF(AND(TBL_Employees[[#This Row],[Gender]]="Female",TBL_Employees[[#This Row],[Ethnicity]]="Black"), "Female_Black", "Others")</f>
        <v>Others</v>
      </c>
    </row>
    <row r="439" spans="1:17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  <c r="Q444" t="str">
        <f>IF(AND(TBL_Employees[[#This Row],[Gender]]="Female",TBL_Employees[[#This Row],[Ethnicity]]="Black"), "Female_Black", "Others")</f>
        <v>Others</v>
      </c>
    </row>
    <row r="445" spans="1:17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  <c r="Q446" t="str">
        <f>IF(AND(TBL_Employees[[#This Row],[Gender]]="Female",TBL_Employees[[#This Row],[Ethnicity]]="Black"), "Female_Black", "Others")</f>
        <v>Others</v>
      </c>
    </row>
    <row r="447" spans="1:17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  <c r="Q450" t="str">
        <f>IF(AND(TBL_Employees[[#This Row],[Gender]]="Female",TBL_Employees[[#This Row],[Ethnicity]]="Black"), "Female_Black", "Others")</f>
        <v>Others</v>
      </c>
    </row>
    <row r="451" spans="1:17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Female_Black</v>
      </c>
    </row>
    <row r="452" spans="1:17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Others</v>
      </c>
    </row>
    <row r="453" spans="1:17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  <c r="Q455" t="str">
        <f>IF(AND(TBL_Employees[[#This Row],[Gender]]="Female",TBL_Employees[[#This Row],[Ethnicity]]="Black"), "Female_Black", "Others")</f>
        <v>Others</v>
      </c>
    </row>
    <row r="456" spans="1:17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  <c r="Q468" t="str">
        <f>IF(AND(TBL_Employees[[#This Row],[Gender]]="Female",TBL_Employees[[#This Row],[Ethnicity]]="Black"), "Female_Black", "Others")</f>
        <v>Others</v>
      </c>
    </row>
    <row r="469" spans="1:17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  <c r="Q469" t="str">
        <f>IF(AND(TBL_Employees[[#This Row],[Gender]]="Female",TBL_Employees[[#This Row],[Ethnicity]]="Black"), "Female_Black", "Others")</f>
        <v>Others</v>
      </c>
    </row>
    <row r="470" spans="1:17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  <c r="Q477" t="str">
        <f>IF(AND(TBL_Employees[[#This Row],[Gender]]="Female",TBL_Employees[[#This Row],[Ethnicity]]="Black"), "Female_Black", "Others")</f>
        <v>Others</v>
      </c>
    </row>
    <row r="478" spans="1:17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  <c r="Q479" t="str">
        <f>IF(AND(TBL_Employees[[#This Row],[Gender]]="Female",TBL_Employees[[#This Row],[Ethnicity]]="Black"), "Female_Black", "Others")</f>
        <v>Others</v>
      </c>
    </row>
    <row r="480" spans="1:17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  <c r="Q481" t="str">
        <f>IF(AND(TBL_Employees[[#This Row],[Gender]]="Female",TBL_Employees[[#This Row],[Ethnicity]]="Black"), "Female_Black", "Others")</f>
        <v>Others</v>
      </c>
    </row>
    <row r="482" spans="1:17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  <c r="Q487" t="str">
        <f>IF(AND(TBL_Employees[[#This Row],[Gender]]="Female",TBL_Employees[[#This Row],[Ethnicity]]="Black"), "Female_Black", "Others")</f>
        <v>Others</v>
      </c>
    </row>
    <row r="488" spans="1:17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  <c r="Q488" t="str">
        <f>IF(AND(TBL_Employees[[#This Row],[Gender]]="Female",TBL_Employees[[#This Row],[Ethnicity]]="Black"), "Female_Black", "Others")</f>
        <v>Female_Black</v>
      </c>
    </row>
    <row r="489" spans="1:17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  <c r="Q489" t="str">
        <f>IF(AND(TBL_Employees[[#This Row],[Gender]]="Female",TBL_Employees[[#This Row],[Ethnicity]]="Black"), "Female_Black", "Others")</f>
        <v>Others</v>
      </c>
    </row>
    <row r="490" spans="1:17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  <c r="Q491" t="str">
        <f>IF(AND(TBL_Employees[[#This Row],[Gender]]="Female",TBL_Employees[[#This Row],[Ethnicity]]="Black"), "Female_Black", "Others")</f>
        <v>Others</v>
      </c>
    </row>
    <row r="492" spans="1:17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  <c r="Q492" t="str">
        <f>IF(AND(TBL_Employees[[#This Row],[Gender]]="Female",TBL_Employees[[#This Row],[Ethnicity]]="Black"), "Female_Black", "Others")</f>
        <v>Others</v>
      </c>
    </row>
    <row r="493" spans="1:17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  <c r="Q493" t="str">
        <f>IF(AND(TBL_Employees[[#This Row],[Gender]]="Female",TBL_Employees[[#This Row],[Ethnicity]]="Black"), "Female_Black", "Others")</f>
        <v>Others</v>
      </c>
    </row>
    <row r="494" spans="1:17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  <c r="Q496" t="str">
        <f>IF(AND(TBL_Employees[[#This Row],[Gender]]="Female",TBL_Employees[[#This Row],[Ethnicity]]="Black"), "Female_Black", "Others")</f>
        <v>Others</v>
      </c>
    </row>
    <row r="497" spans="1:17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  <c r="Q505" t="str">
        <f>IF(AND(TBL_Employees[[#This Row],[Gender]]="Female",TBL_Employees[[#This Row],[Ethnicity]]="Black"), "Female_Black", "Others")</f>
        <v>Others</v>
      </c>
    </row>
    <row r="506" spans="1:17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Female_Black</v>
      </c>
    </row>
    <row r="508" spans="1:17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  <c r="Q509" t="str">
        <f>IF(AND(TBL_Employees[[#This Row],[Gender]]="Female",TBL_Employees[[#This Row],[Ethnicity]]="Black"), "Female_Black", "Others")</f>
        <v>Others</v>
      </c>
    </row>
    <row r="510" spans="1:17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  <c r="Q512" t="str">
        <f>IF(AND(TBL_Employees[[#This Row],[Gender]]="Female",TBL_Employees[[#This Row],[Ethnicity]]="Black"), "Female_Black", "Others")</f>
        <v>Others</v>
      </c>
    </row>
    <row r="513" spans="1:17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  <c r="Q520" t="str">
        <f>IF(AND(TBL_Employees[[#This Row],[Gender]]="Female",TBL_Employees[[#This Row],[Ethnicity]]="Black"), "Female_Black", "Others")</f>
        <v>Others</v>
      </c>
    </row>
    <row r="521" spans="1:17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Others</v>
      </c>
    </row>
    <row r="522" spans="1:17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Others</v>
      </c>
    </row>
    <row r="525" spans="1:17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  <c r="Q527" t="str">
        <f>IF(AND(TBL_Employees[[#This Row],[Gender]]="Female",TBL_Employees[[#This Row],[Ethnicity]]="Black"), "Female_Black", "Others")</f>
        <v>Others</v>
      </c>
    </row>
    <row r="528" spans="1:17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  <c r="Q532" t="str">
        <f>IF(AND(TBL_Employees[[#This Row],[Gender]]="Female",TBL_Employees[[#This Row],[Ethnicity]]="Black"), "Female_Black", "Others")</f>
        <v>Others</v>
      </c>
    </row>
    <row r="533" spans="1:17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  <c r="Q533" t="str">
        <f>IF(AND(TBL_Employees[[#This Row],[Gender]]="Female",TBL_Employees[[#This Row],[Ethnicity]]="Black"), "Female_Black", "Others")</f>
        <v>Others</v>
      </c>
    </row>
    <row r="534" spans="1:17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Female_Black</v>
      </c>
    </row>
    <row r="536" spans="1:17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  <c r="Q536" t="str">
        <f>IF(AND(TBL_Employees[[#This Row],[Gender]]="Female",TBL_Employees[[#This Row],[Ethnicity]]="Black"), "Female_Black", "Others")</f>
        <v>Others</v>
      </c>
    </row>
    <row r="537" spans="1:17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  <c r="Q537" t="str">
        <f>IF(AND(TBL_Employees[[#This Row],[Gender]]="Female",TBL_Employees[[#This Row],[Ethnicity]]="Black"), "Female_Black", "Others")</f>
        <v>Others</v>
      </c>
    </row>
    <row r="538" spans="1:17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  <c r="Q556" t="str">
        <f>IF(AND(TBL_Employees[[#This Row],[Gender]]="Female",TBL_Employees[[#This Row],[Ethnicity]]="Black"), "Female_Black", "Others")</f>
        <v>Others</v>
      </c>
    </row>
    <row r="557" spans="1:17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  <c r="Q557" t="str">
        <f>IF(AND(TBL_Employees[[#This Row],[Gender]]="Female",TBL_Employees[[#This Row],[Ethnicity]]="Black"), "Female_Black", "Others")</f>
        <v>Others</v>
      </c>
    </row>
    <row r="558" spans="1:17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  <c r="Q561" t="str">
        <f>IF(AND(TBL_Employees[[#This Row],[Gender]]="Female",TBL_Employees[[#This Row],[Ethnicity]]="Black"), "Female_Black", "Others")</f>
        <v>Others</v>
      </c>
    </row>
    <row r="562" spans="1:17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  <c r="Q563" t="str">
        <f>IF(AND(TBL_Employees[[#This Row],[Gender]]="Female",TBL_Employees[[#This Row],[Ethnicity]]="Black"), "Female_Black", "Others")</f>
        <v>Others</v>
      </c>
    </row>
    <row r="564" spans="1:17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  <c r="Q568" t="str">
        <f>IF(AND(TBL_Employees[[#This Row],[Gender]]="Female",TBL_Employees[[#This Row],[Ethnicity]]="Black"), "Female_Black", "Others")</f>
        <v>Others</v>
      </c>
    </row>
    <row r="569" spans="1:17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  <c r="Q571" t="str">
        <f>IF(AND(TBL_Employees[[#This Row],[Gender]]="Female",TBL_Employees[[#This Row],[Ethnicity]]="Black"), "Female_Black", "Others")</f>
        <v>Others</v>
      </c>
    </row>
    <row r="572" spans="1:17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  <c r="Q572" t="str">
        <f>IF(AND(TBL_Employees[[#This Row],[Gender]]="Female",TBL_Employees[[#This Row],[Ethnicity]]="Black"), "Female_Black", "Others")</f>
        <v>Others</v>
      </c>
    </row>
    <row r="573" spans="1:17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  <c r="Q577" t="str">
        <f>IF(AND(TBL_Employees[[#This Row],[Gender]]="Female",TBL_Employees[[#This Row],[Ethnicity]]="Black"), "Female_Black", "Others")</f>
        <v>Others</v>
      </c>
    </row>
    <row r="578" spans="1:17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  <c r="Q579" t="str">
        <f>IF(AND(TBL_Employees[[#This Row],[Gender]]="Female",TBL_Employees[[#This Row],[Ethnicity]]="Black"), "Female_Black", "Others")</f>
        <v>Others</v>
      </c>
    </row>
    <row r="580" spans="1:17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  <c r="Q583" t="str">
        <f>IF(AND(TBL_Employees[[#This Row],[Gender]]="Female",TBL_Employees[[#This Row],[Ethnicity]]="Black"), "Female_Black", "Others")</f>
        <v>Others</v>
      </c>
    </row>
    <row r="584" spans="1:17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  <c r="Q584" t="str">
        <f>IF(AND(TBL_Employees[[#This Row],[Gender]]="Female",TBL_Employees[[#This Row],[Ethnicity]]="Black"), "Female_Black", "Others")</f>
        <v>Others</v>
      </c>
    </row>
    <row r="585" spans="1:17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  <c r="Q586" t="str">
        <f>IF(AND(TBL_Employees[[#This Row],[Gender]]="Female",TBL_Employees[[#This Row],[Ethnicity]]="Black"), "Female_Black", "Others")</f>
        <v>Others</v>
      </c>
    </row>
    <row r="587" spans="1:17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  <c r="Q592" t="str">
        <f>IF(AND(TBL_Employees[[#This Row],[Gender]]="Female",TBL_Employees[[#This Row],[Ethnicity]]="Black"), "Female_Black", "Others")</f>
        <v>Others</v>
      </c>
    </row>
    <row r="593" spans="1:17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  <c r="Q600" t="str">
        <f>IF(AND(TBL_Employees[[#This Row],[Gender]]="Female",TBL_Employees[[#This Row],[Ethnicity]]="Black"), "Female_Black", "Others")</f>
        <v>Others</v>
      </c>
    </row>
    <row r="601" spans="1:17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  <c r="Q608" t="str">
        <f>IF(AND(TBL_Employees[[#This Row],[Gender]]="Female",TBL_Employees[[#This Row],[Ethnicity]]="Black"), "Female_Black", "Others")</f>
        <v>Others</v>
      </c>
    </row>
    <row r="609" spans="1:17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  <c r="Q611" t="str">
        <f>IF(AND(TBL_Employees[[#This Row],[Gender]]="Female",TBL_Employees[[#This Row],[Ethnicity]]="Black"), "Female_Black", "Others")</f>
        <v>Others</v>
      </c>
    </row>
    <row r="612" spans="1:17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  <c r="Q613" t="str">
        <f>IF(AND(TBL_Employees[[#This Row],[Gender]]="Female",TBL_Employees[[#This Row],[Ethnicity]]="Black"), "Female_Black", "Others")</f>
        <v>Others</v>
      </c>
    </row>
    <row r="614" spans="1:17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  <c r="Q621" t="str">
        <f>IF(AND(TBL_Employees[[#This Row],[Gender]]="Female",TBL_Employees[[#This Row],[Ethnicity]]="Black"), "Female_Black", "Others")</f>
        <v>Others</v>
      </c>
    </row>
    <row r="622" spans="1:17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  <c r="Q622" t="str">
        <f>IF(AND(TBL_Employees[[#This Row],[Gender]]="Female",TBL_Employees[[#This Row],[Ethnicity]]="Black"), "Female_Black", "Others")</f>
        <v>Others</v>
      </c>
    </row>
    <row r="623" spans="1:17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  <c r="Q624" t="str">
        <f>IF(AND(TBL_Employees[[#This Row],[Gender]]="Female",TBL_Employees[[#This Row],[Ethnicity]]="Black"), "Female_Black", "Others")</f>
        <v>Others</v>
      </c>
    </row>
    <row r="625" spans="1:17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  <c r="Q626" t="str">
        <f>IF(AND(TBL_Employees[[#This Row],[Gender]]="Female",TBL_Employees[[#This Row],[Ethnicity]]="Black"), "Female_Black", "Others")</f>
        <v>Others</v>
      </c>
    </row>
    <row r="627" spans="1:17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  <c r="Q631" t="str">
        <f>IF(AND(TBL_Employees[[#This Row],[Gender]]="Female",TBL_Employees[[#This Row],[Ethnicity]]="Black"), "Female_Black", "Others")</f>
        <v>Female_Black</v>
      </c>
    </row>
    <row r="632" spans="1:17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  <c r="Q632" t="str">
        <f>IF(AND(TBL_Employees[[#This Row],[Gender]]="Female",TBL_Employees[[#This Row],[Ethnicity]]="Black"), "Female_Black", "Others")</f>
        <v>Female_Black</v>
      </c>
    </row>
    <row r="633" spans="1:17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Female_Black</v>
      </c>
    </row>
    <row r="634" spans="1:17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  <c r="Q640" t="str">
        <f>IF(AND(TBL_Employees[[#This Row],[Gender]]="Female",TBL_Employees[[#This Row],[Ethnicity]]="Black"), "Female_Black", "Others")</f>
        <v>Female_Black</v>
      </c>
    </row>
    <row r="641" spans="1:17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Female_Black</v>
      </c>
    </row>
    <row r="642" spans="1:17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  <c r="Q644" t="str">
        <f>IF(AND(TBL_Employees[[#This Row],[Gender]]="Female",TBL_Employees[[#This Row],[Ethnicity]]="Black"), "Female_Black", "Others")</f>
        <v>Female_Black</v>
      </c>
    </row>
    <row r="645" spans="1:17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  <c r="Q648" t="str">
        <f>IF(AND(TBL_Employees[[#This Row],[Gender]]="Female",TBL_Employees[[#This Row],[Ethnicity]]="Black"), "Female_Black", "Others")</f>
        <v>Others</v>
      </c>
    </row>
    <row r="649" spans="1:17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  <c r="Q649" t="str">
        <f>IF(AND(TBL_Employees[[#This Row],[Gender]]="Female",TBL_Employees[[#This Row],[Ethnicity]]="Black"), "Female_Black", "Others")</f>
        <v>Others</v>
      </c>
    </row>
    <row r="650" spans="1:17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  <c r="Q652" t="str">
        <f>IF(AND(TBL_Employees[[#This Row],[Gender]]="Female",TBL_Employees[[#This Row],[Ethnicity]]="Black"), "Female_Black", "Others")</f>
        <v>Others</v>
      </c>
    </row>
    <row r="653" spans="1:17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  <c r="Q653" t="str">
        <f>IF(AND(TBL_Employees[[#This Row],[Gender]]="Female",TBL_Employees[[#This Row],[Ethnicity]]="Black"), "Female_Black", "Others")</f>
        <v>Others</v>
      </c>
    </row>
    <row r="654" spans="1:17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  <c r="Q654" t="str">
        <f>IF(AND(TBL_Employees[[#This Row],[Gender]]="Female",TBL_Employees[[#This Row],[Ethnicity]]="Black"), "Female_Black", "Others")</f>
        <v>Others</v>
      </c>
    </row>
    <row r="655" spans="1:17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  <c r="Q655" t="str">
        <f>IF(AND(TBL_Employees[[#This Row],[Gender]]="Female",TBL_Employees[[#This Row],[Ethnicity]]="Black"), "Female_Black", "Others")</f>
        <v>Others</v>
      </c>
    </row>
    <row r="656" spans="1:17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Female_Black</v>
      </c>
    </row>
    <row r="658" spans="1:17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  <c r="Q658" t="str">
        <f>IF(AND(TBL_Employees[[#This Row],[Gender]]="Female",TBL_Employees[[#This Row],[Ethnicity]]="Black"), "Female_Black", "Others")</f>
        <v>Others</v>
      </c>
    </row>
    <row r="659" spans="1:17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  <c r="Q659" t="str">
        <f>IF(AND(TBL_Employees[[#This Row],[Gender]]="Female",TBL_Employees[[#This Row],[Ethnicity]]="Black"), "Female_Black", "Others")</f>
        <v>Others</v>
      </c>
    </row>
    <row r="660" spans="1:17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Female_Black</v>
      </c>
    </row>
    <row r="670" spans="1:17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  <c r="Q678" t="str">
        <f>IF(AND(TBL_Employees[[#This Row],[Gender]]="Female",TBL_Employees[[#This Row],[Ethnicity]]="Black"), "Female_Black", "Others")</f>
        <v>Others</v>
      </c>
    </row>
    <row r="679" spans="1:17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  <c r="Q680" t="str">
        <f>IF(AND(TBL_Employees[[#This Row],[Gender]]="Female",TBL_Employees[[#This Row],[Ethnicity]]="Black"), "Female_Black", "Others")</f>
        <v>Others</v>
      </c>
    </row>
    <row r="681" spans="1:17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  <c r="Q682" t="str">
        <f>IF(AND(TBL_Employees[[#This Row],[Gender]]="Female",TBL_Employees[[#This Row],[Ethnicity]]="Black"), "Female_Black", "Others")</f>
        <v>Others</v>
      </c>
    </row>
    <row r="683" spans="1:17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  <c r="Q685" t="str">
        <f>IF(AND(TBL_Employees[[#This Row],[Gender]]="Female",TBL_Employees[[#This Row],[Ethnicity]]="Black"), "Female_Black", "Others")</f>
        <v>Others</v>
      </c>
    </row>
    <row r="686" spans="1:17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Female_Black</v>
      </c>
    </row>
    <row r="687" spans="1:17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  <c r="Q691" t="str">
        <f>IF(AND(TBL_Employees[[#This Row],[Gender]]="Female",TBL_Employees[[#This Row],[Ethnicity]]="Black"), "Female_Black", "Others")</f>
        <v>Others</v>
      </c>
    </row>
    <row r="692" spans="1:17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  <c r="Q694" t="str">
        <f>IF(AND(TBL_Employees[[#This Row],[Gender]]="Female",TBL_Employees[[#This Row],[Ethnicity]]="Black"), "Female_Black", "Others")</f>
        <v>Others</v>
      </c>
    </row>
    <row r="695" spans="1:17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  <c r="Q699" t="str">
        <f>IF(AND(TBL_Employees[[#This Row],[Gender]]="Female",TBL_Employees[[#This Row],[Ethnicity]]="Black"), "Female_Black", "Others")</f>
        <v>Others</v>
      </c>
    </row>
    <row r="700" spans="1:17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  <c r="Q700" t="str">
        <f>IF(AND(TBL_Employees[[#This Row],[Gender]]="Female",TBL_Employees[[#This Row],[Ethnicity]]="Black"), "Female_Black", "Others")</f>
        <v>Others</v>
      </c>
    </row>
    <row r="701" spans="1:17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  <c r="Q702" t="str">
        <f>IF(AND(TBL_Employees[[#This Row],[Gender]]="Female",TBL_Employees[[#This Row],[Ethnicity]]="Black"), "Female_Black", "Others")</f>
        <v>Others</v>
      </c>
    </row>
    <row r="703" spans="1:17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Female_Black</v>
      </c>
    </row>
    <row r="704" spans="1:17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Female_Black</v>
      </c>
    </row>
    <row r="707" spans="1:17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  <c r="Q712" t="str">
        <f>IF(AND(TBL_Employees[[#This Row],[Gender]]="Female",TBL_Employees[[#This Row],[Ethnicity]]="Black"), "Female_Black", "Others")</f>
        <v>Others</v>
      </c>
    </row>
    <row r="713" spans="1:17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  <c r="Q714" t="str">
        <f>IF(AND(TBL_Employees[[#This Row],[Gender]]="Female",TBL_Employees[[#This Row],[Ethnicity]]="Black"), "Female_Black", "Others")</f>
        <v>Others</v>
      </c>
    </row>
    <row r="715" spans="1:17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  <c r="Q723" t="str">
        <f>IF(AND(TBL_Employees[[#This Row],[Gender]]="Female",TBL_Employees[[#This Row],[Ethnicity]]="Black"), "Female_Black", "Others")</f>
        <v>Others</v>
      </c>
    </row>
    <row r="724" spans="1:17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  <c r="Q731" t="str">
        <f>IF(AND(TBL_Employees[[#This Row],[Gender]]="Female",TBL_Employees[[#This Row],[Ethnicity]]="Black"), "Female_Black", "Others")</f>
        <v>Others</v>
      </c>
    </row>
    <row r="732" spans="1:17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  <c r="Q733" t="str">
        <f>IF(AND(TBL_Employees[[#This Row],[Gender]]="Female",TBL_Employees[[#This Row],[Ethnicity]]="Black"), "Female_Black", "Others")</f>
        <v>Others</v>
      </c>
    </row>
    <row r="734" spans="1:17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Female_Black</v>
      </c>
    </row>
    <row r="736" spans="1:17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  <c r="Q736" t="str">
        <f>IF(AND(TBL_Employees[[#This Row],[Gender]]="Female",TBL_Employees[[#This Row],[Ethnicity]]="Black"), "Female_Black", "Others")</f>
        <v>Others</v>
      </c>
    </row>
    <row r="737" spans="1:17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  <c r="Q739" t="str">
        <f>IF(AND(TBL_Employees[[#This Row],[Gender]]="Female",TBL_Employees[[#This Row],[Ethnicity]]="Black"), "Female_Black", "Others")</f>
        <v>Others</v>
      </c>
    </row>
    <row r="740" spans="1:17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  <c r="Q746" t="str">
        <f>IF(AND(TBL_Employees[[#This Row],[Gender]]="Female",TBL_Employees[[#This Row],[Ethnicity]]="Black"), "Female_Black", "Others")</f>
        <v>Others</v>
      </c>
    </row>
    <row r="747" spans="1:17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  <c r="Q747" t="str">
        <f>IF(AND(TBL_Employees[[#This Row],[Gender]]="Female",TBL_Employees[[#This Row],[Ethnicity]]="Black"), "Female_Black", "Others")</f>
        <v>Others</v>
      </c>
    </row>
    <row r="748" spans="1:17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Others</v>
      </c>
    </row>
    <row r="753" spans="1:17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  <c r="Q756" t="str">
        <f>IF(AND(TBL_Employees[[#This Row],[Gender]]="Female",TBL_Employees[[#This Row],[Ethnicity]]="Black"), "Female_Black", "Others")</f>
        <v>Others</v>
      </c>
    </row>
    <row r="757" spans="1:17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  <c r="Q768" t="str">
        <f>IF(AND(TBL_Employees[[#This Row],[Gender]]="Female",TBL_Employees[[#This Row],[Ethnicity]]="Black"), "Female_Black", "Others")</f>
        <v>Others</v>
      </c>
    </row>
    <row r="769" spans="1:17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  <c r="Q769" t="str">
        <f>IF(AND(TBL_Employees[[#This Row],[Gender]]="Female",TBL_Employees[[#This Row],[Ethnicity]]="Black"), "Female_Black", "Others")</f>
        <v>Others</v>
      </c>
    </row>
    <row r="770" spans="1:17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  <c r="Q773" t="str">
        <f>IF(AND(TBL_Employees[[#This Row],[Gender]]="Female",TBL_Employees[[#This Row],[Ethnicity]]="Black"), "Female_Black", "Others")</f>
        <v>Others</v>
      </c>
    </row>
    <row r="774" spans="1:17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  <c r="Q777" t="str">
        <f>IF(AND(TBL_Employees[[#This Row],[Gender]]="Female",TBL_Employees[[#This Row],[Ethnicity]]="Black"), "Female_Black", "Others")</f>
        <v>Others</v>
      </c>
    </row>
    <row r="778" spans="1:17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  <c r="Q779" t="str">
        <f>IF(AND(TBL_Employees[[#This Row],[Gender]]="Female",TBL_Employees[[#This Row],[Ethnicity]]="Black"), "Female_Black", "Others")</f>
        <v>Others</v>
      </c>
    </row>
    <row r="780" spans="1:17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  <c r="Q781" t="str">
        <f>IF(AND(TBL_Employees[[#This Row],[Gender]]="Female",TBL_Employees[[#This Row],[Ethnicity]]="Black"), "Female_Black", "Others")</f>
        <v>Others</v>
      </c>
    </row>
    <row r="782" spans="1:17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Female_Black</v>
      </c>
    </row>
    <row r="783" spans="1:17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  <c r="Q784" t="str">
        <f>IF(AND(TBL_Employees[[#This Row],[Gender]]="Female",TBL_Employees[[#This Row],[Ethnicity]]="Black"), "Female_Black", "Others")</f>
        <v>Others</v>
      </c>
    </row>
    <row r="785" spans="1:17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Others</v>
      </c>
    </row>
    <row r="787" spans="1:17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  <c r="Q788" t="str">
        <f>IF(AND(TBL_Employees[[#This Row],[Gender]]="Female",TBL_Employees[[#This Row],[Ethnicity]]="Black"), "Female_Black", "Others")</f>
        <v>Others</v>
      </c>
    </row>
    <row r="789" spans="1:17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  <c r="Q789" t="str">
        <f>IF(AND(TBL_Employees[[#This Row],[Gender]]="Female",TBL_Employees[[#This Row],[Ethnicity]]="Black"), "Female_Black", "Others")</f>
        <v>Others</v>
      </c>
    </row>
    <row r="790" spans="1:17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  <c r="Q790" t="str">
        <f>IF(AND(TBL_Employees[[#This Row],[Gender]]="Female",TBL_Employees[[#This Row],[Ethnicity]]="Black"), "Female_Black", "Others")</f>
        <v>Others</v>
      </c>
    </row>
    <row r="791" spans="1:17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  <c r="Q791" t="str">
        <f>IF(AND(TBL_Employees[[#This Row],[Gender]]="Female",TBL_Employees[[#This Row],[Ethnicity]]="Black"), "Female_Black", "Others")</f>
        <v>Others</v>
      </c>
    </row>
    <row r="792" spans="1:17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Others</v>
      </c>
    </row>
    <row r="795" spans="1:17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  <c r="Q800" t="str">
        <f>IF(AND(TBL_Employees[[#This Row],[Gender]]="Female",TBL_Employees[[#This Row],[Ethnicity]]="Black"), "Female_Black", "Others")</f>
        <v>Others</v>
      </c>
    </row>
    <row r="801" spans="1:17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  <c r="Q807" t="str">
        <f>IF(AND(TBL_Employees[[#This Row],[Gender]]="Female",TBL_Employees[[#This Row],[Ethnicity]]="Black"), "Female_Black", "Others")</f>
        <v>Others</v>
      </c>
    </row>
    <row r="808" spans="1:17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Others</v>
      </c>
    </row>
    <row r="814" spans="1:17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  <c r="Q814" t="str">
        <f>IF(AND(TBL_Employees[[#This Row],[Gender]]="Female",TBL_Employees[[#This Row],[Ethnicity]]="Black"), "Female_Black", "Others")</f>
        <v>Others</v>
      </c>
    </row>
    <row r="815" spans="1:17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  <c r="Q819" t="str">
        <f>IF(AND(TBL_Employees[[#This Row],[Gender]]="Female",TBL_Employees[[#This Row],[Ethnicity]]="Black"), "Female_Black", "Others")</f>
        <v>Others</v>
      </c>
    </row>
    <row r="820" spans="1:17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  <c r="Q820" t="str">
        <f>IF(AND(TBL_Employees[[#This Row],[Gender]]="Female",TBL_Employees[[#This Row],[Ethnicity]]="Black"), "Female_Black", "Others")</f>
        <v>Others</v>
      </c>
    </row>
    <row r="821" spans="1:17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  <c r="Q827" t="str">
        <f>IF(AND(TBL_Employees[[#This Row],[Gender]]="Female",TBL_Employees[[#This Row],[Ethnicity]]="Black"), "Female_Black", "Others")</f>
        <v>Others</v>
      </c>
    </row>
    <row r="828" spans="1:17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  <c r="Q828" t="str">
        <f>IF(AND(TBL_Employees[[#This Row],[Gender]]="Female",TBL_Employees[[#This Row],[Ethnicity]]="Black"), "Female_Black", "Others")</f>
        <v>Others</v>
      </c>
    </row>
    <row r="829" spans="1:17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  <c r="Q829" t="str">
        <f>IF(AND(TBL_Employees[[#This Row],[Gender]]="Female",TBL_Employees[[#This Row],[Ethnicity]]="Black"), "Female_Black", "Others")</f>
        <v>Others</v>
      </c>
    </row>
    <row r="830" spans="1:17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  <c r="Q830" t="str">
        <f>IF(AND(TBL_Employees[[#This Row],[Gender]]="Female",TBL_Employees[[#This Row],[Ethnicity]]="Black"), "Female_Black", "Others")</f>
        <v>Others</v>
      </c>
    </row>
    <row r="831" spans="1:17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  <c r="Q832" t="str">
        <f>IF(AND(TBL_Employees[[#This Row],[Gender]]="Female",TBL_Employees[[#This Row],[Ethnicity]]="Black"), "Female_Black", "Others")</f>
        <v>Others</v>
      </c>
    </row>
    <row r="833" spans="1:17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  <c r="Q835" t="str">
        <f>IF(AND(TBL_Employees[[#This Row],[Gender]]="Female",TBL_Employees[[#This Row],[Ethnicity]]="Black"), "Female_Black", "Others")</f>
        <v>Others</v>
      </c>
    </row>
    <row r="836" spans="1:17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  <c r="Q836" t="str">
        <f>IF(AND(TBL_Employees[[#This Row],[Gender]]="Female",TBL_Employees[[#This Row],[Ethnicity]]="Black"), "Female_Black", "Others")</f>
        <v>Others</v>
      </c>
    </row>
    <row r="837" spans="1:17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  <c r="Q837" t="str">
        <f>IF(AND(TBL_Employees[[#This Row],[Gender]]="Female",TBL_Employees[[#This Row],[Ethnicity]]="Black"), "Female_Black", "Others")</f>
        <v>Others</v>
      </c>
    </row>
    <row r="838" spans="1:17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Female_Black</v>
      </c>
    </row>
    <row r="841" spans="1:17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Female_Black</v>
      </c>
    </row>
    <row r="844" spans="1:17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  <c r="Q844" t="str">
        <f>IF(AND(TBL_Employees[[#This Row],[Gender]]="Female",TBL_Employees[[#This Row],[Ethnicity]]="Black"), "Female_Black", "Others")</f>
        <v>Others</v>
      </c>
    </row>
    <row r="845" spans="1:17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  <c r="Q845" t="str">
        <f>IF(AND(TBL_Employees[[#This Row],[Gender]]="Female",TBL_Employees[[#This Row],[Ethnicity]]="Black"), "Female_Black", "Others")</f>
        <v>Others</v>
      </c>
    </row>
    <row r="846" spans="1:17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Others</v>
      </c>
    </row>
    <row r="852" spans="1:17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  <c r="Q852" t="str">
        <f>IF(AND(TBL_Employees[[#This Row],[Gender]]="Female",TBL_Employees[[#This Row],[Ethnicity]]="Black"), "Female_Black", "Others")</f>
        <v>Others</v>
      </c>
    </row>
    <row r="853" spans="1:17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  <c r="Q857" t="str">
        <f>IF(AND(TBL_Employees[[#This Row],[Gender]]="Female",TBL_Employees[[#This Row],[Ethnicity]]="Black"), "Female_Black", "Others")</f>
        <v>Others</v>
      </c>
    </row>
    <row r="858" spans="1:17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  <c r="Q858" t="str">
        <f>IF(AND(TBL_Employees[[#This Row],[Gender]]="Female",TBL_Employees[[#This Row],[Ethnicity]]="Black"), "Female_Black", "Others")</f>
        <v>Others</v>
      </c>
    </row>
    <row r="859" spans="1:17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  <c r="Q859" t="str">
        <f>IF(AND(TBL_Employees[[#This Row],[Gender]]="Female",TBL_Employees[[#This Row],[Ethnicity]]="Black"), "Female_Black", "Others")</f>
        <v>Others</v>
      </c>
    </row>
    <row r="860" spans="1:17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  <c r="Q860" t="str">
        <f>IF(AND(TBL_Employees[[#This Row],[Gender]]="Female",TBL_Employees[[#This Row],[Ethnicity]]="Black"), "Female_Black", "Others")</f>
        <v>Others</v>
      </c>
    </row>
    <row r="861" spans="1:17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Others</v>
      </c>
    </row>
    <row r="875" spans="1:17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  <c r="Q877" t="str">
        <f>IF(AND(TBL_Employees[[#This Row],[Gender]]="Female",TBL_Employees[[#This Row],[Ethnicity]]="Black"), "Female_Black", "Others")</f>
        <v>Others</v>
      </c>
    </row>
    <row r="878" spans="1:17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Female_Black</v>
      </c>
    </row>
    <row r="881" spans="1:17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  <c r="Q885" t="str">
        <f>IF(AND(TBL_Employees[[#This Row],[Gender]]="Female",TBL_Employees[[#This Row],[Ethnicity]]="Black"), "Female_Black", "Others")</f>
        <v>Others</v>
      </c>
    </row>
    <row r="886" spans="1:17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  <c r="Q888" t="str">
        <f>IF(AND(TBL_Employees[[#This Row],[Gender]]="Female",TBL_Employees[[#This Row],[Ethnicity]]="Black"), "Female_Black", "Others")</f>
        <v>Others</v>
      </c>
    </row>
    <row r="889" spans="1:17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  <c r="Q890" t="str">
        <f>IF(AND(TBL_Employees[[#This Row],[Gender]]="Female",TBL_Employees[[#This Row],[Ethnicity]]="Black"), "Female_Black", "Others")</f>
        <v>Others</v>
      </c>
    </row>
    <row r="891" spans="1:17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  <c r="Q894" t="str">
        <f>IF(AND(TBL_Employees[[#This Row],[Gender]]="Female",TBL_Employees[[#This Row],[Ethnicity]]="Black"), "Female_Black", "Others")</f>
        <v>Others</v>
      </c>
    </row>
    <row r="895" spans="1:17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  <c r="Q899" t="str">
        <f>IF(AND(TBL_Employees[[#This Row],[Gender]]="Female",TBL_Employees[[#This Row],[Ethnicity]]="Black"), "Female_Black", "Others")</f>
        <v>Others</v>
      </c>
    </row>
    <row r="900" spans="1:17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Female_Black</v>
      </c>
    </row>
    <row r="908" spans="1:17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  <c r="Q916" t="str">
        <f>IF(AND(TBL_Employees[[#This Row],[Gender]]="Female",TBL_Employees[[#This Row],[Ethnicity]]="Black"), "Female_Black", "Others")</f>
        <v>Others</v>
      </c>
    </row>
    <row r="917" spans="1:17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  <c r="Q918" t="str">
        <f>IF(AND(TBL_Employees[[#This Row],[Gender]]="Female",TBL_Employees[[#This Row],[Ethnicity]]="Black"), "Female_Black", "Others")</f>
        <v>Others</v>
      </c>
    </row>
    <row r="919" spans="1:17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  <c r="Q925" t="str">
        <f>IF(AND(TBL_Employees[[#This Row],[Gender]]="Female",TBL_Employees[[#This Row],[Ethnicity]]="Black"), "Female_Black", "Others")</f>
        <v>Others</v>
      </c>
    </row>
    <row r="926" spans="1:17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  <c r="Q942" t="str">
        <f>IF(AND(TBL_Employees[[#This Row],[Gender]]="Female",TBL_Employees[[#This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  <c r="Q948" t="str">
        <f>IF(AND(TBL_Employees[[#This Row],[Gender]]="Female",TBL_Employees[[#This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  <c r="Q955" t="str">
        <f>IF(AND(TBL_Employees[[#This Row],[Gender]]="Female",TBL_Employees[[#This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  <c r="Q958" t="str">
        <f>IF(AND(TBL_Employees[[#This Row],[Gender]]="Female",TBL_Employees[[#This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  <c r="Q960" t="str">
        <f>IF(AND(TBL_Employees[[#This Row],[Gender]]="Female",TBL_Employees[[#This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  <c r="Q966" t="str">
        <f>IF(AND(TBL_Employees[[#This Row],[Gender]]="Female",TBL_Employees[[#This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  <c r="Q968" t="str">
        <f>IF(AND(TBL_Employees[[#This Row],[Gender]]="Female",TBL_Employees[[#This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  <c r="Q971" t="str">
        <f>IF(AND(TBL_Employees[[#This Row],[Gender]]="Female",TBL_Employees[[#This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  <c r="Q976" t="str">
        <f>IF(AND(TBL_Employees[[#This Row],[Gender]]="Female",TBL_Employees[[#This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  <c r="Q977" t="str">
        <f>IF(AND(TBL_Employees[[#This Row],[Gender]]="Female",TBL_Employees[[#This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  <c r="Q981" t="str">
        <f>IF(AND(TBL_Employees[[#This Row],[Gender]]="Female",TBL_Employees[[#This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  <c r="Q983" t="str">
        <f>IF(AND(TBL_Employees[[#This Row],[Gender]]="Female",TBL_Employees[[#This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  <c r="Q984" t="str">
        <f>IF(AND(TBL_Employees[[#This Row],[Gender]]="Female",TBL_Employees[[#This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  <c r="Q987" t="str">
        <f>IF(AND(TBL_Employees[[#This Row],[Gender]]="Female",TBL_Employees[[#This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  <c r="Q992" t="str">
        <f>IF(AND(TBL_Employees[[#This Row],[Gender]]="Female",TBL_Employees[[#This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  <c r="Q995" t="str">
        <f>IF(AND(TBL_Employees[[#This Row],[Gender]]="Female",TBL_Employees[[#This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  <c r="Q996" t="str">
        <f>IF(AND(TBL_Employees[[#This Row],[Gender]]="Female",TBL_Employees[[#This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  <c r="Q1000" t="str">
        <f>IF(AND(TBL_Employees[[#This Row],[Gender]]="Female",TBL_Employees[[#This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94A0-5963-408E-9197-EE39FF8B25CB}">
  <sheetPr codeName="Sheet2"/>
  <dimension ref="A1:E1001"/>
  <sheetViews>
    <sheetView workbookViewId="0">
      <selection activeCell="E1" sqref="E1:E1048576"/>
    </sheetView>
  </sheetViews>
  <sheetFormatPr defaultRowHeight="14.4" x14ac:dyDescent="0.3"/>
  <cols>
    <col min="1" max="1" width="16.88671875" bestFit="1" customWidth="1"/>
    <col min="2" max="2" width="23.88671875" bestFit="1" customWidth="1"/>
    <col min="3" max="3" width="11" bestFit="1" customWidth="1"/>
    <col min="4" max="4" width="10" bestFit="1" customWidth="1"/>
    <col min="5" max="5" width="6.6640625" bestFit="1" customWidth="1"/>
  </cols>
  <sheetData>
    <row r="1" spans="1:5" x14ac:dyDescent="0.3">
      <c r="A1" s="4" t="s">
        <v>3</v>
      </c>
      <c r="B1" s="4" t="s">
        <v>4</v>
      </c>
      <c r="C1" s="4" t="s">
        <v>6</v>
      </c>
      <c r="D1" s="4" t="s">
        <v>5</v>
      </c>
      <c r="E1" s="4" t="s">
        <v>7</v>
      </c>
    </row>
    <row r="2" spans="1:5" x14ac:dyDescent="0.3">
      <c r="A2" t="s">
        <v>27</v>
      </c>
      <c r="B2" t="s">
        <v>16</v>
      </c>
      <c r="C2" t="s">
        <v>47</v>
      </c>
      <c r="D2" t="s">
        <v>17</v>
      </c>
      <c r="E2">
        <v>55</v>
      </c>
    </row>
    <row r="3" spans="1:5" x14ac:dyDescent="0.3">
      <c r="A3" t="s">
        <v>27</v>
      </c>
      <c r="B3" t="s">
        <v>36</v>
      </c>
      <c r="C3" t="s">
        <v>24</v>
      </c>
      <c r="D3" t="s">
        <v>28</v>
      </c>
      <c r="E3">
        <v>59</v>
      </c>
    </row>
    <row r="4" spans="1:5" x14ac:dyDescent="0.3">
      <c r="A4" t="s">
        <v>15</v>
      </c>
      <c r="B4" t="s">
        <v>44</v>
      </c>
      <c r="C4" t="s">
        <v>18</v>
      </c>
      <c r="D4" t="s">
        <v>17</v>
      </c>
      <c r="E4">
        <v>50</v>
      </c>
    </row>
    <row r="5" spans="1:5" x14ac:dyDescent="0.3">
      <c r="A5" t="s">
        <v>27</v>
      </c>
      <c r="B5" t="s">
        <v>36</v>
      </c>
      <c r="C5" t="s">
        <v>18</v>
      </c>
      <c r="D5" t="s">
        <v>17</v>
      </c>
      <c r="E5">
        <v>26</v>
      </c>
    </row>
    <row r="6" spans="1:5" x14ac:dyDescent="0.3">
      <c r="A6" t="s">
        <v>15</v>
      </c>
      <c r="B6" t="s">
        <v>36</v>
      </c>
      <c r="C6" t="s">
        <v>24</v>
      </c>
      <c r="D6" t="s">
        <v>28</v>
      </c>
      <c r="E6">
        <v>55</v>
      </c>
    </row>
    <row r="7" spans="1:5" x14ac:dyDescent="0.3">
      <c r="A7" t="s">
        <v>50</v>
      </c>
      <c r="B7" t="s">
        <v>32</v>
      </c>
      <c r="C7" t="s">
        <v>24</v>
      </c>
      <c r="D7" t="s">
        <v>28</v>
      </c>
      <c r="E7">
        <v>57</v>
      </c>
    </row>
    <row r="8" spans="1:5" x14ac:dyDescent="0.3">
      <c r="A8" t="s">
        <v>27</v>
      </c>
      <c r="B8" t="s">
        <v>32</v>
      </c>
      <c r="C8" t="s">
        <v>18</v>
      </c>
      <c r="D8" t="s">
        <v>17</v>
      </c>
      <c r="E8">
        <v>27</v>
      </c>
    </row>
    <row r="9" spans="1:5" x14ac:dyDescent="0.3">
      <c r="A9" t="s">
        <v>15</v>
      </c>
      <c r="B9" t="s">
        <v>36</v>
      </c>
      <c r="C9" t="s">
        <v>47</v>
      </c>
      <c r="D9" t="s">
        <v>28</v>
      </c>
      <c r="E9">
        <v>25</v>
      </c>
    </row>
    <row r="10" spans="1:5" x14ac:dyDescent="0.3">
      <c r="A10" t="s">
        <v>65</v>
      </c>
      <c r="B10" t="s">
        <v>36</v>
      </c>
      <c r="C10" t="s">
        <v>18</v>
      </c>
      <c r="D10" t="s">
        <v>28</v>
      </c>
      <c r="E10">
        <v>29</v>
      </c>
    </row>
    <row r="11" spans="1:5" x14ac:dyDescent="0.3">
      <c r="A11" t="s">
        <v>15</v>
      </c>
      <c r="B11" t="s">
        <v>44</v>
      </c>
      <c r="C11" t="s">
        <v>18</v>
      </c>
      <c r="D11" t="s">
        <v>17</v>
      </c>
      <c r="E11">
        <v>34</v>
      </c>
    </row>
    <row r="12" spans="1:5" x14ac:dyDescent="0.3">
      <c r="A12" t="s">
        <v>23</v>
      </c>
      <c r="B12" t="s">
        <v>36</v>
      </c>
      <c r="C12" t="s">
        <v>24</v>
      </c>
      <c r="D12" t="s">
        <v>17</v>
      </c>
      <c r="E12">
        <v>36</v>
      </c>
    </row>
    <row r="13" spans="1:5" x14ac:dyDescent="0.3">
      <c r="A13" t="s">
        <v>31</v>
      </c>
      <c r="B13" t="s">
        <v>44</v>
      </c>
      <c r="C13" t="s">
        <v>18</v>
      </c>
      <c r="D13" t="s">
        <v>17</v>
      </c>
      <c r="E13">
        <v>27</v>
      </c>
    </row>
    <row r="14" spans="1:5" x14ac:dyDescent="0.3">
      <c r="A14" t="s">
        <v>23</v>
      </c>
      <c r="B14" t="s">
        <v>36</v>
      </c>
      <c r="C14" t="s">
        <v>18</v>
      </c>
      <c r="D14" t="s">
        <v>28</v>
      </c>
      <c r="E14">
        <v>59</v>
      </c>
    </row>
    <row r="15" spans="1:5" x14ac:dyDescent="0.3">
      <c r="A15" t="s">
        <v>15</v>
      </c>
      <c r="B15" t="s">
        <v>16</v>
      </c>
      <c r="C15" t="s">
        <v>24</v>
      </c>
      <c r="D15" t="s">
        <v>17</v>
      </c>
      <c r="E15">
        <v>51</v>
      </c>
    </row>
    <row r="16" spans="1:5" x14ac:dyDescent="0.3">
      <c r="A16" t="s">
        <v>65</v>
      </c>
      <c r="B16" t="s">
        <v>44</v>
      </c>
      <c r="C16" t="s">
        <v>24</v>
      </c>
      <c r="D16" t="s">
        <v>28</v>
      </c>
      <c r="E16">
        <v>31</v>
      </c>
    </row>
    <row r="17" spans="1:5" x14ac:dyDescent="0.3">
      <c r="A17" t="s">
        <v>43</v>
      </c>
      <c r="B17" t="s">
        <v>16</v>
      </c>
      <c r="C17" t="s">
        <v>24</v>
      </c>
      <c r="D17" t="s">
        <v>17</v>
      </c>
      <c r="E17">
        <v>41</v>
      </c>
    </row>
    <row r="18" spans="1:5" x14ac:dyDescent="0.3">
      <c r="A18" t="s">
        <v>15</v>
      </c>
      <c r="B18" t="s">
        <v>16</v>
      </c>
      <c r="C18" t="s">
        <v>47</v>
      </c>
      <c r="D18" t="s">
        <v>17</v>
      </c>
      <c r="E18">
        <v>65</v>
      </c>
    </row>
    <row r="19" spans="1:5" x14ac:dyDescent="0.3">
      <c r="A19" t="s">
        <v>43</v>
      </c>
      <c r="B19" t="s">
        <v>44</v>
      </c>
      <c r="C19" t="s">
        <v>51</v>
      </c>
      <c r="D19" t="s">
        <v>17</v>
      </c>
      <c r="E19">
        <v>64</v>
      </c>
    </row>
    <row r="20" spans="1:5" x14ac:dyDescent="0.3">
      <c r="A20" t="s">
        <v>27</v>
      </c>
      <c r="B20" t="s">
        <v>32</v>
      </c>
      <c r="C20" t="s">
        <v>18</v>
      </c>
      <c r="D20" t="s">
        <v>28</v>
      </c>
      <c r="E20">
        <v>64</v>
      </c>
    </row>
    <row r="21" spans="1:5" x14ac:dyDescent="0.3">
      <c r="A21" t="s">
        <v>50</v>
      </c>
      <c r="B21" t="s">
        <v>16</v>
      </c>
      <c r="C21" t="s">
        <v>24</v>
      </c>
      <c r="D21" t="s">
        <v>28</v>
      </c>
      <c r="E21">
        <v>45</v>
      </c>
    </row>
    <row r="22" spans="1:5" x14ac:dyDescent="0.3">
      <c r="A22" t="s">
        <v>27</v>
      </c>
      <c r="B22" t="s">
        <v>36</v>
      </c>
      <c r="C22" t="s">
        <v>51</v>
      </c>
      <c r="D22" t="s">
        <v>28</v>
      </c>
      <c r="E22">
        <v>56</v>
      </c>
    </row>
    <row r="23" spans="1:5" x14ac:dyDescent="0.3">
      <c r="A23" t="s">
        <v>50</v>
      </c>
      <c r="B23" t="s">
        <v>36</v>
      </c>
      <c r="C23" t="s">
        <v>51</v>
      </c>
      <c r="D23" t="s">
        <v>17</v>
      </c>
      <c r="E23">
        <v>36</v>
      </c>
    </row>
    <row r="24" spans="1:5" x14ac:dyDescent="0.3">
      <c r="A24" t="s">
        <v>27</v>
      </c>
      <c r="B24" t="s">
        <v>16</v>
      </c>
      <c r="C24" t="s">
        <v>51</v>
      </c>
      <c r="D24" t="s">
        <v>28</v>
      </c>
      <c r="E24">
        <v>59</v>
      </c>
    </row>
    <row r="25" spans="1:5" x14ac:dyDescent="0.3">
      <c r="A25" t="s">
        <v>50</v>
      </c>
      <c r="B25" t="s">
        <v>44</v>
      </c>
      <c r="C25" t="s">
        <v>18</v>
      </c>
      <c r="D25" t="s">
        <v>28</v>
      </c>
      <c r="E25">
        <v>37</v>
      </c>
    </row>
    <row r="26" spans="1:5" x14ac:dyDescent="0.3">
      <c r="A26" t="s">
        <v>50</v>
      </c>
      <c r="B26" t="s">
        <v>44</v>
      </c>
      <c r="C26" t="s">
        <v>24</v>
      </c>
      <c r="D26" t="s">
        <v>28</v>
      </c>
      <c r="E26">
        <v>44</v>
      </c>
    </row>
    <row r="27" spans="1:5" x14ac:dyDescent="0.3">
      <c r="A27" t="s">
        <v>23</v>
      </c>
      <c r="B27" t="s">
        <v>44</v>
      </c>
      <c r="C27" t="s">
        <v>47</v>
      </c>
      <c r="D27" t="s">
        <v>28</v>
      </c>
      <c r="E27">
        <v>41</v>
      </c>
    </row>
    <row r="28" spans="1:5" x14ac:dyDescent="0.3">
      <c r="A28" t="s">
        <v>31</v>
      </c>
      <c r="B28" t="s">
        <v>32</v>
      </c>
      <c r="C28" t="s">
        <v>51</v>
      </c>
      <c r="D28" t="s">
        <v>17</v>
      </c>
      <c r="E28">
        <v>56</v>
      </c>
    </row>
    <row r="29" spans="1:5" x14ac:dyDescent="0.3">
      <c r="A29" t="s">
        <v>31</v>
      </c>
      <c r="B29" t="s">
        <v>44</v>
      </c>
      <c r="C29" t="s">
        <v>24</v>
      </c>
      <c r="D29" t="s">
        <v>28</v>
      </c>
      <c r="E29">
        <v>43</v>
      </c>
    </row>
    <row r="30" spans="1:5" x14ac:dyDescent="0.3">
      <c r="A30" t="s">
        <v>31</v>
      </c>
      <c r="B30" t="s">
        <v>44</v>
      </c>
      <c r="C30" t="s">
        <v>24</v>
      </c>
      <c r="D30" t="s">
        <v>28</v>
      </c>
      <c r="E30">
        <v>64</v>
      </c>
    </row>
    <row r="31" spans="1:5" x14ac:dyDescent="0.3">
      <c r="A31" t="s">
        <v>27</v>
      </c>
      <c r="B31" t="s">
        <v>32</v>
      </c>
      <c r="C31" t="s">
        <v>24</v>
      </c>
      <c r="D31" t="s">
        <v>28</v>
      </c>
      <c r="E31">
        <v>63</v>
      </c>
    </row>
    <row r="32" spans="1:5" x14ac:dyDescent="0.3">
      <c r="A32" t="s">
        <v>27</v>
      </c>
      <c r="B32" t="s">
        <v>16</v>
      </c>
      <c r="C32" t="s">
        <v>24</v>
      </c>
      <c r="D32" t="s">
        <v>28</v>
      </c>
      <c r="E32">
        <v>28</v>
      </c>
    </row>
    <row r="33" spans="1:5" x14ac:dyDescent="0.3">
      <c r="A33" t="s">
        <v>15</v>
      </c>
      <c r="B33" t="s">
        <v>36</v>
      </c>
      <c r="C33" t="s">
        <v>51</v>
      </c>
      <c r="D33" t="s">
        <v>28</v>
      </c>
      <c r="E33">
        <v>65</v>
      </c>
    </row>
    <row r="34" spans="1:5" x14ac:dyDescent="0.3">
      <c r="A34" t="s">
        <v>50</v>
      </c>
      <c r="B34" t="s">
        <v>16</v>
      </c>
      <c r="C34" t="s">
        <v>18</v>
      </c>
      <c r="D34" t="s">
        <v>28</v>
      </c>
      <c r="E34">
        <v>61</v>
      </c>
    </row>
    <row r="35" spans="1:5" x14ac:dyDescent="0.3">
      <c r="A35" t="s">
        <v>50</v>
      </c>
      <c r="B35" t="s">
        <v>44</v>
      </c>
      <c r="C35" t="s">
        <v>24</v>
      </c>
      <c r="D35" t="s">
        <v>28</v>
      </c>
      <c r="E35">
        <v>30</v>
      </c>
    </row>
    <row r="36" spans="1:5" x14ac:dyDescent="0.3">
      <c r="A36" t="s">
        <v>15</v>
      </c>
      <c r="B36" t="s">
        <v>16</v>
      </c>
      <c r="C36" t="s">
        <v>18</v>
      </c>
      <c r="D36" t="s">
        <v>17</v>
      </c>
      <c r="E36">
        <v>27</v>
      </c>
    </row>
    <row r="37" spans="1:5" x14ac:dyDescent="0.3">
      <c r="A37" t="s">
        <v>27</v>
      </c>
      <c r="B37" t="s">
        <v>36</v>
      </c>
      <c r="C37" t="s">
        <v>18</v>
      </c>
      <c r="D37" t="s">
        <v>17</v>
      </c>
      <c r="E37">
        <v>32</v>
      </c>
    </row>
    <row r="38" spans="1:5" x14ac:dyDescent="0.3">
      <c r="A38" t="s">
        <v>31</v>
      </c>
      <c r="B38" t="s">
        <v>36</v>
      </c>
      <c r="C38" t="s">
        <v>24</v>
      </c>
      <c r="D38" t="s">
        <v>17</v>
      </c>
      <c r="E38">
        <v>34</v>
      </c>
    </row>
    <row r="39" spans="1:5" x14ac:dyDescent="0.3">
      <c r="A39" t="s">
        <v>43</v>
      </c>
      <c r="B39" t="s">
        <v>16</v>
      </c>
      <c r="C39" t="s">
        <v>18</v>
      </c>
      <c r="D39" t="s">
        <v>28</v>
      </c>
      <c r="E39">
        <v>27</v>
      </c>
    </row>
    <row r="40" spans="1:5" x14ac:dyDescent="0.3">
      <c r="A40" t="s">
        <v>27</v>
      </c>
      <c r="B40" t="s">
        <v>36</v>
      </c>
      <c r="C40" t="s">
        <v>51</v>
      </c>
      <c r="D40" t="s">
        <v>17</v>
      </c>
      <c r="E40">
        <v>35</v>
      </c>
    </row>
    <row r="41" spans="1:5" x14ac:dyDescent="0.3">
      <c r="A41" t="s">
        <v>27</v>
      </c>
      <c r="B41" t="s">
        <v>32</v>
      </c>
      <c r="C41" t="s">
        <v>51</v>
      </c>
      <c r="D41" t="s">
        <v>17</v>
      </c>
      <c r="E41">
        <v>57</v>
      </c>
    </row>
    <row r="42" spans="1:5" x14ac:dyDescent="0.3">
      <c r="A42" t="s">
        <v>23</v>
      </c>
      <c r="B42" t="s">
        <v>44</v>
      </c>
      <c r="C42" t="s">
        <v>24</v>
      </c>
      <c r="D42" t="s">
        <v>28</v>
      </c>
      <c r="E42">
        <v>30</v>
      </c>
    </row>
    <row r="43" spans="1:5" x14ac:dyDescent="0.3">
      <c r="A43" t="s">
        <v>43</v>
      </c>
      <c r="B43" t="s">
        <v>44</v>
      </c>
      <c r="C43" t="s">
        <v>18</v>
      </c>
      <c r="D43" t="s">
        <v>17</v>
      </c>
      <c r="E43">
        <v>53</v>
      </c>
    </row>
    <row r="44" spans="1:5" x14ac:dyDescent="0.3">
      <c r="A44" t="s">
        <v>27</v>
      </c>
      <c r="B44" t="s">
        <v>44</v>
      </c>
      <c r="C44" t="s">
        <v>18</v>
      </c>
      <c r="D44" t="s">
        <v>28</v>
      </c>
      <c r="E44">
        <v>52</v>
      </c>
    </row>
    <row r="45" spans="1:5" x14ac:dyDescent="0.3">
      <c r="A45" t="s">
        <v>50</v>
      </c>
      <c r="B45" t="s">
        <v>44</v>
      </c>
      <c r="C45" t="s">
        <v>24</v>
      </c>
      <c r="D45" t="s">
        <v>28</v>
      </c>
      <c r="E45">
        <v>37</v>
      </c>
    </row>
    <row r="46" spans="1:5" x14ac:dyDescent="0.3">
      <c r="A46" t="s">
        <v>43</v>
      </c>
      <c r="B46" t="s">
        <v>16</v>
      </c>
      <c r="C46" t="s">
        <v>18</v>
      </c>
      <c r="D46" t="s">
        <v>17</v>
      </c>
      <c r="E46">
        <v>29</v>
      </c>
    </row>
    <row r="47" spans="1:5" x14ac:dyDescent="0.3">
      <c r="A47" t="s">
        <v>27</v>
      </c>
      <c r="B47" t="s">
        <v>16</v>
      </c>
      <c r="C47" t="s">
        <v>18</v>
      </c>
      <c r="D47" t="s">
        <v>28</v>
      </c>
      <c r="E47">
        <v>40</v>
      </c>
    </row>
    <row r="48" spans="1:5" x14ac:dyDescent="0.3">
      <c r="A48" t="s">
        <v>27</v>
      </c>
      <c r="B48" t="s">
        <v>32</v>
      </c>
      <c r="C48" t="s">
        <v>51</v>
      </c>
      <c r="D48" t="s">
        <v>28</v>
      </c>
      <c r="E48">
        <v>32</v>
      </c>
    </row>
    <row r="49" spans="1:5" x14ac:dyDescent="0.3">
      <c r="A49" t="s">
        <v>27</v>
      </c>
      <c r="B49" t="s">
        <v>16</v>
      </c>
      <c r="C49" t="s">
        <v>47</v>
      </c>
      <c r="D49" t="s">
        <v>17</v>
      </c>
      <c r="E49">
        <v>37</v>
      </c>
    </row>
    <row r="50" spans="1:5" x14ac:dyDescent="0.3">
      <c r="A50" t="s">
        <v>31</v>
      </c>
      <c r="B50" t="s">
        <v>16</v>
      </c>
      <c r="C50" t="s">
        <v>18</v>
      </c>
      <c r="D50" t="s">
        <v>28</v>
      </c>
      <c r="E50">
        <v>52</v>
      </c>
    </row>
    <row r="51" spans="1:5" x14ac:dyDescent="0.3">
      <c r="A51" t="s">
        <v>31</v>
      </c>
      <c r="B51" t="s">
        <v>36</v>
      </c>
      <c r="C51" t="s">
        <v>18</v>
      </c>
      <c r="D51" t="s">
        <v>17</v>
      </c>
      <c r="E51">
        <v>45</v>
      </c>
    </row>
    <row r="52" spans="1:5" x14ac:dyDescent="0.3">
      <c r="A52" t="s">
        <v>23</v>
      </c>
      <c r="B52" t="s">
        <v>16</v>
      </c>
      <c r="C52" t="s">
        <v>18</v>
      </c>
      <c r="D52" t="s">
        <v>17</v>
      </c>
      <c r="E52">
        <v>64</v>
      </c>
    </row>
    <row r="53" spans="1:5" x14ac:dyDescent="0.3">
      <c r="A53" t="s">
        <v>43</v>
      </c>
      <c r="B53" t="s">
        <v>36</v>
      </c>
      <c r="C53" t="s">
        <v>47</v>
      </c>
      <c r="D53" t="s">
        <v>17</v>
      </c>
      <c r="E53">
        <v>27</v>
      </c>
    </row>
    <row r="54" spans="1:5" x14ac:dyDescent="0.3">
      <c r="A54" t="s">
        <v>27</v>
      </c>
      <c r="B54" t="s">
        <v>36</v>
      </c>
      <c r="C54" t="s">
        <v>24</v>
      </c>
      <c r="D54" t="s">
        <v>17</v>
      </c>
      <c r="E54">
        <v>25</v>
      </c>
    </row>
    <row r="55" spans="1:5" x14ac:dyDescent="0.3">
      <c r="A55" t="s">
        <v>43</v>
      </c>
      <c r="B55" t="s">
        <v>36</v>
      </c>
      <c r="C55" t="s">
        <v>51</v>
      </c>
      <c r="D55" t="s">
        <v>28</v>
      </c>
      <c r="E55">
        <v>35</v>
      </c>
    </row>
    <row r="56" spans="1:5" x14ac:dyDescent="0.3">
      <c r="A56" t="s">
        <v>65</v>
      </c>
      <c r="B56" t="s">
        <v>16</v>
      </c>
      <c r="C56" t="s">
        <v>24</v>
      </c>
      <c r="D56" t="s">
        <v>17</v>
      </c>
      <c r="E56">
        <v>36</v>
      </c>
    </row>
    <row r="57" spans="1:5" x14ac:dyDescent="0.3">
      <c r="A57" t="s">
        <v>31</v>
      </c>
      <c r="B57" t="s">
        <v>16</v>
      </c>
      <c r="C57" t="s">
        <v>18</v>
      </c>
      <c r="D57" t="s">
        <v>17</v>
      </c>
      <c r="E57">
        <v>33</v>
      </c>
    </row>
    <row r="58" spans="1:5" x14ac:dyDescent="0.3">
      <c r="A58" t="s">
        <v>31</v>
      </c>
      <c r="B58" t="s">
        <v>32</v>
      </c>
      <c r="C58" t="s">
        <v>18</v>
      </c>
      <c r="D58" t="s">
        <v>17</v>
      </c>
      <c r="E58">
        <v>52</v>
      </c>
    </row>
    <row r="59" spans="1:5" x14ac:dyDescent="0.3">
      <c r="A59" t="s">
        <v>31</v>
      </c>
      <c r="B59" t="s">
        <v>36</v>
      </c>
      <c r="C59" t="s">
        <v>24</v>
      </c>
      <c r="D59" t="s">
        <v>17</v>
      </c>
      <c r="E59">
        <v>46</v>
      </c>
    </row>
    <row r="60" spans="1:5" x14ac:dyDescent="0.3">
      <c r="A60" t="s">
        <v>23</v>
      </c>
      <c r="B60" t="s">
        <v>36</v>
      </c>
      <c r="C60" t="s">
        <v>47</v>
      </c>
      <c r="D60" t="s">
        <v>17</v>
      </c>
      <c r="E60">
        <v>46</v>
      </c>
    </row>
    <row r="61" spans="1:5" x14ac:dyDescent="0.3">
      <c r="A61" t="s">
        <v>43</v>
      </c>
      <c r="B61" t="s">
        <v>16</v>
      </c>
      <c r="C61" t="s">
        <v>24</v>
      </c>
      <c r="D61" t="s">
        <v>28</v>
      </c>
      <c r="E61">
        <v>45</v>
      </c>
    </row>
    <row r="62" spans="1:5" x14ac:dyDescent="0.3">
      <c r="A62" t="s">
        <v>27</v>
      </c>
      <c r="B62" t="s">
        <v>32</v>
      </c>
      <c r="C62" t="s">
        <v>51</v>
      </c>
      <c r="D62" t="s">
        <v>17</v>
      </c>
      <c r="E62">
        <v>55</v>
      </c>
    </row>
    <row r="63" spans="1:5" x14ac:dyDescent="0.3">
      <c r="A63" t="s">
        <v>65</v>
      </c>
      <c r="B63" t="s">
        <v>36</v>
      </c>
      <c r="C63" t="s">
        <v>51</v>
      </c>
      <c r="D63" t="s">
        <v>17</v>
      </c>
      <c r="E63">
        <v>44</v>
      </c>
    </row>
    <row r="64" spans="1:5" x14ac:dyDescent="0.3">
      <c r="A64" t="s">
        <v>31</v>
      </c>
      <c r="B64" t="s">
        <v>32</v>
      </c>
      <c r="C64" t="s">
        <v>51</v>
      </c>
      <c r="D64" t="s">
        <v>17</v>
      </c>
      <c r="E64">
        <v>44</v>
      </c>
    </row>
    <row r="65" spans="1:5" x14ac:dyDescent="0.3">
      <c r="A65" t="s">
        <v>23</v>
      </c>
      <c r="B65" t="s">
        <v>44</v>
      </c>
      <c r="C65" t="s">
        <v>47</v>
      </c>
      <c r="D65" t="s">
        <v>28</v>
      </c>
      <c r="E65">
        <v>45</v>
      </c>
    </row>
    <row r="66" spans="1:5" x14ac:dyDescent="0.3">
      <c r="A66" t="s">
        <v>15</v>
      </c>
      <c r="B66" t="s">
        <v>32</v>
      </c>
      <c r="C66" t="s">
        <v>47</v>
      </c>
      <c r="D66" t="s">
        <v>17</v>
      </c>
      <c r="E66">
        <v>36</v>
      </c>
    </row>
    <row r="67" spans="1:5" x14ac:dyDescent="0.3">
      <c r="A67" t="s">
        <v>50</v>
      </c>
      <c r="B67" t="s">
        <v>32</v>
      </c>
      <c r="C67" t="s">
        <v>18</v>
      </c>
      <c r="D67" t="s">
        <v>17</v>
      </c>
      <c r="E67">
        <v>38</v>
      </c>
    </row>
    <row r="68" spans="1:5" x14ac:dyDescent="0.3">
      <c r="A68" t="s">
        <v>23</v>
      </c>
      <c r="B68" t="s">
        <v>44</v>
      </c>
      <c r="C68" t="s">
        <v>18</v>
      </c>
      <c r="D68" t="s">
        <v>17</v>
      </c>
      <c r="E68">
        <v>41</v>
      </c>
    </row>
    <row r="69" spans="1:5" x14ac:dyDescent="0.3">
      <c r="A69" t="s">
        <v>43</v>
      </c>
      <c r="B69" t="s">
        <v>16</v>
      </c>
      <c r="C69" t="s">
        <v>24</v>
      </c>
      <c r="D69" t="s">
        <v>17</v>
      </c>
      <c r="E69">
        <v>30</v>
      </c>
    </row>
    <row r="70" spans="1:5" x14ac:dyDescent="0.3">
      <c r="A70" t="s">
        <v>27</v>
      </c>
      <c r="B70" t="s">
        <v>44</v>
      </c>
      <c r="C70" t="s">
        <v>51</v>
      </c>
      <c r="D70" t="s">
        <v>17</v>
      </c>
      <c r="E70">
        <v>43</v>
      </c>
    </row>
    <row r="71" spans="1:5" x14ac:dyDescent="0.3">
      <c r="A71" t="s">
        <v>27</v>
      </c>
      <c r="B71" t="s">
        <v>44</v>
      </c>
      <c r="C71" t="s">
        <v>24</v>
      </c>
      <c r="D71" t="s">
        <v>17</v>
      </c>
      <c r="E71">
        <v>32</v>
      </c>
    </row>
    <row r="72" spans="1:5" x14ac:dyDescent="0.3">
      <c r="A72" t="s">
        <v>31</v>
      </c>
      <c r="B72" t="s">
        <v>36</v>
      </c>
      <c r="C72" t="s">
        <v>18</v>
      </c>
      <c r="D72" t="s">
        <v>28</v>
      </c>
      <c r="E72">
        <v>58</v>
      </c>
    </row>
    <row r="73" spans="1:5" x14ac:dyDescent="0.3">
      <c r="A73" t="s">
        <v>15</v>
      </c>
      <c r="B73" t="s">
        <v>44</v>
      </c>
      <c r="C73" t="s">
        <v>51</v>
      </c>
      <c r="D73" t="s">
        <v>17</v>
      </c>
      <c r="E73">
        <v>37</v>
      </c>
    </row>
    <row r="74" spans="1:5" x14ac:dyDescent="0.3">
      <c r="A74" t="s">
        <v>65</v>
      </c>
      <c r="B74" t="s">
        <v>44</v>
      </c>
      <c r="C74" t="s">
        <v>51</v>
      </c>
      <c r="D74" t="s">
        <v>17</v>
      </c>
      <c r="E74">
        <v>38</v>
      </c>
    </row>
    <row r="75" spans="1:5" x14ac:dyDescent="0.3">
      <c r="A75" t="s">
        <v>31</v>
      </c>
      <c r="B75" t="s">
        <v>32</v>
      </c>
      <c r="C75" t="s">
        <v>24</v>
      </c>
      <c r="D75" t="s">
        <v>28</v>
      </c>
      <c r="E75">
        <v>55</v>
      </c>
    </row>
    <row r="76" spans="1:5" x14ac:dyDescent="0.3">
      <c r="A76" t="s">
        <v>43</v>
      </c>
      <c r="B76" t="s">
        <v>16</v>
      </c>
      <c r="C76" t="s">
        <v>51</v>
      </c>
      <c r="D76" t="s">
        <v>28</v>
      </c>
      <c r="E76">
        <v>57</v>
      </c>
    </row>
    <row r="77" spans="1:5" x14ac:dyDescent="0.3">
      <c r="A77" t="s">
        <v>27</v>
      </c>
      <c r="B77" t="s">
        <v>36</v>
      </c>
      <c r="C77" t="s">
        <v>51</v>
      </c>
      <c r="D77" t="s">
        <v>28</v>
      </c>
      <c r="E77">
        <v>36</v>
      </c>
    </row>
    <row r="78" spans="1:5" x14ac:dyDescent="0.3">
      <c r="A78" t="s">
        <v>31</v>
      </c>
      <c r="B78" t="s">
        <v>16</v>
      </c>
      <c r="C78" t="s">
        <v>24</v>
      </c>
      <c r="D78" t="s">
        <v>17</v>
      </c>
      <c r="E78">
        <v>30</v>
      </c>
    </row>
    <row r="79" spans="1:5" x14ac:dyDescent="0.3">
      <c r="A79" t="s">
        <v>27</v>
      </c>
      <c r="B79" t="s">
        <v>36</v>
      </c>
      <c r="C79" t="s">
        <v>24</v>
      </c>
      <c r="D79" t="s">
        <v>28</v>
      </c>
      <c r="E79">
        <v>40</v>
      </c>
    </row>
    <row r="80" spans="1:5" x14ac:dyDescent="0.3">
      <c r="A80" t="s">
        <v>15</v>
      </c>
      <c r="B80" t="s">
        <v>32</v>
      </c>
      <c r="C80" t="s">
        <v>51</v>
      </c>
      <c r="D80" t="s">
        <v>28</v>
      </c>
      <c r="E80">
        <v>34</v>
      </c>
    </row>
    <row r="81" spans="1:5" x14ac:dyDescent="0.3">
      <c r="A81" t="s">
        <v>15</v>
      </c>
      <c r="B81" t="s">
        <v>36</v>
      </c>
      <c r="C81" t="s">
        <v>51</v>
      </c>
      <c r="D81" t="s">
        <v>28</v>
      </c>
      <c r="E81">
        <v>60</v>
      </c>
    </row>
    <row r="82" spans="1:5" x14ac:dyDescent="0.3">
      <c r="A82" t="s">
        <v>43</v>
      </c>
      <c r="B82" t="s">
        <v>32</v>
      </c>
      <c r="C82" t="s">
        <v>47</v>
      </c>
      <c r="D82" t="s">
        <v>28</v>
      </c>
      <c r="E82">
        <v>41</v>
      </c>
    </row>
    <row r="83" spans="1:5" x14ac:dyDescent="0.3">
      <c r="A83" t="s">
        <v>31</v>
      </c>
      <c r="B83" t="s">
        <v>16</v>
      </c>
      <c r="C83" t="s">
        <v>18</v>
      </c>
      <c r="D83" t="s">
        <v>28</v>
      </c>
      <c r="E83">
        <v>53</v>
      </c>
    </row>
    <row r="84" spans="1:5" x14ac:dyDescent="0.3">
      <c r="A84" t="s">
        <v>31</v>
      </c>
      <c r="B84" t="s">
        <v>44</v>
      </c>
      <c r="C84" t="s">
        <v>47</v>
      </c>
      <c r="D84" t="s">
        <v>28</v>
      </c>
      <c r="E84">
        <v>45</v>
      </c>
    </row>
    <row r="85" spans="1:5" x14ac:dyDescent="0.3">
      <c r="A85" t="s">
        <v>31</v>
      </c>
      <c r="B85" t="s">
        <v>16</v>
      </c>
      <c r="C85" t="s">
        <v>51</v>
      </c>
      <c r="D85" t="s">
        <v>17</v>
      </c>
      <c r="E85">
        <v>30</v>
      </c>
    </row>
    <row r="86" spans="1:5" x14ac:dyDescent="0.3">
      <c r="A86" t="s">
        <v>65</v>
      </c>
      <c r="B86" t="s">
        <v>44</v>
      </c>
      <c r="C86" t="s">
        <v>18</v>
      </c>
      <c r="D86" t="s">
        <v>28</v>
      </c>
      <c r="E86">
        <v>26</v>
      </c>
    </row>
    <row r="87" spans="1:5" x14ac:dyDescent="0.3">
      <c r="A87" t="s">
        <v>23</v>
      </c>
      <c r="B87" t="s">
        <v>36</v>
      </c>
      <c r="C87" t="s">
        <v>24</v>
      </c>
      <c r="D87" t="s">
        <v>17</v>
      </c>
      <c r="E87">
        <v>45</v>
      </c>
    </row>
    <row r="88" spans="1:5" x14ac:dyDescent="0.3">
      <c r="A88" t="s">
        <v>23</v>
      </c>
      <c r="B88" t="s">
        <v>36</v>
      </c>
      <c r="C88" t="s">
        <v>24</v>
      </c>
      <c r="D88" t="s">
        <v>28</v>
      </c>
      <c r="E88">
        <v>42</v>
      </c>
    </row>
    <row r="89" spans="1:5" x14ac:dyDescent="0.3">
      <c r="A89" t="s">
        <v>27</v>
      </c>
      <c r="B89" t="s">
        <v>32</v>
      </c>
      <c r="C89" t="s">
        <v>51</v>
      </c>
      <c r="D89" t="s">
        <v>17</v>
      </c>
      <c r="E89">
        <v>41</v>
      </c>
    </row>
    <row r="90" spans="1:5" x14ac:dyDescent="0.3">
      <c r="A90" t="s">
        <v>27</v>
      </c>
      <c r="B90" t="s">
        <v>32</v>
      </c>
      <c r="C90" t="s">
        <v>51</v>
      </c>
      <c r="D90" t="s">
        <v>17</v>
      </c>
      <c r="E90">
        <v>48</v>
      </c>
    </row>
    <row r="91" spans="1:5" x14ac:dyDescent="0.3">
      <c r="A91" t="s">
        <v>27</v>
      </c>
      <c r="B91" t="s">
        <v>36</v>
      </c>
      <c r="C91" t="s">
        <v>18</v>
      </c>
      <c r="D91" t="s">
        <v>28</v>
      </c>
      <c r="E91">
        <v>29</v>
      </c>
    </row>
    <row r="92" spans="1:5" x14ac:dyDescent="0.3">
      <c r="A92" t="s">
        <v>43</v>
      </c>
      <c r="B92" t="s">
        <v>16</v>
      </c>
      <c r="C92" t="s">
        <v>24</v>
      </c>
      <c r="D92" t="s">
        <v>28</v>
      </c>
      <c r="E92">
        <v>27</v>
      </c>
    </row>
    <row r="93" spans="1:5" x14ac:dyDescent="0.3">
      <c r="A93" t="s">
        <v>15</v>
      </c>
      <c r="B93" t="s">
        <v>44</v>
      </c>
      <c r="C93" t="s">
        <v>24</v>
      </c>
      <c r="D93" t="s">
        <v>17</v>
      </c>
      <c r="E93">
        <v>33</v>
      </c>
    </row>
    <row r="94" spans="1:5" x14ac:dyDescent="0.3">
      <c r="A94" t="s">
        <v>15</v>
      </c>
      <c r="B94" t="s">
        <v>32</v>
      </c>
      <c r="C94" t="s">
        <v>51</v>
      </c>
      <c r="D94" t="s">
        <v>17</v>
      </c>
      <c r="E94">
        <v>26</v>
      </c>
    </row>
    <row r="95" spans="1:5" x14ac:dyDescent="0.3">
      <c r="A95" t="s">
        <v>50</v>
      </c>
      <c r="B95" t="s">
        <v>36</v>
      </c>
      <c r="C95" t="s">
        <v>24</v>
      </c>
      <c r="D95" t="s">
        <v>28</v>
      </c>
      <c r="E95">
        <v>31</v>
      </c>
    </row>
    <row r="96" spans="1:5" x14ac:dyDescent="0.3">
      <c r="A96" t="s">
        <v>23</v>
      </c>
      <c r="B96" t="s">
        <v>16</v>
      </c>
      <c r="C96" t="s">
        <v>24</v>
      </c>
      <c r="D96" t="s">
        <v>28</v>
      </c>
      <c r="E96">
        <v>53</v>
      </c>
    </row>
    <row r="97" spans="1:5" x14ac:dyDescent="0.3">
      <c r="A97" t="s">
        <v>50</v>
      </c>
      <c r="B97" t="s">
        <v>36</v>
      </c>
      <c r="C97" t="s">
        <v>24</v>
      </c>
      <c r="D97" t="s">
        <v>17</v>
      </c>
      <c r="E97">
        <v>34</v>
      </c>
    </row>
    <row r="98" spans="1:5" x14ac:dyDescent="0.3">
      <c r="A98" t="s">
        <v>15</v>
      </c>
      <c r="B98" t="s">
        <v>44</v>
      </c>
      <c r="C98" t="s">
        <v>24</v>
      </c>
      <c r="D98" t="s">
        <v>17</v>
      </c>
      <c r="E98">
        <v>54</v>
      </c>
    </row>
    <row r="99" spans="1:5" x14ac:dyDescent="0.3">
      <c r="A99" t="s">
        <v>27</v>
      </c>
      <c r="B99" t="s">
        <v>36</v>
      </c>
      <c r="C99" t="s">
        <v>51</v>
      </c>
      <c r="D99" t="s">
        <v>17</v>
      </c>
      <c r="E99">
        <v>32</v>
      </c>
    </row>
    <row r="100" spans="1:5" x14ac:dyDescent="0.3">
      <c r="A100" t="s">
        <v>27</v>
      </c>
      <c r="B100" t="s">
        <v>16</v>
      </c>
      <c r="C100" t="s">
        <v>24</v>
      </c>
      <c r="D100" t="s">
        <v>28</v>
      </c>
      <c r="E100">
        <v>28</v>
      </c>
    </row>
    <row r="101" spans="1:5" x14ac:dyDescent="0.3">
      <c r="A101" t="s">
        <v>50</v>
      </c>
      <c r="B101" t="s">
        <v>36</v>
      </c>
      <c r="C101" t="s">
        <v>18</v>
      </c>
      <c r="D101" t="s">
        <v>17</v>
      </c>
      <c r="E101">
        <v>31</v>
      </c>
    </row>
    <row r="102" spans="1:5" x14ac:dyDescent="0.3">
      <c r="A102" t="s">
        <v>31</v>
      </c>
      <c r="B102" t="s">
        <v>16</v>
      </c>
      <c r="C102" t="s">
        <v>18</v>
      </c>
      <c r="D102" t="s">
        <v>17</v>
      </c>
      <c r="E102">
        <v>45</v>
      </c>
    </row>
    <row r="103" spans="1:5" x14ac:dyDescent="0.3">
      <c r="A103" t="s">
        <v>27</v>
      </c>
      <c r="B103" t="s">
        <v>44</v>
      </c>
      <c r="C103" t="s">
        <v>24</v>
      </c>
      <c r="D103" t="s">
        <v>17</v>
      </c>
      <c r="E103">
        <v>48</v>
      </c>
    </row>
    <row r="104" spans="1:5" x14ac:dyDescent="0.3">
      <c r="A104" t="s">
        <v>31</v>
      </c>
      <c r="B104" t="s">
        <v>44</v>
      </c>
      <c r="C104" t="s">
        <v>47</v>
      </c>
      <c r="D104" t="s">
        <v>28</v>
      </c>
      <c r="E104">
        <v>56</v>
      </c>
    </row>
    <row r="105" spans="1:5" x14ac:dyDescent="0.3">
      <c r="A105" t="s">
        <v>23</v>
      </c>
      <c r="B105" t="s">
        <v>32</v>
      </c>
      <c r="C105" t="s">
        <v>24</v>
      </c>
      <c r="D105" t="s">
        <v>17</v>
      </c>
      <c r="E105">
        <v>27</v>
      </c>
    </row>
    <row r="106" spans="1:5" x14ac:dyDescent="0.3">
      <c r="A106" t="s">
        <v>65</v>
      </c>
      <c r="B106" t="s">
        <v>44</v>
      </c>
      <c r="C106" t="s">
        <v>18</v>
      </c>
      <c r="D106" t="s">
        <v>28</v>
      </c>
      <c r="E106">
        <v>55</v>
      </c>
    </row>
    <row r="107" spans="1:5" x14ac:dyDescent="0.3">
      <c r="A107" t="s">
        <v>15</v>
      </c>
      <c r="B107" t="s">
        <v>44</v>
      </c>
      <c r="C107" t="s">
        <v>47</v>
      </c>
      <c r="D107" t="s">
        <v>28</v>
      </c>
      <c r="E107">
        <v>64</v>
      </c>
    </row>
    <row r="108" spans="1:5" x14ac:dyDescent="0.3">
      <c r="A108" t="s">
        <v>31</v>
      </c>
      <c r="B108" t="s">
        <v>16</v>
      </c>
      <c r="C108" t="s">
        <v>51</v>
      </c>
      <c r="D108" t="s">
        <v>17</v>
      </c>
      <c r="E108">
        <v>50</v>
      </c>
    </row>
    <row r="109" spans="1:5" x14ac:dyDescent="0.3">
      <c r="A109" t="s">
        <v>31</v>
      </c>
      <c r="B109" t="s">
        <v>32</v>
      </c>
      <c r="C109" t="s">
        <v>18</v>
      </c>
      <c r="D109" t="s">
        <v>17</v>
      </c>
      <c r="E109">
        <v>51</v>
      </c>
    </row>
    <row r="110" spans="1:5" x14ac:dyDescent="0.3">
      <c r="A110" t="s">
        <v>31</v>
      </c>
      <c r="B110" t="s">
        <v>36</v>
      </c>
      <c r="C110" t="s">
        <v>18</v>
      </c>
      <c r="D110" t="s">
        <v>28</v>
      </c>
      <c r="E110">
        <v>36</v>
      </c>
    </row>
    <row r="111" spans="1:5" x14ac:dyDescent="0.3">
      <c r="A111" t="s">
        <v>15</v>
      </c>
      <c r="B111" t="s">
        <v>16</v>
      </c>
      <c r="C111" t="s">
        <v>24</v>
      </c>
      <c r="D111" t="s">
        <v>28</v>
      </c>
      <c r="E111">
        <v>42</v>
      </c>
    </row>
    <row r="112" spans="1:5" x14ac:dyDescent="0.3">
      <c r="A112" t="s">
        <v>50</v>
      </c>
      <c r="B112" t="s">
        <v>32</v>
      </c>
      <c r="C112" t="s">
        <v>24</v>
      </c>
      <c r="D112" t="s">
        <v>17</v>
      </c>
      <c r="E112">
        <v>41</v>
      </c>
    </row>
    <row r="113" spans="1:5" x14ac:dyDescent="0.3">
      <c r="A113" t="s">
        <v>27</v>
      </c>
      <c r="B113" t="s">
        <v>16</v>
      </c>
      <c r="C113" t="s">
        <v>24</v>
      </c>
      <c r="D113" t="s">
        <v>17</v>
      </c>
      <c r="E113">
        <v>29</v>
      </c>
    </row>
    <row r="114" spans="1:5" x14ac:dyDescent="0.3">
      <c r="A114" t="s">
        <v>27</v>
      </c>
      <c r="B114" t="s">
        <v>36</v>
      </c>
      <c r="C114" t="s">
        <v>18</v>
      </c>
      <c r="D114" t="s">
        <v>17</v>
      </c>
      <c r="E114">
        <v>44</v>
      </c>
    </row>
    <row r="115" spans="1:5" x14ac:dyDescent="0.3">
      <c r="A115" t="s">
        <v>50</v>
      </c>
      <c r="B115" t="s">
        <v>16</v>
      </c>
      <c r="C115" t="s">
        <v>24</v>
      </c>
      <c r="D115" t="s">
        <v>17</v>
      </c>
      <c r="E115">
        <v>41</v>
      </c>
    </row>
    <row r="116" spans="1:5" x14ac:dyDescent="0.3">
      <c r="A116" t="s">
        <v>50</v>
      </c>
      <c r="B116" t="s">
        <v>32</v>
      </c>
      <c r="C116" t="s">
        <v>51</v>
      </c>
      <c r="D116" t="s">
        <v>28</v>
      </c>
      <c r="E116">
        <v>61</v>
      </c>
    </row>
    <row r="117" spans="1:5" x14ac:dyDescent="0.3">
      <c r="A117" t="s">
        <v>23</v>
      </c>
      <c r="B117" t="s">
        <v>32</v>
      </c>
      <c r="C117" t="s">
        <v>18</v>
      </c>
      <c r="D117" t="s">
        <v>28</v>
      </c>
      <c r="E117">
        <v>50</v>
      </c>
    </row>
    <row r="118" spans="1:5" x14ac:dyDescent="0.3">
      <c r="A118" t="s">
        <v>27</v>
      </c>
      <c r="B118" t="s">
        <v>36</v>
      </c>
      <c r="C118" t="s">
        <v>24</v>
      </c>
      <c r="D118" t="s">
        <v>17</v>
      </c>
      <c r="E118">
        <v>49</v>
      </c>
    </row>
    <row r="119" spans="1:5" x14ac:dyDescent="0.3">
      <c r="A119" t="s">
        <v>15</v>
      </c>
      <c r="B119" t="s">
        <v>36</v>
      </c>
      <c r="C119" t="s">
        <v>51</v>
      </c>
      <c r="D119" t="s">
        <v>17</v>
      </c>
      <c r="E119">
        <v>60</v>
      </c>
    </row>
    <row r="120" spans="1:5" x14ac:dyDescent="0.3">
      <c r="A120" t="s">
        <v>43</v>
      </c>
      <c r="B120" t="s">
        <v>32</v>
      </c>
      <c r="C120" t="s">
        <v>51</v>
      </c>
      <c r="D120" t="s">
        <v>17</v>
      </c>
      <c r="E120">
        <v>42</v>
      </c>
    </row>
    <row r="121" spans="1:5" x14ac:dyDescent="0.3">
      <c r="A121" t="s">
        <v>15</v>
      </c>
      <c r="B121" t="s">
        <v>32</v>
      </c>
      <c r="C121" t="s">
        <v>24</v>
      </c>
      <c r="D121" t="s">
        <v>28</v>
      </c>
      <c r="E121">
        <v>39</v>
      </c>
    </row>
    <row r="122" spans="1:5" x14ac:dyDescent="0.3">
      <c r="A122" t="s">
        <v>27</v>
      </c>
      <c r="B122" t="s">
        <v>36</v>
      </c>
      <c r="C122" t="s">
        <v>24</v>
      </c>
      <c r="D122" t="s">
        <v>17</v>
      </c>
      <c r="E122">
        <v>55</v>
      </c>
    </row>
    <row r="123" spans="1:5" x14ac:dyDescent="0.3">
      <c r="A123" t="s">
        <v>15</v>
      </c>
      <c r="B123" t="s">
        <v>44</v>
      </c>
      <c r="C123" t="s">
        <v>51</v>
      </c>
      <c r="D123" t="s">
        <v>17</v>
      </c>
      <c r="E123">
        <v>39</v>
      </c>
    </row>
    <row r="124" spans="1:5" x14ac:dyDescent="0.3">
      <c r="A124" t="s">
        <v>27</v>
      </c>
      <c r="B124" t="s">
        <v>44</v>
      </c>
      <c r="C124" t="s">
        <v>47</v>
      </c>
      <c r="D124" t="s">
        <v>28</v>
      </c>
      <c r="E124">
        <v>28</v>
      </c>
    </row>
    <row r="125" spans="1:5" x14ac:dyDescent="0.3">
      <c r="A125" t="s">
        <v>43</v>
      </c>
      <c r="B125" t="s">
        <v>36</v>
      </c>
      <c r="C125" t="s">
        <v>18</v>
      </c>
      <c r="D125" t="s">
        <v>17</v>
      </c>
      <c r="E125">
        <v>65</v>
      </c>
    </row>
    <row r="126" spans="1:5" x14ac:dyDescent="0.3">
      <c r="A126" t="s">
        <v>15</v>
      </c>
      <c r="B126" t="s">
        <v>32</v>
      </c>
      <c r="C126" t="s">
        <v>24</v>
      </c>
      <c r="D126" t="s">
        <v>17</v>
      </c>
      <c r="E126">
        <v>52</v>
      </c>
    </row>
    <row r="127" spans="1:5" x14ac:dyDescent="0.3">
      <c r="A127" t="s">
        <v>31</v>
      </c>
      <c r="B127" t="s">
        <v>32</v>
      </c>
      <c r="C127" t="s">
        <v>51</v>
      </c>
      <c r="D127" t="s">
        <v>17</v>
      </c>
      <c r="E127">
        <v>62</v>
      </c>
    </row>
    <row r="128" spans="1:5" x14ac:dyDescent="0.3">
      <c r="A128" t="s">
        <v>43</v>
      </c>
      <c r="B128" t="s">
        <v>32</v>
      </c>
      <c r="C128" t="s">
        <v>24</v>
      </c>
      <c r="D128" t="s">
        <v>17</v>
      </c>
      <c r="E128">
        <v>39</v>
      </c>
    </row>
    <row r="129" spans="1:5" x14ac:dyDescent="0.3">
      <c r="A129" t="s">
        <v>27</v>
      </c>
      <c r="B129" t="s">
        <v>36</v>
      </c>
      <c r="C129" t="s">
        <v>18</v>
      </c>
      <c r="D129" t="s">
        <v>17</v>
      </c>
      <c r="E129">
        <v>63</v>
      </c>
    </row>
    <row r="130" spans="1:5" x14ac:dyDescent="0.3">
      <c r="A130" t="s">
        <v>31</v>
      </c>
      <c r="B130" t="s">
        <v>44</v>
      </c>
      <c r="C130" t="s">
        <v>24</v>
      </c>
      <c r="D130" t="s">
        <v>28</v>
      </c>
      <c r="E130">
        <v>27</v>
      </c>
    </row>
    <row r="131" spans="1:5" x14ac:dyDescent="0.3">
      <c r="A131" t="s">
        <v>15</v>
      </c>
      <c r="B131" t="s">
        <v>32</v>
      </c>
      <c r="C131" t="s">
        <v>24</v>
      </c>
      <c r="D131" t="s">
        <v>17</v>
      </c>
      <c r="E131">
        <v>37</v>
      </c>
    </row>
    <row r="132" spans="1:5" x14ac:dyDescent="0.3">
      <c r="A132" t="s">
        <v>27</v>
      </c>
      <c r="B132" t="s">
        <v>36</v>
      </c>
      <c r="C132" t="s">
        <v>18</v>
      </c>
      <c r="D132" t="s">
        <v>28</v>
      </c>
      <c r="E132">
        <v>37</v>
      </c>
    </row>
    <row r="133" spans="1:5" x14ac:dyDescent="0.3">
      <c r="A133" t="s">
        <v>31</v>
      </c>
      <c r="B133" t="s">
        <v>44</v>
      </c>
      <c r="C133" t="s">
        <v>51</v>
      </c>
      <c r="D133" t="s">
        <v>28</v>
      </c>
      <c r="E133">
        <v>46</v>
      </c>
    </row>
    <row r="134" spans="1:5" x14ac:dyDescent="0.3">
      <c r="A134" t="s">
        <v>23</v>
      </c>
      <c r="B134" t="s">
        <v>36</v>
      </c>
      <c r="C134" t="s">
        <v>51</v>
      </c>
      <c r="D134" t="s">
        <v>17</v>
      </c>
      <c r="E134">
        <v>54</v>
      </c>
    </row>
    <row r="135" spans="1:5" x14ac:dyDescent="0.3">
      <c r="A135" t="s">
        <v>50</v>
      </c>
      <c r="B135" t="s">
        <v>16</v>
      </c>
      <c r="C135" t="s">
        <v>24</v>
      </c>
      <c r="D135" t="s">
        <v>17</v>
      </c>
      <c r="E135">
        <v>30</v>
      </c>
    </row>
    <row r="136" spans="1:5" x14ac:dyDescent="0.3">
      <c r="A136" t="s">
        <v>31</v>
      </c>
      <c r="B136" t="s">
        <v>32</v>
      </c>
      <c r="C136" t="s">
        <v>51</v>
      </c>
      <c r="D136" t="s">
        <v>17</v>
      </c>
      <c r="E136">
        <v>28</v>
      </c>
    </row>
    <row r="137" spans="1:5" x14ac:dyDescent="0.3">
      <c r="A137" t="s">
        <v>27</v>
      </c>
      <c r="B137" t="s">
        <v>36</v>
      </c>
      <c r="C137" t="s">
        <v>18</v>
      </c>
      <c r="D137" t="s">
        <v>28</v>
      </c>
      <c r="E137">
        <v>40</v>
      </c>
    </row>
    <row r="138" spans="1:5" x14ac:dyDescent="0.3">
      <c r="A138" t="s">
        <v>23</v>
      </c>
      <c r="B138" t="s">
        <v>36</v>
      </c>
      <c r="C138" t="s">
        <v>24</v>
      </c>
      <c r="D138" t="s">
        <v>17</v>
      </c>
      <c r="E138">
        <v>49</v>
      </c>
    </row>
    <row r="139" spans="1:5" x14ac:dyDescent="0.3">
      <c r="A139" t="s">
        <v>50</v>
      </c>
      <c r="B139" t="s">
        <v>16</v>
      </c>
      <c r="C139" t="s">
        <v>51</v>
      </c>
      <c r="D139" t="s">
        <v>28</v>
      </c>
      <c r="E139">
        <v>39</v>
      </c>
    </row>
    <row r="140" spans="1:5" x14ac:dyDescent="0.3">
      <c r="A140" t="s">
        <v>31</v>
      </c>
      <c r="B140" t="s">
        <v>44</v>
      </c>
      <c r="C140" t="s">
        <v>24</v>
      </c>
      <c r="D140" t="s">
        <v>28</v>
      </c>
      <c r="E140">
        <v>61</v>
      </c>
    </row>
    <row r="141" spans="1:5" x14ac:dyDescent="0.3">
      <c r="A141" t="s">
        <v>31</v>
      </c>
      <c r="B141" t="s">
        <v>16</v>
      </c>
      <c r="C141" t="s">
        <v>24</v>
      </c>
      <c r="D141" t="s">
        <v>17</v>
      </c>
      <c r="E141">
        <v>46</v>
      </c>
    </row>
    <row r="142" spans="1:5" x14ac:dyDescent="0.3">
      <c r="A142" t="s">
        <v>43</v>
      </c>
      <c r="B142" t="s">
        <v>44</v>
      </c>
      <c r="C142" t="s">
        <v>18</v>
      </c>
      <c r="D142" t="s">
        <v>17</v>
      </c>
      <c r="E142">
        <v>35</v>
      </c>
    </row>
    <row r="143" spans="1:5" x14ac:dyDescent="0.3">
      <c r="A143" t="s">
        <v>31</v>
      </c>
      <c r="B143" t="s">
        <v>32</v>
      </c>
      <c r="C143" t="s">
        <v>18</v>
      </c>
      <c r="D143" t="s">
        <v>28</v>
      </c>
      <c r="E143">
        <v>33</v>
      </c>
    </row>
    <row r="144" spans="1:5" x14ac:dyDescent="0.3">
      <c r="A144" t="s">
        <v>23</v>
      </c>
      <c r="B144" t="s">
        <v>32</v>
      </c>
      <c r="C144" t="s">
        <v>24</v>
      </c>
      <c r="D144" t="s">
        <v>17</v>
      </c>
      <c r="E144">
        <v>61</v>
      </c>
    </row>
    <row r="145" spans="1:5" x14ac:dyDescent="0.3">
      <c r="A145" t="s">
        <v>27</v>
      </c>
      <c r="B145" t="s">
        <v>44</v>
      </c>
      <c r="C145" t="s">
        <v>24</v>
      </c>
      <c r="D145" t="s">
        <v>28</v>
      </c>
      <c r="E145">
        <v>45</v>
      </c>
    </row>
    <row r="146" spans="1:5" x14ac:dyDescent="0.3">
      <c r="A146" t="s">
        <v>27</v>
      </c>
      <c r="B146" t="s">
        <v>16</v>
      </c>
      <c r="C146" t="s">
        <v>51</v>
      </c>
      <c r="D146" t="s">
        <v>28</v>
      </c>
      <c r="E146">
        <v>51</v>
      </c>
    </row>
    <row r="147" spans="1:5" x14ac:dyDescent="0.3">
      <c r="A147" t="s">
        <v>23</v>
      </c>
      <c r="B147" t="s">
        <v>36</v>
      </c>
      <c r="C147" t="s">
        <v>24</v>
      </c>
      <c r="D147" t="s">
        <v>28</v>
      </c>
      <c r="E147">
        <v>55</v>
      </c>
    </row>
    <row r="148" spans="1:5" x14ac:dyDescent="0.3">
      <c r="A148" t="s">
        <v>50</v>
      </c>
      <c r="B148" t="s">
        <v>32</v>
      </c>
      <c r="C148" t="s">
        <v>18</v>
      </c>
      <c r="D148" t="s">
        <v>17</v>
      </c>
      <c r="E148">
        <v>46</v>
      </c>
    </row>
    <row r="149" spans="1:5" x14ac:dyDescent="0.3">
      <c r="A149" t="s">
        <v>31</v>
      </c>
      <c r="B149" t="s">
        <v>44</v>
      </c>
      <c r="C149" t="s">
        <v>18</v>
      </c>
      <c r="D149" t="s">
        <v>28</v>
      </c>
      <c r="E149">
        <v>30</v>
      </c>
    </row>
    <row r="150" spans="1:5" x14ac:dyDescent="0.3">
      <c r="A150" t="s">
        <v>27</v>
      </c>
      <c r="B150" t="s">
        <v>16</v>
      </c>
      <c r="C150" t="s">
        <v>24</v>
      </c>
      <c r="D150" t="s">
        <v>28</v>
      </c>
      <c r="E150">
        <v>54</v>
      </c>
    </row>
    <row r="151" spans="1:5" x14ac:dyDescent="0.3">
      <c r="A151" t="s">
        <v>27</v>
      </c>
      <c r="B151" t="s">
        <v>16</v>
      </c>
      <c r="C151" t="s">
        <v>18</v>
      </c>
      <c r="D151" t="s">
        <v>17</v>
      </c>
      <c r="E151">
        <v>54</v>
      </c>
    </row>
    <row r="152" spans="1:5" x14ac:dyDescent="0.3">
      <c r="A152" t="s">
        <v>31</v>
      </c>
      <c r="B152" t="s">
        <v>36</v>
      </c>
      <c r="C152" t="s">
        <v>51</v>
      </c>
      <c r="D152" t="s">
        <v>28</v>
      </c>
      <c r="E152">
        <v>45</v>
      </c>
    </row>
    <row r="153" spans="1:5" x14ac:dyDescent="0.3">
      <c r="A153" t="s">
        <v>50</v>
      </c>
      <c r="B153" t="s">
        <v>44</v>
      </c>
      <c r="C153" t="s">
        <v>18</v>
      </c>
      <c r="D153" t="s">
        <v>17</v>
      </c>
      <c r="E153">
        <v>49</v>
      </c>
    </row>
    <row r="154" spans="1:5" x14ac:dyDescent="0.3">
      <c r="A154" t="s">
        <v>15</v>
      </c>
      <c r="B154" t="s">
        <v>16</v>
      </c>
      <c r="C154" t="s">
        <v>24</v>
      </c>
      <c r="D154" t="s">
        <v>28</v>
      </c>
      <c r="E154">
        <v>55</v>
      </c>
    </row>
    <row r="155" spans="1:5" x14ac:dyDescent="0.3">
      <c r="A155" t="s">
        <v>27</v>
      </c>
      <c r="B155" t="s">
        <v>36</v>
      </c>
      <c r="C155" t="s">
        <v>24</v>
      </c>
      <c r="D155" t="s">
        <v>17</v>
      </c>
      <c r="E155">
        <v>62</v>
      </c>
    </row>
    <row r="156" spans="1:5" x14ac:dyDescent="0.3">
      <c r="A156" t="s">
        <v>27</v>
      </c>
      <c r="B156" t="s">
        <v>44</v>
      </c>
      <c r="C156" t="s">
        <v>18</v>
      </c>
      <c r="D156" t="s">
        <v>17</v>
      </c>
      <c r="E156">
        <v>28</v>
      </c>
    </row>
    <row r="157" spans="1:5" x14ac:dyDescent="0.3">
      <c r="A157" t="s">
        <v>27</v>
      </c>
      <c r="B157" t="s">
        <v>36</v>
      </c>
      <c r="C157" t="s">
        <v>24</v>
      </c>
      <c r="D157" t="s">
        <v>28</v>
      </c>
      <c r="E157">
        <v>33</v>
      </c>
    </row>
    <row r="158" spans="1:5" x14ac:dyDescent="0.3">
      <c r="A158" t="s">
        <v>27</v>
      </c>
      <c r="B158" t="s">
        <v>32</v>
      </c>
      <c r="C158" t="s">
        <v>18</v>
      </c>
      <c r="D158" t="s">
        <v>28</v>
      </c>
      <c r="E158">
        <v>32</v>
      </c>
    </row>
    <row r="159" spans="1:5" x14ac:dyDescent="0.3">
      <c r="A159" t="s">
        <v>15</v>
      </c>
      <c r="B159" t="s">
        <v>44</v>
      </c>
      <c r="C159" t="s">
        <v>18</v>
      </c>
      <c r="D159" t="s">
        <v>17</v>
      </c>
      <c r="E159">
        <v>32</v>
      </c>
    </row>
    <row r="160" spans="1:5" x14ac:dyDescent="0.3">
      <c r="A160" t="s">
        <v>65</v>
      </c>
      <c r="B160" t="s">
        <v>16</v>
      </c>
      <c r="C160" t="s">
        <v>18</v>
      </c>
      <c r="D160" t="s">
        <v>28</v>
      </c>
      <c r="E160">
        <v>55</v>
      </c>
    </row>
    <row r="161" spans="1:5" x14ac:dyDescent="0.3">
      <c r="A161" t="s">
        <v>23</v>
      </c>
      <c r="B161" t="s">
        <v>16</v>
      </c>
      <c r="C161" t="s">
        <v>24</v>
      </c>
      <c r="D161" t="s">
        <v>17</v>
      </c>
      <c r="E161">
        <v>58</v>
      </c>
    </row>
    <row r="162" spans="1:5" x14ac:dyDescent="0.3">
      <c r="A162" t="s">
        <v>31</v>
      </c>
      <c r="B162" t="s">
        <v>44</v>
      </c>
      <c r="C162" t="s">
        <v>24</v>
      </c>
      <c r="D162" t="s">
        <v>28</v>
      </c>
      <c r="E162">
        <v>34</v>
      </c>
    </row>
    <row r="163" spans="1:5" x14ac:dyDescent="0.3">
      <c r="A163" t="s">
        <v>31</v>
      </c>
      <c r="B163" t="s">
        <v>16</v>
      </c>
      <c r="C163" t="s">
        <v>47</v>
      </c>
      <c r="D163" t="s">
        <v>17</v>
      </c>
      <c r="E163">
        <v>27</v>
      </c>
    </row>
    <row r="164" spans="1:5" x14ac:dyDescent="0.3">
      <c r="A164" t="s">
        <v>50</v>
      </c>
      <c r="B164" t="s">
        <v>44</v>
      </c>
      <c r="C164" t="s">
        <v>51</v>
      </c>
      <c r="D164" t="s">
        <v>28</v>
      </c>
      <c r="E164">
        <v>61</v>
      </c>
    </row>
    <row r="165" spans="1:5" x14ac:dyDescent="0.3">
      <c r="A165" t="s">
        <v>27</v>
      </c>
      <c r="B165" t="s">
        <v>36</v>
      </c>
      <c r="C165" t="s">
        <v>51</v>
      </c>
      <c r="D165" t="s">
        <v>28</v>
      </c>
      <c r="E165">
        <v>47</v>
      </c>
    </row>
    <row r="166" spans="1:5" x14ac:dyDescent="0.3">
      <c r="A166" t="s">
        <v>43</v>
      </c>
      <c r="B166" t="s">
        <v>44</v>
      </c>
      <c r="C166" t="s">
        <v>24</v>
      </c>
      <c r="D166" t="s">
        <v>28</v>
      </c>
      <c r="E166">
        <v>40</v>
      </c>
    </row>
    <row r="167" spans="1:5" x14ac:dyDescent="0.3">
      <c r="A167" t="s">
        <v>31</v>
      </c>
      <c r="B167" t="s">
        <v>44</v>
      </c>
      <c r="C167" t="s">
        <v>18</v>
      </c>
      <c r="D167" t="s">
        <v>28</v>
      </c>
      <c r="E167">
        <v>30</v>
      </c>
    </row>
    <row r="168" spans="1:5" x14ac:dyDescent="0.3">
      <c r="A168" t="s">
        <v>15</v>
      </c>
      <c r="B168" t="s">
        <v>32</v>
      </c>
      <c r="C168" t="s">
        <v>51</v>
      </c>
      <c r="D168" t="s">
        <v>28</v>
      </c>
      <c r="E168">
        <v>45</v>
      </c>
    </row>
    <row r="169" spans="1:5" x14ac:dyDescent="0.3">
      <c r="A169" t="s">
        <v>50</v>
      </c>
      <c r="B169" t="s">
        <v>16</v>
      </c>
      <c r="C169" t="s">
        <v>18</v>
      </c>
      <c r="D169" t="s">
        <v>17</v>
      </c>
      <c r="E169">
        <v>30</v>
      </c>
    </row>
    <row r="170" spans="1:5" x14ac:dyDescent="0.3">
      <c r="A170" t="s">
        <v>65</v>
      </c>
      <c r="B170" t="s">
        <v>32</v>
      </c>
      <c r="C170" t="s">
        <v>24</v>
      </c>
      <c r="D170" t="s">
        <v>17</v>
      </c>
      <c r="E170">
        <v>56</v>
      </c>
    </row>
    <row r="171" spans="1:5" x14ac:dyDescent="0.3">
      <c r="A171" t="s">
        <v>50</v>
      </c>
      <c r="B171" t="s">
        <v>16</v>
      </c>
      <c r="C171" t="s">
        <v>18</v>
      </c>
      <c r="D171" t="s">
        <v>17</v>
      </c>
      <c r="E171">
        <v>62</v>
      </c>
    </row>
    <row r="172" spans="1:5" x14ac:dyDescent="0.3">
      <c r="A172" t="s">
        <v>23</v>
      </c>
      <c r="B172" t="s">
        <v>36</v>
      </c>
      <c r="C172" t="s">
        <v>51</v>
      </c>
      <c r="D172" t="s">
        <v>17</v>
      </c>
      <c r="E172">
        <v>45</v>
      </c>
    </row>
    <row r="173" spans="1:5" x14ac:dyDescent="0.3">
      <c r="A173" t="s">
        <v>27</v>
      </c>
      <c r="B173" t="s">
        <v>16</v>
      </c>
      <c r="C173" t="s">
        <v>24</v>
      </c>
      <c r="D173" t="s">
        <v>28</v>
      </c>
      <c r="E173">
        <v>46</v>
      </c>
    </row>
    <row r="174" spans="1:5" x14ac:dyDescent="0.3">
      <c r="A174" t="s">
        <v>23</v>
      </c>
      <c r="B174" t="s">
        <v>16</v>
      </c>
      <c r="C174" t="s">
        <v>24</v>
      </c>
      <c r="D174" t="s">
        <v>28</v>
      </c>
      <c r="E174">
        <v>48</v>
      </c>
    </row>
    <row r="175" spans="1:5" x14ac:dyDescent="0.3">
      <c r="A175" t="s">
        <v>65</v>
      </c>
      <c r="B175" t="s">
        <v>36</v>
      </c>
      <c r="C175" t="s">
        <v>51</v>
      </c>
      <c r="D175" t="s">
        <v>17</v>
      </c>
      <c r="E175">
        <v>27</v>
      </c>
    </row>
    <row r="176" spans="1:5" x14ac:dyDescent="0.3">
      <c r="A176" t="s">
        <v>27</v>
      </c>
      <c r="B176" t="s">
        <v>44</v>
      </c>
      <c r="C176" t="s">
        <v>51</v>
      </c>
      <c r="D176" t="s">
        <v>28</v>
      </c>
      <c r="E176">
        <v>53</v>
      </c>
    </row>
    <row r="177" spans="1:5" x14ac:dyDescent="0.3">
      <c r="A177" t="s">
        <v>43</v>
      </c>
      <c r="B177" t="s">
        <v>36</v>
      </c>
      <c r="C177" t="s">
        <v>18</v>
      </c>
      <c r="D177" t="s">
        <v>17</v>
      </c>
      <c r="E177">
        <v>59</v>
      </c>
    </row>
    <row r="178" spans="1:5" x14ac:dyDescent="0.3">
      <c r="A178" t="s">
        <v>43</v>
      </c>
      <c r="B178" t="s">
        <v>16</v>
      </c>
      <c r="C178" t="s">
        <v>24</v>
      </c>
      <c r="D178" t="s">
        <v>28</v>
      </c>
      <c r="E178">
        <v>55</v>
      </c>
    </row>
    <row r="179" spans="1:5" x14ac:dyDescent="0.3">
      <c r="A179" t="s">
        <v>15</v>
      </c>
      <c r="B179" t="s">
        <v>44</v>
      </c>
      <c r="C179" t="s">
        <v>24</v>
      </c>
      <c r="D179" t="s">
        <v>17</v>
      </c>
      <c r="E179">
        <v>43</v>
      </c>
    </row>
    <row r="180" spans="1:5" x14ac:dyDescent="0.3">
      <c r="A180" t="s">
        <v>15</v>
      </c>
      <c r="B180" t="s">
        <v>36</v>
      </c>
      <c r="C180" t="s">
        <v>24</v>
      </c>
      <c r="D180" t="s">
        <v>17</v>
      </c>
      <c r="E180">
        <v>55</v>
      </c>
    </row>
    <row r="181" spans="1:5" x14ac:dyDescent="0.3">
      <c r="A181" t="s">
        <v>43</v>
      </c>
      <c r="B181" t="s">
        <v>16</v>
      </c>
      <c r="C181" t="s">
        <v>18</v>
      </c>
      <c r="D181" t="s">
        <v>28</v>
      </c>
      <c r="E181">
        <v>51</v>
      </c>
    </row>
    <row r="182" spans="1:5" x14ac:dyDescent="0.3">
      <c r="A182" t="s">
        <v>27</v>
      </c>
      <c r="B182" t="s">
        <v>36</v>
      </c>
      <c r="C182" t="s">
        <v>18</v>
      </c>
      <c r="D182" t="s">
        <v>17</v>
      </c>
      <c r="E182">
        <v>54</v>
      </c>
    </row>
    <row r="183" spans="1:5" x14ac:dyDescent="0.3">
      <c r="A183" t="s">
        <v>43</v>
      </c>
      <c r="B183" t="s">
        <v>44</v>
      </c>
      <c r="C183" t="s">
        <v>24</v>
      </c>
      <c r="D183" t="s">
        <v>17</v>
      </c>
      <c r="E183">
        <v>47</v>
      </c>
    </row>
    <row r="184" spans="1:5" x14ac:dyDescent="0.3">
      <c r="A184" t="s">
        <v>43</v>
      </c>
      <c r="B184" t="s">
        <v>32</v>
      </c>
      <c r="C184" t="s">
        <v>18</v>
      </c>
      <c r="D184" t="s">
        <v>28</v>
      </c>
      <c r="E184">
        <v>55</v>
      </c>
    </row>
    <row r="185" spans="1:5" x14ac:dyDescent="0.3">
      <c r="A185" t="s">
        <v>27</v>
      </c>
      <c r="B185" t="s">
        <v>36</v>
      </c>
      <c r="C185" t="s">
        <v>24</v>
      </c>
      <c r="D185" t="s">
        <v>17</v>
      </c>
      <c r="E185">
        <v>50</v>
      </c>
    </row>
    <row r="186" spans="1:5" x14ac:dyDescent="0.3">
      <c r="A186" t="s">
        <v>27</v>
      </c>
      <c r="B186" t="s">
        <v>16</v>
      </c>
      <c r="C186" t="s">
        <v>24</v>
      </c>
      <c r="D186" t="s">
        <v>28</v>
      </c>
      <c r="E186">
        <v>31</v>
      </c>
    </row>
    <row r="187" spans="1:5" x14ac:dyDescent="0.3">
      <c r="A187" t="s">
        <v>27</v>
      </c>
      <c r="B187" t="s">
        <v>44</v>
      </c>
      <c r="C187" t="s">
        <v>24</v>
      </c>
      <c r="D187" t="s">
        <v>28</v>
      </c>
      <c r="E187">
        <v>47</v>
      </c>
    </row>
    <row r="188" spans="1:5" x14ac:dyDescent="0.3">
      <c r="A188" t="s">
        <v>27</v>
      </c>
      <c r="B188" t="s">
        <v>16</v>
      </c>
      <c r="C188" t="s">
        <v>51</v>
      </c>
      <c r="D188" t="s">
        <v>28</v>
      </c>
      <c r="E188">
        <v>29</v>
      </c>
    </row>
    <row r="189" spans="1:5" x14ac:dyDescent="0.3">
      <c r="A189" t="s">
        <v>43</v>
      </c>
      <c r="B189" t="s">
        <v>44</v>
      </c>
      <c r="C189" t="s">
        <v>51</v>
      </c>
      <c r="D189" t="s">
        <v>28</v>
      </c>
      <c r="E189">
        <v>38</v>
      </c>
    </row>
    <row r="190" spans="1:5" x14ac:dyDescent="0.3">
      <c r="A190" t="s">
        <v>23</v>
      </c>
      <c r="B190" t="s">
        <v>16</v>
      </c>
      <c r="C190" t="s">
        <v>51</v>
      </c>
      <c r="D190" t="s">
        <v>28</v>
      </c>
      <c r="E190">
        <v>29</v>
      </c>
    </row>
    <row r="191" spans="1:5" x14ac:dyDescent="0.3">
      <c r="A191" t="s">
        <v>23</v>
      </c>
      <c r="B191" t="s">
        <v>36</v>
      </c>
      <c r="C191" t="s">
        <v>18</v>
      </c>
      <c r="D191" t="s">
        <v>28</v>
      </c>
      <c r="E191">
        <v>33</v>
      </c>
    </row>
    <row r="192" spans="1:5" x14ac:dyDescent="0.3">
      <c r="A192" t="s">
        <v>50</v>
      </c>
      <c r="B192" t="s">
        <v>44</v>
      </c>
      <c r="C192" t="s">
        <v>18</v>
      </c>
      <c r="D192" t="s">
        <v>28</v>
      </c>
      <c r="E192">
        <v>50</v>
      </c>
    </row>
    <row r="193" spans="1:5" x14ac:dyDescent="0.3">
      <c r="A193" t="s">
        <v>50</v>
      </c>
      <c r="B193" t="s">
        <v>36</v>
      </c>
      <c r="C193" t="s">
        <v>24</v>
      </c>
      <c r="D193" t="s">
        <v>17</v>
      </c>
      <c r="E193">
        <v>46</v>
      </c>
    </row>
    <row r="194" spans="1:5" x14ac:dyDescent="0.3">
      <c r="A194" t="s">
        <v>31</v>
      </c>
      <c r="B194" t="s">
        <v>32</v>
      </c>
      <c r="C194" t="s">
        <v>24</v>
      </c>
      <c r="D194" t="s">
        <v>28</v>
      </c>
      <c r="E194">
        <v>57</v>
      </c>
    </row>
    <row r="195" spans="1:5" x14ac:dyDescent="0.3">
      <c r="A195" t="s">
        <v>50</v>
      </c>
      <c r="B195" t="s">
        <v>32</v>
      </c>
      <c r="C195" t="s">
        <v>51</v>
      </c>
      <c r="D195" t="s">
        <v>17</v>
      </c>
      <c r="E195">
        <v>49</v>
      </c>
    </row>
    <row r="196" spans="1:5" x14ac:dyDescent="0.3">
      <c r="A196" t="s">
        <v>27</v>
      </c>
      <c r="B196" t="s">
        <v>36</v>
      </c>
      <c r="C196" t="s">
        <v>47</v>
      </c>
      <c r="D196" t="s">
        <v>28</v>
      </c>
      <c r="E196">
        <v>54</v>
      </c>
    </row>
    <row r="197" spans="1:5" x14ac:dyDescent="0.3">
      <c r="A197" t="s">
        <v>50</v>
      </c>
      <c r="B197" t="s">
        <v>32</v>
      </c>
      <c r="C197" t="s">
        <v>24</v>
      </c>
      <c r="D197" t="s">
        <v>28</v>
      </c>
      <c r="E197">
        <v>28</v>
      </c>
    </row>
    <row r="198" spans="1:5" x14ac:dyDescent="0.3">
      <c r="A198" t="s">
        <v>43</v>
      </c>
      <c r="B198" t="s">
        <v>36</v>
      </c>
      <c r="C198" t="s">
        <v>51</v>
      </c>
      <c r="D198" t="s">
        <v>28</v>
      </c>
      <c r="E198">
        <v>30</v>
      </c>
    </row>
    <row r="199" spans="1:5" x14ac:dyDescent="0.3">
      <c r="A199" t="s">
        <v>50</v>
      </c>
      <c r="B199" t="s">
        <v>36</v>
      </c>
      <c r="C199" t="s">
        <v>24</v>
      </c>
      <c r="D199" t="s">
        <v>17</v>
      </c>
      <c r="E199">
        <v>36</v>
      </c>
    </row>
    <row r="200" spans="1:5" x14ac:dyDescent="0.3">
      <c r="A200" t="s">
        <v>27</v>
      </c>
      <c r="B200" t="s">
        <v>36</v>
      </c>
      <c r="C200" t="s">
        <v>51</v>
      </c>
      <c r="D200" t="s">
        <v>17</v>
      </c>
      <c r="E200">
        <v>36</v>
      </c>
    </row>
    <row r="201" spans="1:5" x14ac:dyDescent="0.3">
      <c r="A201" t="s">
        <v>43</v>
      </c>
      <c r="B201" t="s">
        <v>32</v>
      </c>
      <c r="C201" t="s">
        <v>47</v>
      </c>
      <c r="D201" t="s">
        <v>17</v>
      </c>
      <c r="E201">
        <v>30</v>
      </c>
    </row>
    <row r="202" spans="1:5" x14ac:dyDescent="0.3">
      <c r="A202" t="s">
        <v>27</v>
      </c>
      <c r="B202" t="s">
        <v>36</v>
      </c>
      <c r="C202" t="s">
        <v>51</v>
      </c>
      <c r="D202" t="s">
        <v>28</v>
      </c>
      <c r="E202">
        <v>29</v>
      </c>
    </row>
    <row r="203" spans="1:5" x14ac:dyDescent="0.3">
      <c r="A203" t="s">
        <v>50</v>
      </c>
      <c r="B203" t="s">
        <v>32</v>
      </c>
      <c r="C203" t="s">
        <v>51</v>
      </c>
      <c r="D203" t="s">
        <v>17</v>
      </c>
      <c r="E203">
        <v>47</v>
      </c>
    </row>
    <row r="204" spans="1:5" x14ac:dyDescent="0.3">
      <c r="A204" t="s">
        <v>31</v>
      </c>
      <c r="B204" t="s">
        <v>36</v>
      </c>
      <c r="C204" t="s">
        <v>24</v>
      </c>
      <c r="D204" t="s">
        <v>28</v>
      </c>
      <c r="E204">
        <v>35</v>
      </c>
    </row>
    <row r="205" spans="1:5" x14ac:dyDescent="0.3">
      <c r="A205" t="s">
        <v>31</v>
      </c>
      <c r="B205" t="s">
        <v>36</v>
      </c>
      <c r="C205" t="s">
        <v>18</v>
      </c>
      <c r="D205" t="s">
        <v>17</v>
      </c>
      <c r="E205">
        <v>25</v>
      </c>
    </row>
    <row r="206" spans="1:5" x14ac:dyDescent="0.3">
      <c r="A206" t="s">
        <v>31</v>
      </c>
      <c r="B206" t="s">
        <v>44</v>
      </c>
      <c r="C206" t="s">
        <v>24</v>
      </c>
      <c r="D206" t="s">
        <v>28</v>
      </c>
      <c r="E206">
        <v>45</v>
      </c>
    </row>
    <row r="207" spans="1:5" x14ac:dyDescent="0.3">
      <c r="A207" t="s">
        <v>27</v>
      </c>
      <c r="B207" t="s">
        <v>32</v>
      </c>
      <c r="C207" t="s">
        <v>18</v>
      </c>
      <c r="D207" t="s">
        <v>28</v>
      </c>
      <c r="E207">
        <v>58</v>
      </c>
    </row>
    <row r="208" spans="1:5" x14ac:dyDescent="0.3">
      <c r="A208" t="s">
        <v>31</v>
      </c>
      <c r="B208" t="s">
        <v>44</v>
      </c>
      <c r="C208" t="s">
        <v>18</v>
      </c>
      <c r="D208" t="s">
        <v>28</v>
      </c>
      <c r="E208">
        <v>51</v>
      </c>
    </row>
    <row r="209" spans="1:5" x14ac:dyDescent="0.3">
      <c r="A209" t="s">
        <v>23</v>
      </c>
      <c r="B209" t="s">
        <v>16</v>
      </c>
      <c r="C209" t="s">
        <v>24</v>
      </c>
      <c r="D209" t="s">
        <v>28</v>
      </c>
      <c r="E209">
        <v>48</v>
      </c>
    </row>
    <row r="210" spans="1:5" x14ac:dyDescent="0.3">
      <c r="A210" t="s">
        <v>50</v>
      </c>
      <c r="B210" t="s">
        <v>32</v>
      </c>
      <c r="C210" t="s">
        <v>47</v>
      </c>
      <c r="D210" t="s">
        <v>28</v>
      </c>
      <c r="E210">
        <v>36</v>
      </c>
    </row>
    <row r="211" spans="1:5" x14ac:dyDescent="0.3">
      <c r="A211" t="s">
        <v>65</v>
      </c>
      <c r="B211" t="s">
        <v>16</v>
      </c>
      <c r="C211" t="s">
        <v>24</v>
      </c>
      <c r="D211" t="s">
        <v>28</v>
      </c>
      <c r="E211">
        <v>59</v>
      </c>
    </row>
    <row r="212" spans="1:5" x14ac:dyDescent="0.3">
      <c r="A212" t="s">
        <v>50</v>
      </c>
      <c r="B212" t="s">
        <v>44</v>
      </c>
      <c r="C212" t="s">
        <v>51</v>
      </c>
      <c r="D212" t="s">
        <v>17</v>
      </c>
      <c r="E212">
        <v>45</v>
      </c>
    </row>
    <row r="213" spans="1:5" x14ac:dyDescent="0.3">
      <c r="A213" t="s">
        <v>50</v>
      </c>
      <c r="B213" t="s">
        <v>36</v>
      </c>
      <c r="C213" t="s">
        <v>18</v>
      </c>
      <c r="D213" t="s">
        <v>28</v>
      </c>
      <c r="E213">
        <v>29</v>
      </c>
    </row>
    <row r="214" spans="1:5" x14ac:dyDescent="0.3">
      <c r="A214" t="s">
        <v>65</v>
      </c>
      <c r="B214" t="s">
        <v>44</v>
      </c>
      <c r="C214" t="s">
        <v>18</v>
      </c>
      <c r="D214" t="s">
        <v>28</v>
      </c>
      <c r="E214">
        <v>62</v>
      </c>
    </row>
    <row r="215" spans="1:5" x14ac:dyDescent="0.3">
      <c r="A215" t="s">
        <v>27</v>
      </c>
      <c r="B215" t="s">
        <v>32</v>
      </c>
      <c r="C215" t="s">
        <v>24</v>
      </c>
      <c r="D215" t="s">
        <v>28</v>
      </c>
      <c r="E215">
        <v>51</v>
      </c>
    </row>
    <row r="216" spans="1:5" x14ac:dyDescent="0.3">
      <c r="A216" t="s">
        <v>31</v>
      </c>
      <c r="B216" t="s">
        <v>16</v>
      </c>
      <c r="C216" t="s">
        <v>51</v>
      </c>
      <c r="D216" t="s">
        <v>28</v>
      </c>
      <c r="E216">
        <v>47</v>
      </c>
    </row>
    <row r="217" spans="1:5" x14ac:dyDescent="0.3">
      <c r="A217" t="s">
        <v>31</v>
      </c>
      <c r="B217" t="s">
        <v>36</v>
      </c>
      <c r="C217" t="s">
        <v>51</v>
      </c>
      <c r="D217" t="s">
        <v>28</v>
      </c>
      <c r="E217">
        <v>40</v>
      </c>
    </row>
    <row r="218" spans="1:5" x14ac:dyDescent="0.3">
      <c r="A218" t="s">
        <v>15</v>
      </c>
      <c r="B218" t="s">
        <v>32</v>
      </c>
      <c r="C218" t="s">
        <v>18</v>
      </c>
      <c r="D218" t="s">
        <v>17</v>
      </c>
      <c r="E218">
        <v>28</v>
      </c>
    </row>
    <row r="219" spans="1:5" x14ac:dyDescent="0.3">
      <c r="A219" t="s">
        <v>43</v>
      </c>
      <c r="B219" t="s">
        <v>44</v>
      </c>
      <c r="C219" t="s">
        <v>18</v>
      </c>
      <c r="D219" t="s">
        <v>17</v>
      </c>
      <c r="E219">
        <v>29</v>
      </c>
    </row>
    <row r="220" spans="1:5" x14ac:dyDescent="0.3">
      <c r="A220" t="s">
        <v>15</v>
      </c>
      <c r="B220" t="s">
        <v>32</v>
      </c>
      <c r="C220" t="s">
        <v>51</v>
      </c>
      <c r="D220" t="s">
        <v>28</v>
      </c>
      <c r="E220">
        <v>46</v>
      </c>
    </row>
    <row r="221" spans="1:5" x14ac:dyDescent="0.3">
      <c r="A221" t="s">
        <v>50</v>
      </c>
      <c r="B221" t="s">
        <v>44</v>
      </c>
      <c r="C221" t="s">
        <v>51</v>
      </c>
      <c r="D221" t="s">
        <v>28</v>
      </c>
      <c r="E221">
        <v>45</v>
      </c>
    </row>
    <row r="222" spans="1:5" x14ac:dyDescent="0.3">
      <c r="A222" t="s">
        <v>31</v>
      </c>
      <c r="B222" t="s">
        <v>36</v>
      </c>
      <c r="C222" t="s">
        <v>18</v>
      </c>
      <c r="D222" t="s">
        <v>17</v>
      </c>
      <c r="E222">
        <v>30</v>
      </c>
    </row>
    <row r="223" spans="1:5" x14ac:dyDescent="0.3">
      <c r="A223" t="s">
        <v>27</v>
      </c>
      <c r="B223" t="s">
        <v>36</v>
      </c>
      <c r="C223" t="s">
        <v>24</v>
      </c>
      <c r="D223" t="s">
        <v>17</v>
      </c>
      <c r="E223">
        <v>48</v>
      </c>
    </row>
    <row r="224" spans="1:5" x14ac:dyDescent="0.3">
      <c r="A224" t="s">
        <v>15</v>
      </c>
      <c r="B224" t="s">
        <v>36</v>
      </c>
      <c r="C224" t="s">
        <v>18</v>
      </c>
      <c r="D224" t="s">
        <v>17</v>
      </c>
      <c r="E224">
        <v>51</v>
      </c>
    </row>
    <row r="225" spans="1:5" x14ac:dyDescent="0.3">
      <c r="A225" t="s">
        <v>50</v>
      </c>
      <c r="B225" t="s">
        <v>32</v>
      </c>
      <c r="C225" t="s">
        <v>18</v>
      </c>
      <c r="D225" t="s">
        <v>17</v>
      </c>
      <c r="E225">
        <v>28</v>
      </c>
    </row>
    <row r="226" spans="1:5" x14ac:dyDescent="0.3">
      <c r="A226" t="s">
        <v>27</v>
      </c>
      <c r="B226" t="s">
        <v>36</v>
      </c>
      <c r="C226" t="s">
        <v>18</v>
      </c>
      <c r="D226" t="s">
        <v>17</v>
      </c>
      <c r="E226">
        <v>36</v>
      </c>
    </row>
    <row r="227" spans="1:5" x14ac:dyDescent="0.3">
      <c r="A227" t="s">
        <v>50</v>
      </c>
      <c r="B227" t="s">
        <v>32</v>
      </c>
      <c r="C227" t="s">
        <v>24</v>
      </c>
      <c r="D227" t="s">
        <v>17</v>
      </c>
      <c r="E227">
        <v>40</v>
      </c>
    </row>
    <row r="228" spans="1:5" x14ac:dyDescent="0.3">
      <c r="A228" t="s">
        <v>23</v>
      </c>
      <c r="B228" t="s">
        <v>16</v>
      </c>
      <c r="C228" t="s">
        <v>18</v>
      </c>
      <c r="D228" t="s">
        <v>17</v>
      </c>
      <c r="E228">
        <v>51</v>
      </c>
    </row>
    <row r="229" spans="1:5" x14ac:dyDescent="0.3">
      <c r="A229" t="s">
        <v>31</v>
      </c>
      <c r="B229" t="s">
        <v>32</v>
      </c>
      <c r="C229" t="s">
        <v>24</v>
      </c>
      <c r="D229" t="s">
        <v>28</v>
      </c>
      <c r="E229">
        <v>45</v>
      </c>
    </row>
    <row r="230" spans="1:5" x14ac:dyDescent="0.3">
      <c r="A230" t="s">
        <v>31</v>
      </c>
      <c r="B230" t="s">
        <v>16</v>
      </c>
      <c r="C230" t="s">
        <v>18</v>
      </c>
      <c r="D230" t="s">
        <v>17</v>
      </c>
      <c r="E230">
        <v>44</v>
      </c>
    </row>
    <row r="231" spans="1:5" x14ac:dyDescent="0.3">
      <c r="A231" t="s">
        <v>15</v>
      </c>
      <c r="B231" t="s">
        <v>36</v>
      </c>
      <c r="C231" t="s">
        <v>24</v>
      </c>
      <c r="D231" t="s">
        <v>28</v>
      </c>
      <c r="E231">
        <v>64</v>
      </c>
    </row>
    <row r="232" spans="1:5" x14ac:dyDescent="0.3">
      <c r="A232" t="s">
        <v>23</v>
      </c>
      <c r="B232" t="s">
        <v>16</v>
      </c>
      <c r="C232" t="s">
        <v>18</v>
      </c>
      <c r="D232" t="s">
        <v>28</v>
      </c>
      <c r="E232">
        <v>30</v>
      </c>
    </row>
    <row r="233" spans="1:5" x14ac:dyDescent="0.3">
      <c r="A233" t="s">
        <v>65</v>
      </c>
      <c r="B233" t="s">
        <v>32</v>
      </c>
      <c r="C233" t="s">
        <v>24</v>
      </c>
      <c r="D233" t="s">
        <v>28</v>
      </c>
      <c r="E233">
        <v>28</v>
      </c>
    </row>
    <row r="234" spans="1:5" x14ac:dyDescent="0.3">
      <c r="A234" t="s">
        <v>65</v>
      </c>
      <c r="B234" t="s">
        <v>32</v>
      </c>
      <c r="C234" t="s">
        <v>51</v>
      </c>
      <c r="D234" t="s">
        <v>17</v>
      </c>
      <c r="E234">
        <v>33</v>
      </c>
    </row>
    <row r="235" spans="1:5" x14ac:dyDescent="0.3">
      <c r="A235" t="s">
        <v>15</v>
      </c>
      <c r="B235" t="s">
        <v>44</v>
      </c>
      <c r="C235" t="s">
        <v>47</v>
      </c>
      <c r="D235" t="s">
        <v>28</v>
      </c>
      <c r="E235">
        <v>51</v>
      </c>
    </row>
    <row r="236" spans="1:5" x14ac:dyDescent="0.3">
      <c r="A236" t="s">
        <v>65</v>
      </c>
      <c r="B236" t="s">
        <v>36</v>
      </c>
      <c r="C236" t="s">
        <v>24</v>
      </c>
      <c r="D236" t="s">
        <v>28</v>
      </c>
      <c r="E236">
        <v>25</v>
      </c>
    </row>
    <row r="237" spans="1:5" x14ac:dyDescent="0.3">
      <c r="A237" t="s">
        <v>31</v>
      </c>
      <c r="B237" t="s">
        <v>16</v>
      </c>
      <c r="C237" t="s">
        <v>51</v>
      </c>
      <c r="D237" t="s">
        <v>17</v>
      </c>
      <c r="E237">
        <v>42</v>
      </c>
    </row>
    <row r="238" spans="1:5" x14ac:dyDescent="0.3">
      <c r="A238" t="s">
        <v>43</v>
      </c>
      <c r="B238" t="s">
        <v>16</v>
      </c>
      <c r="C238" t="s">
        <v>18</v>
      </c>
      <c r="D238" t="s">
        <v>17</v>
      </c>
      <c r="E238">
        <v>34</v>
      </c>
    </row>
    <row r="239" spans="1:5" x14ac:dyDescent="0.3">
      <c r="A239" t="s">
        <v>50</v>
      </c>
      <c r="B239" t="s">
        <v>16</v>
      </c>
      <c r="C239" t="s">
        <v>51</v>
      </c>
      <c r="D239" t="s">
        <v>17</v>
      </c>
      <c r="E239">
        <v>48</v>
      </c>
    </row>
    <row r="240" spans="1:5" x14ac:dyDescent="0.3">
      <c r="A240" t="s">
        <v>65</v>
      </c>
      <c r="B240" t="s">
        <v>32</v>
      </c>
      <c r="C240" t="s">
        <v>18</v>
      </c>
      <c r="D240" t="s">
        <v>28</v>
      </c>
      <c r="E240">
        <v>33</v>
      </c>
    </row>
    <row r="241" spans="1:5" x14ac:dyDescent="0.3">
      <c r="A241" t="s">
        <v>23</v>
      </c>
      <c r="B241" t="s">
        <v>16</v>
      </c>
      <c r="C241" t="s">
        <v>24</v>
      </c>
      <c r="D241" t="s">
        <v>28</v>
      </c>
      <c r="E241">
        <v>41</v>
      </c>
    </row>
    <row r="242" spans="1:5" x14ac:dyDescent="0.3">
      <c r="A242" t="s">
        <v>50</v>
      </c>
      <c r="B242" t="s">
        <v>32</v>
      </c>
      <c r="C242" t="s">
        <v>51</v>
      </c>
      <c r="D242" t="s">
        <v>28</v>
      </c>
      <c r="E242">
        <v>55</v>
      </c>
    </row>
    <row r="243" spans="1:5" x14ac:dyDescent="0.3">
      <c r="A243" t="s">
        <v>31</v>
      </c>
      <c r="B243" t="s">
        <v>36</v>
      </c>
      <c r="C243" t="s">
        <v>51</v>
      </c>
      <c r="D243" t="s">
        <v>28</v>
      </c>
      <c r="E243">
        <v>36</v>
      </c>
    </row>
    <row r="244" spans="1:5" x14ac:dyDescent="0.3">
      <c r="A244" t="s">
        <v>31</v>
      </c>
      <c r="B244" t="s">
        <v>16</v>
      </c>
      <c r="C244" t="s">
        <v>51</v>
      </c>
      <c r="D244" t="s">
        <v>28</v>
      </c>
      <c r="E244">
        <v>31</v>
      </c>
    </row>
    <row r="245" spans="1:5" x14ac:dyDescent="0.3">
      <c r="A245" t="s">
        <v>27</v>
      </c>
      <c r="B245" t="s">
        <v>32</v>
      </c>
      <c r="C245" t="s">
        <v>24</v>
      </c>
      <c r="D245" t="s">
        <v>17</v>
      </c>
      <c r="E245">
        <v>53</v>
      </c>
    </row>
    <row r="246" spans="1:5" x14ac:dyDescent="0.3">
      <c r="A246" t="s">
        <v>50</v>
      </c>
      <c r="B246" t="s">
        <v>44</v>
      </c>
      <c r="C246" t="s">
        <v>18</v>
      </c>
      <c r="D246" t="s">
        <v>28</v>
      </c>
      <c r="E246">
        <v>43</v>
      </c>
    </row>
    <row r="247" spans="1:5" x14ac:dyDescent="0.3">
      <c r="A247" t="s">
        <v>15</v>
      </c>
      <c r="B247" t="s">
        <v>36</v>
      </c>
      <c r="C247" t="s">
        <v>51</v>
      </c>
      <c r="D247" t="s">
        <v>17</v>
      </c>
      <c r="E247">
        <v>37</v>
      </c>
    </row>
    <row r="248" spans="1:5" x14ac:dyDescent="0.3">
      <c r="A248" t="s">
        <v>43</v>
      </c>
      <c r="B248" t="s">
        <v>36</v>
      </c>
      <c r="C248" t="s">
        <v>18</v>
      </c>
      <c r="D248" t="s">
        <v>28</v>
      </c>
      <c r="E248">
        <v>38</v>
      </c>
    </row>
    <row r="249" spans="1:5" x14ac:dyDescent="0.3">
      <c r="A249" t="s">
        <v>65</v>
      </c>
      <c r="B249" t="s">
        <v>36</v>
      </c>
      <c r="C249" t="s">
        <v>24</v>
      </c>
      <c r="D249" t="s">
        <v>17</v>
      </c>
      <c r="E249">
        <v>49</v>
      </c>
    </row>
    <row r="250" spans="1:5" x14ac:dyDescent="0.3">
      <c r="A250" t="s">
        <v>50</v>
      </c>
      <c r="B250" t="s">
        <v>16</v>
      </c>
      <c r="C250" t="s">
        <v>24</v>
      </c>
      <c r="D250" t="s">
        <v>17</v>
      </c>
      <c r="E250">
        <v>45</v>
      </c>
    </row>
    <row r="251" spans="1:5" x14ac:dyDescent="0.3">
      <c r="A251" t="s">
        <v>15</v>
      </c>
      <c r="B251" t="s">
        <v>32</v>
      </c>
      <c r="C251" t="s">
        <v>51</v>
      </c>
      <c r="D251" t="s">
        <v>28</v>
      </c>
      <c r="E251">
        <v>50</v>
      </c>
    </row>
    <row r="252" spans="1:5" x14ac:dyDescent="0.3">
      <c r="A252" t="s">
        <v>31</v>
      </c>
      <c r="B252" t="s">
        <v>44</v>
      </c>
      <c r="C252" t="s">
        <v>51</v>
      </c>
      <c r="D252" t="s">
        <v>28</v>
      </c>
      <c r="E252">
        <v>64</v>
      </c>
    </row>
    <row r="253" spans="1:5" x14ac:dyDescent="0.3">
      <c r="A253" t="s">
        <v>65</v>
      </c>
      <c r="B253" t="s">
        <v>36</v>
      </c>
      <c r="C253" t="s">
        <v>18</v>
      </c>
      <c r="D253" t="s">
        <v>17</v>
      </c>
      <c r="E253">
        <v>55</v>
      </c>
    </row>
    <row r="254" spans="1:5" x14ac:dyDescent="0.3">
      <c r="A254" t="s">
        <v>31</v>
      </c>
      <c r="B254" t="s">
        <v>44</v>
      </c>
      <c r="C254" t="s">
        <v>51</v>
      </c>
      <c r="D254" t="s">
        <v>17</v>
      </c>
      <c r="E254">
        <v>45</v>
      </c>
    </row>
    <row r="255" spans="1:5" x14ac:dyDescent="0.3">
      <c r="A255" t="s">
        <v>27</v>
      </c>
      <c r="B255" t="s">
        <v>32</v>
      </c>
      <c r="C255" t="s">
        <v>47</v>
      </c>
      <c r="D255" t="s">
        <v>17</v>
      </c>
      <c r="E255">
        <v>39</v>
      </c>
    </row>
    <row r="256" spans="1:5" x14ac:dyDescent="0.3">
      <c r="A256" t="s">
        <v>27</v>
      </c>
      <c r="B256" t="s">
        <v>44</v>
      </c>
      <c r="C256" t="s">
        <v>24</v>
      </c>
      <c r="D256" t="s">
        <v>17</v>
      </c>
      <c r="E256">
        <v>40</v>
      </c>
    </row>
    <row r="257" spans="1:5" x14ac:dyDescent="0.3">
      <c r="A257" t="s">
        <v>23</v>
      </c>
      <c r="B257" t="s">
        <v>36</v>
      </c>
      <c r="C257" t="s">
        <v>51</v>
      </c>
      <c r="D257" t="s">
        <v>28</v>
      </c>
      <c r="E257">
        <v>48</v>
      </c>
    </row>
    <row r="258" spans="1:5" x14ac:dyDescent="0.3">
      <c r="A258" t="s">
        <v>31</v>
      </c>
      <c r="B258" t="s">
        <v>32</v>
      </c>
      <c r="C258" t="s">
        <v>51</v>
      </c>
      <c r="D258" t="s">
        <v>28</v>
      </c>
      <c r="E258">
        <v>64</v>
      </c>
    </row>
    <row r="259" spans="1:5" x14ac:dyDescent="0.3">
      <c r="A259" t="s">
        <v>23</v>
      </c>
      <c r="B259" t="s">
        <v>44</v>
      </c>
      <c r="C259" t="s">
        <v>51</v>
      </c>
      <c r="D259" t="s">
        <v>17</v>
      </c>
      <c r="E259">
        <v>65</v>
      </c>
    </row>
    <row r="260" spans="1:5" x14ac:dyDescent="0.3">
      <c r="A260" t="s">
        <v>27</v>
      </c>
      <c r="B260" t="s">
        <v>16</v>
      </c>
      <c r="C260" t="s">
        <v>24</v>
      </c>
      <c r="D260" t="s">
        <v>28</v>
      </c>
      <c r="E260">
        <v>43</v>
      </c>
    </row>
    <row r="261" spans="1:5" x14ac:dyDescent="0.3">
      <c r="A261" t="s">
        <v>31</v>
      </c>
      <c r="B261" t="s">
        <v>32</v>
      </c>
      <c r="C261" t="s">
        <v>18</v>
      </c>
      <c r="D261" t="s">
        <v>28</v>
      </c>
      <c r="E261">
        <v>50</v>
      </c>
    </row>
    <row r="262" spans="1:5" x14ac:dyDescent="0.3">
      <c r="A262" t="s">
        <v>15</v>
      </c>
      <c r="B262" t="s">
        <v>32</v>
      </c>
      <c r="C262" t="s">
        <v>51</v>
      </c>
      <c r="D262" t="s">
        <v>17</v>
      </c>
      <c r="E262">
        <v>27</v>
      </c>
    </row>
    <row r="263" spans="1:5" x14ac:dyDescent="0.3">
      <c r="A263" t="s">
        <v>23</v>
      </c>
      <c r="B263" t="s">
        <v>36</v>
      </c>
      <c r="C263" t="s">
        <v>47</v>
      </c>
      <c r="D263" t="s">
        <v>17</v>
      </c>
      <c r="E263">
        <v>55</v>
      </c>
    </row>
    <row r="264" spans="1:5" x14ac:dyDescent="0.3">
      <c r="A264" t="s">
        <v>23</v>
      </c>
      <c r="B264" t="s">
        <v>36</v>
      </c>
      <c r="C264" t="s">
        <v>47</v>
      </c>
      <c r="D264" t="s">
        <v>28</v>
      </c>
      <c r="E264">
        <v>41</v>
      </c>
    </row>
    <row r="265" spans="1:5" x14ac:dyDescent="0.3">
      <c r="A265" t="s">
        <v>23</v>
      </c>
      <c r="B265" t="s">
        <v>16</v>
      </c>
      <c r="C265" t="s">
        <v>47</v>
      </c>
      <c r="D265" t="s">
        <v>17</v>
      </c>
      <c r="E265">
        <v>34</v>
      </c>
    </row>
    <row r="266" spans="1:5" x14ac:dyDescent="0.3">
      <c r="A266" t="s">
        <v>27</v>
      </c>
      <c r="B266" t="s">
        <v>44</v>
      </c>
      <c r="C266" t="s">
        <v>24</v>
      </c>
      <c r="D266" t="s">
        <v>17</v>
      </c>
      <c r="E266">
        <v>47</v>
      </c>
    </row>
    <row r="267" spans="1:5" x14ac:dyDescent="0.3">
      <c r="A267" t="s">
        <v>27</v>
      </c>
      <c r="B267" t="s">
        <v>44</v>
      </c>
      <c r="C267" t="s">
        <v>51</v>
      </c>
      <c r="D267" t="s">
        <v>17</v>
      </c>
      <c r="E267">
        <v>32</v>
      </c>
    </row>
    <row r="268" spans="1:5" x14ac:dyDescent="0.3">
      <c r="A268" t="s">
        <v>27</v>
      </c>
      <c r="B268" t="s">
        <v>36</v>
      </c>
      <c r="C268" t="s">
        <v>24</v>
      </c>
      <c r="D268" t="s">
        <v>17</v>
      </c>
      <c r="E268">
        <v>39</v>
      </c>
    </row>
    <row r="269" spans="1:5" x14ac:dyDescent="0.3">
      <c r="A269" t="s">
        <v>50</v>
      </c>
      <c r="B269" t="s">
        <v>44</v>
      </c>
      <c r="C269" t="s">
        <v>18</v>
      </c>
      <c r="D269" t="s">
        <v>17</v>
      </c>
      <c r="E269">
        <v>26</v>
      </c>
    </row>
    <row r="270" spans="1:5" x14ac:dyDescent="0.3">
      <c r="A270" t="s">
        <v>31</v>
      </c>
      <c r="B270" t="s">
        <v>36</v>
      </c>
      <c r="C270" t="s">
        <v>47</v>
      </c>
      <c r="D270" t="s">
        <v>28</v>
      </c>
      <c r="E270">
        <v>40</v>
      </c>
    </row>
    <row r="271" spans="1:5" x14ac:dyDescent="0.3">
      <c r="A271" t="s">
        <v>27</v>
      </c>
      <c r="B271" t="s">
        <v>36</v>
      </c>
      <c r="C271" t="s">
        <v>51</v>
      </c>
      <c r="D271" t="s">
        <v>17</v>
      </c>
      <c r="E271">
        <v>32</v>
      </c>
    </row>
    <row r="272" spans="1:5" x14ac:dyDescent="0.3">
      <c r="A272" t="s">
        <v>65</v>
      </c>
      <c r="B272" t="s">
        <v>16</v>
      </c>
      <c r="C272" t="s">
        <v>24</v>
      </c>
      <c r="D272" t="s">
        <v>17</v>
      </c>
      <c r="E272">
        <v>58</v>
      </c>
    </row>
    <row r="273" spans="1:5" x14ac:dyDescent="0.3">
      <c r="A273" t="s">
        <v>31</v>
      </c>
      <c r="B273" t="s">
        <v>16</v>
      </c>
      <c r="C273" t="s">
        <v>18</v>
      </c>
      <c r="D273" t="s">
        <v>17</v>
      </c>
      <c r="E273">
        <v>58</v>
      </c>
    </row>
    <row r="274" spans="1:5" x14ac:dyDescent="0.3">
      <c r="A274" t="s">
        <v>50</v>
      </c>
      <c r="B274" t="s">
        <v>16</v>
      </c>
      <c r="C274" t="s">
        <v>51</v>
      </c>
      <c r="D274" t="s">
        <v>17</v>
      </c>
      <c r="E274">
        <v>42</v>
      </c>
    </row>
    <row r="275" spans="1:5" x14ac:dyDescent="0.3">
      <c r="A275" t="s">
        <v>23</v>
      </c>
      <c r="B275" t="s">
        <v>44</v>
      </c>
      <c r="C275" t="s">
        <v>18</v>
      </c>
      <c r="D275" t="s">
        <v>28</v>
      </c>
      <c r="E275">
        <v>26</v>
      </c>
    </row>
    <row r="276" spans="1:5" x14ac:dyDescent="0.3">
      <c r="A276" t="s">
        <v>65</v>
      </c>
      <c r="B276" t="s">
        <v>36</v>
      </c>
      <c r="C276" t="s">
        <v>51</v>
      </c>
      <c r="D276" t="s">
        <v>28</v>
      </c>
      <c r="E276">
        <v>38</v>
      </c>
    </row>
    <row r="277" spans="1:5" x14ac:dyDescent="0.3">
      <c r="A277" t="s">
        <v>15</v>
      </c>
      <c r="B277" t="s">
        <v>16</v>
      </c>
      <c r="C277" t="s">
        <v>24</v>
      </c>
      <c r="D277" t="s">
        <v>28</v>
      </c>
      <c r="E277">
        <v>64</v>
      </c>
    </row>
    <row r="278" spans="1:5" x14ac:dyDescent="0.3">
      <c r="A278" t="s">
        <v>31</v>
      </c>
      <c r="B278" t="s">
        <v>44</v>
      </c>
      <c r="C278" t="s">
        <v>18</v>
      </c>
      <c r="D278" t="s">
        <v>28</v>
      </c>
      <c r="E278">
        <v>38</v>
      </c>
    </row>
    <row r="279" spans="1:5" x14ac:dyDescent="0.3">
      <c r="A279" t="s">
        <v>65</v>
      </c>
      <c r="B279" t="s">
        <v>16</v>
      </c>
      <c r="C279" t="s">
        <v>51</v>
      </c>
      <c r="D279" t="s">
        <v>17</v>
      </c>
      <c r="E279">
        <v>55</v>
      </c>
    </row>
    <row r="280" spans="1:5" x14ac:dyDescent="0.3">
      <c r="A280" t="s">
        <v>43</v>
      </c>
      <c r="B280" t="s">
        <v>36</v>
      </c>
      <c r="C280" t="s">
        <v>51</v>
      </c>
      <c r="D280" t="s">
        <v>17</v>
      </c>
      <c r="E280">
        <v>45</v>
      </c>
    </row>
    <row r="281" spans="1:5" x14ac:dyDescent="0.3">
      <c r="A281" t="s">
        <v>50</v>
      </c>
      <c r="B281" t="s">
        <v>32</v>
      </c>
      <c r="C281" t="s">
        <v>47</v>
      </c>
      <c r="D281" t="s">
        <v>28</v>
      </c>
      <c r="E281">
        <v>43</v>
      </c>
    </row>
    <row r="282" spans="1:5" x14ac:dyDescent="0.3">
      <c r="A282" t="s">
        <v>27</v>
      </c>
      <c r="B282" t="s">
        <v>36</v>
      </c>
      <c r="C282" t="s">
        <v>24</v>
      </c>
      <c r="D282" t="s">
        <v>17</v>
      </c>
      <c r="E282">
        <v>34</v>
      </c>
    </row>
    <row r="283" spans="1:5" x14ac:dyDescent="0.3">
      <c r="A283" t="s">
        <v>27</v>
      </c>
      <c r="B283" t="s">
        <v>16</v>
      </c>
      <c r="C283" t="s">
        <v>24</v>
      </c>
      <c r="D283" t="s">
        <v>28</v>
      </c>
      <c r="E283">
        <v>40</v>
      </c>
    </row>
    <row r="284" spans="1:5" x14ac:dyDescent="0.3">
      <c r="A284" t="s">
        <v>31</v>
      </c>
      <c r="B284" t="s">
        <v>16</v>
      </c>
      <c r="C284" t="s">
        <v>51</v>
      </c>
      <c r="D284" t="s">
        <v>28</v>
      </c>
      <c r="E284">
        <v>52</v>
      </c>
    </row>
    <row r="285" spans="1:5" x14ac:dyDescent="0.3">
      <c r="A285" t="s">
        <v>15</v>
      </c>
      <c r="B285" t="s">
        <v>32</v>
      </c>
      <c r="C285" t="s">
        <v>24</v>
      </c>
      <c r="D285" t="s">
        <v>28</v>
      </c>
      <c r="E285">
        <v>52</v>
      </c>
    </row>
    <row r="286" spans="1:5" x14ac:dyDescent="0.3">
      <c r="A286" t="s">
        <v>31</v>
      </c>
      <c r="B286" t="s">
        <v>44</v>
      </c>
      <c r="C286" t="s">
        <v>24</v>
      </c>
      <c r="D286" t="s">
        <v>28</v>
      </c>
      <c r="E286">
        <v>47</v>
      </c>
    </row>
    <row r="287" spans="1:5" x14ac:dyDescent="0.3">
      <c r="A287" t="s">
        <v>43</v>
      </c>
      <c r="B287" t="s">
        <v>36</v>
      </c>
      <c r="C287" t="s">
        <v>24</v>
      </c>
      <c r="D287" t="s">
        <v>17</v>
      </c>
      <c r="E287">
        <v>65</v>
      </c>
    </row>
    <row r="288" spans="1:5" x14ac:dyDescent="0.3">
      <c r="A288" t="s">
        <v>23</v>
      </c>
      <c r="B288" t="s">
        <v>32</v>
      </c>
      <c r="C288" t="s">
        <v>51</v>
      </c>
      <c r="D288" t="s">
        <v>17</v>
      </c>
      <c r="E288">
        <v>31</v>
      </c>
    </row>
    <row r="289" spans="1:5" x14ac:dyDescent="0.3">
      <c r="A289" t="s">
        <v>65</v>
      </c>
      <c r="B289" t="s">
        <v>32</v>
      </c>
      <c r="C289" t="s">
        <v>51</v>
      </c>
      <c r="D289" t="s">
        <v>17</v>
      </c>
      <c r="E289">
        <v>41</v>
      </c>
    </row>
    <row r="290" spans="1:5" x14ac:dyDescent="0.3">
      <c r="A290" t="s">
        <v>43</v>
      </c>
      <c r="B290" t="s">
        <v>44</v>
      </c>
      <c r="C290" t="s">
        <v>18</v>
      </c>
      <c r="D290" t="s">
        <v>28</v>
      </c>
      <c r="E290">
        <v>30</v>
      </c>
    </row>
    <row r="291" spans="1:5" x14ac:dyDescent="0.3">
      <c r="A291" t="s">
        <v>27</v>
      </c>
      <c r="B291" t="s">
        <v>36</v>
      </c>
      <c r="C291" t="s">
        <v>24</v>
      </c>
      <c r="D291" t="s">
        <v>17</v>
      </c>
      <c r="E291">
        <v>58</v>
      </c>
    </row>
    <row r="292" spans="1:5" x14ac:dyDescent="0.3">
      <c r="A292" t="s">
        <v>31</v>
      </c>
      <c r="B292" t="s">
        <v>16</v>
      </c>
      <c r="C292" t="s">
        <v>51</v>
      </c>
      <c r="D292" t="s">
        <v>28</v>
      </c>
      <c r="E292">
        <v>54</v>
      </c>
    </row>
    <row r="293" spans="1:5" x14ac:dyDescent="0.3">
      <c r="A293" t="s">
        <v>43</v>
      </c>
      <c r="B293" t="s">
        <v>16</v>
      </c>
      <c r="C293" t="s">
        <v>24</v>
      </c>
      <c r="D293" t="s">
        <v>17</v>
      </c>
      <c r="E293">
        <v>40</v>
      </c>
    </row>
    <row r="294" spans="1:5" x14ac:dyDescent="0.3">
      <c r="A294" t="s">
        <v>15</v>
      </c>
      <c r="B294" t="s">
        <v>16</v>
      </c>
      <c r="C294" t="s">
        <v>24</v>
      </c>
      <c r="D294" t="s">
        <v>17</v>
      </c>
      <c r="E294">
        <v>63</v>
      </c>
    </row>
    <row r="295" spans="1:5" x14ac:dyDescent="0.3">
      <c r="A295" t="s">
        <v>65</v>
      </c>
      <c r="B295" t="s">
        <v>36</v>
      </c>
      <c r="C295" t="s">
        <v>24</v>
      </c>
      <c r="D295" t="s">
        <v>28</v>
      </c>
      <c r="E295">
        <v>40</v>
      </c>
    </row>
    <row r="296" spans="1:5" x14ac:dyDescent="0.3">
      <c r="A296" t="s">
        <v>31</v>
      </c>
      <c r="B296" t="s">
        <v>44</v>
      </c>
      <c r="C296" t="s">
        <v>24</v>
      </c>
      <c r="D296" t="s">
        <v>17</v>
      </c>
      <c r="E296">
        <v>65</v>
      </c>
    </row>
    <row r="297" spans="1:5" x14ac:dyDescent="0.3">
      <c r="A297" t="s">
        <v>23</v>
      </c>
      <c r="B297" t="s">
        <v>32</v>
      </c>
      <c r="C297" t="s">
        <v>24</v>
      </c>
      <c r="D297" t="s">
        <v>17</v>
      </c>
      <c r="E297">
        <v>57</v>
      </c>
    </row>
    <row r="298" spans="1:5" x14ac:dyDescent="0.3">
      <c r="A298" t="s">
        <v>65</v>
      </c>
      <c r="B298" t="s">
        <v>44</v>
      </c>
      <c r="C298" t="s">
        <v>18</v>
      </c>
      <c r="D298" t="s">
        <v>28</v>
      </c>
      <c r="E298">
        <v>27</v>
      </c>
    </row>
    <row r="299" spans="1:5" x14ac:dyDescent="0.3">
      <c r="A299" t="s">
        <v>23</v>
      </c>
      <c r="B299" t="s">
        <v>36</v>
      </c>
      <c r="C299" t="s">
        <v>18</v>
      </c>
      <c r="D299" t="s">
        <v>17</v>
      </c>
      <c r="E299">
        <v>31</v>
      </c>
    </row>
    <row r="300" spans="1:5" x14ac:dyDescent="0.3">
      <c r="A300" t="s">
        <v>27</v>
      </c>
      <c r="B300" t="s">
        <v>32</v>
      </c>
      <c r="C300" t="s">
        <v>24</v>
      </c>
      <c r="D300" t="s">
        <v>17</v>
      </c>
      <c r="E300">
        <v>45</v>
      </c>
    </row>
    <row r="301" spans="1:5" x14ac:dyDescent="0.3">
      <c r="A301" t="s">
        <v>50</v>
      </c>
      <c r="B301" t="s">
        <v>44</v>
      </c>
      <c r="C301" t="s">
        <v>24</v>
      </c>
      <c r="D301" t="s">
        <v>17</v>
      </c>
      <c r="E301">
        <v>47</v>
      </c>
    </row>
    <row r="302" spans="1:5" x14ac:dyDescent="0.3">
      <c r="A302" t="s">
        <v>31</v>
      </c>
      <c r="B302" t="s">
        <v>16</v>
      </c>
      <c r="C302" t="s">
        <v>24</v>
      </c>
      <c r="D302" t="s">
        <v>17</v>
      </c>
      <c r="E302">
        <v>55</v>
      </c>
    </row>
    <row r="303" spans="1:5" x14ac:dyDescent="0.3">
      <c r="A303" t="s">
        <v>65</v>
      </c>
      <c r="B303" t="s">
        <v>36</v>
      </c>
      <c r="C303" t="s">
        <v>47</v>
      </c>
      <c r="D303" t="s">
        <v>28</v>
      </c>
      <c r="E303">
        <v>51</v>
      </c>
    </row>
    <row r="304" spans="1:5" x14ac:dyDescent="0.3">
      <c r="A304" t="s">
        <v>15</v>
      </c>
      <c r="B304" t="s">
        <v>44</v>
      </c>
      <c r="C304" t="s">
        <v>18</v>
      </c>
      <c r="D304" t="s">
        <v>28</v>
      </c>
      <c r="E304">
        <v>25</v>
      </c>
    </row>
    <row r="305" spans="1:5" x14ac:dyDescent="0.3">
      <c r="A305" t="s">
        <v>31</v>
      </c>
      <c r="B305" t="s">
        <v>32</v>
      </c>
      <c r="C305" t="s">
        <v>18</v>
      </c>
      <c r="D305" t="s">
        <v>17</v>
      </c>
      <c r="E305">
        <v>37</v>
      </c>
    </row>
    <row r="306" spans="1:5" x14ac:dyDescent="0.3">
      <c r="A306" t="s">
        <v>23</v>
      </c>
      <c r="B306" t="s">
        <v>32</v>
      </c>
      <c r="C306" t="s">
        <v>18</v>
      </c>
      <c r="D306" t="s">
        <v>28</v>
      </c>
      <c r="E306">
        <v>62</v>
      </c>
    </row>
    <row r="307" spans="1:5" x14ac:dyDescent="0.3">
      <c r="A307" t="s">
        <v>15</v>
      </c>
      <c r="B307" t="s">
        <v>16</v>
      </c>
      <c r="C307" t="s">
        <v>51</v>
      </c>
      <c r="D307" t="s">
        <v>28</v>
      </c>
      <c r="E307">
        <v>31</v>
      </c>
    </row>
    <row r="308" spans="1:5" x14ac:dyDescent="0.3">
      <c r="A308" t="s">
        <v>23</v>
      </c>
      <c r="B308" t="s">
        <v>16</v>
      </c>
      <c r="C308" t="s">
        <v>24</v>
      </c>
      <c r="D308" t="s">
        <v>17</v>
      </c>
      <c r="E308">
        <v>64</v>
      </c>
    </row>
    <row r="309" spans="1:5" x14ac:dyDescent="0.3">
      <c r="A309" t="s">
        <v>50</v>
      </c>
      <c r="B309" t="s">
        <v>44</v>
      </c>
      <c r="C309" t="s">
        <v>24</v>
      </c>
      <c r="D309" t="s">
        <v>28</v>
      </c>
      <c r="E309">
        <v>25</v>
      </c>
    </row>
    <row r="310" spans="1:5" x14ac:dyDescent="0.3">
      <c r="A310" t="s">
        <v>43</v>
      </c>
      <c r="B310" t="s">
        <v>32</v>
      </c>
      <c r="C310" t="s">
        <v>24</v>
      </c>
      <c r="D310" t="s">
        <v>17</v>
      </c>
      <c r="E310">
        <v>59</v>
      </c>
    </row>
    <row r="311" spans="1:5" x14ac:dyDescent="0.3">
      <c r="A311" t="s">
        <v>27</v>
      </c>
      <c r="B311" t="s">
        <v>32</v>
      </c>
      <c r="C311" t="s">
        <v>18</v>
      </c>
      <c r="D311" t="s">
        <v>17</v>
      </c>
      <c r="E311">
        <v>40</v>
      </c>
    </row>
    <row r="312" spans="1:5" x14ac:dyDescent="0.3">
      <c r="A312" t="s">
        <v>23</v>
      </c>
      <c r="B312" t="s">
        <v>36</v>
      </c>
      <c r="C312" t="s">
        <v>51</v>
      </c>
      <c r="D312" t="s">
        <v>28</v>
      </c>
      <c r="E312">
        <v>31</v>
      </c>
    </row>
    <row r="313" spans="1:5" x14ac:dyDescent="0.3">
      <c r="A313" t="s">
        <v>65</v>
      </c>
      <c r="B313" t="s">
        <v>36</v>
      </c>
      <c r="C313" t="s">
        <v>24</v>
      </c>
      <c r="D313" t="s">
        <v>28</v>
      </c>
      <c r="E313">
        <v>45</v>
      </c>
    </row>
    <row r="314" spans="1:5" x14ac:dyDescent="0.3">
      <c r="A314" t="s">
        <v>50</v>
      </c>
      <c r="B314" t="s">
        <v>36</v>
      </c>
      <c r="C314" t="s">
        <v>18</v>
      </c>
      <c r="D314" t="s">
        <v>17</v>
      </c>
      <c r="E314">
        <v>49</v>
      </c>
    </row>
    <row r="315" spans="1:5" x14ac:dyDescent="0.3">
      <c r="A315" t="s">
        <v>27</v>
      </c>
      <c r="B315" t="s">
        <v>44</v>
      </c>
      <c r="C315" t="s">
        <v>47</v>
      </c>
      <c r="D315" t="s">
        <v>28</v>
      </c>
      <c r="E315">
        <v>46</v>
      </c>
    </row>
    <row r="316" spans="1:5" x14ac:dyDescent="0.3">
      <c r="A316" t="s">
        <v>23</v>
      </c>
      <c r="B316" t="s">
        <v>32</v>
      </c>
      <c r="C316" t="s">
        <v>51</v>
      </c>
      <c r="D316" t="s">
        <v>28</v>
      </c>
      <c r="E316">
        <v>46</v>
      </c>
    </row>
    <row r="317" spans="1:5" x14ac:dyDescent="0.3">
      <c r="A317" t="s">
        <v>50</v>
      </c>
      <c r="B317" t="s">
        <v>36</v>
      </c>
      <c r="C317" t="s">
        <v>24</v>
      </c>
      <c r="D317" t="s">
        <v>28</v>
      </c>
      <c r="E317">
        <v>45</v>
      </c>
    </row>
    <row r="318" spans="1:5" x14ac:dyDescent="0.3">
      <c r="A318" t="s">
        <v>65</v>
      </c>
      <c r="B318" t="s">
        <v>44</v>
      </c>
      <c r="C318" t="s">
        <v>24</v>
      </c>
      <c r="D318" t="s">
        <v>28</v>
      </c>
      <c r="E318">
        <v>40</v>
      </c>
    </row>
    <row r="319" spans="1:5" x14ac:dyDescent="0.3">
      <c r="A319" t="s">
        <v>15</v>
      </c>
      <c r="B319" t="s">
        <v>36</v>
      </c>
      <c r="C319" t="s">
        <v>18</v>
      </c>
      <c r="D319" t="s">
        <v>17</v>
      </c>
      <c r="E319">
        <v>48</v>
      </c>
    </row>
    <row r="320" spans="1:5" x14ac:dyDescent="0.3">
      <c r="A320" t="s">
        <v>27</v>
      </c>
      <c r="B320" t="s">
        <v>16</v>
      </c>
      <c r="C320" t="s">
        <v>24</v>
      </c>
      <c r="D320" t="s">
        <v>28</v>
      </c>
      <c r="E320">
        <v>31</v>
      </c>
    </row>
    <row r="321" spans="1:5" x14ac:dyDescent="0.3">
      <c r="A321" t="s">
        <v>50</v>
      </c>
      <c r="B321" t="s">
        <v>44</v>
      </c>
      <c r="C321" t="s">
        <v>24</v>
      </c>
      <c r="D321" t="s">
        <v>17</v>
      </c>
      <c r="E321">
        <v>30</v>
      </c>
    </row>
    <row r="322" spans="1:5" x14ac:dyDescent="0.3">
      <c r="A322" t="s">
        <v>31</v>
      </c>
      <c r="B322" t="s">
        <v>32</v>
      </c>
      <c r="C322" t="s">
        <v>24</v>
      </c>
      <c r="D322" t="s">
        <v>17</v>
      </c>
      <c r="E322">
        <v>55</v>
      </c>
    </row>
    <row r="323" spans="1:5" x14ac:dyDescent="0.3">
      <c r="A323" t="s">
        <v>43</v>
      </c>
      <c r="B323" t="s">
        <v>32</v>
      </c>
      <c r="C323" t="s">
        <v>24</v>
      </c>
      <c r="D323" t="s">
        <v>28</v>
      </c>
      <c r="E323">
        <v>28</v>
      </c>
    </row>
    <row r="324" spans="1:5" x14ac:dyDescent="0.3">
      <c r="A324" t="s">
        <v>31</v>
      </c>
      <c r="B324" t="s">
        <v>32</v>
      </c>
      <c r="C324" t="s">
        <v>18</v>
      </c>
      <c r="D324" t="s">
        <v>17</v>
      </c>
      <c r="E324">
        <v>45</v>
      </c>
    </row>
    <row r="325" spans="1:5" x14ac:dyDescent="0.3">
      <c r="A325" t="s">
        <v>27</v>
      </c>
      <c r="B325" t="s">
        <v>44</v>
      </c>
      <c r="C325" t="s">
        <v>47</v>
      </c>
      <c r="D325" t="s">
        <v>17</v>
      </c>
      <c r="E325">
        <v>45</v>
      </c>
    </row>
    <row r="326" spans="1:5" x14ac:dyDescent="0.3">
      <c r="A326" t="s">
        <v>31</v>
      </c>
      <c r="B326" t="s">
        <v>36</v>
      </c>
      <c r="C326" t="s">
        <v>18</v>
      </c>
      <c r="D326" t="s">
        <v>28</v>
      </c>
      <c r="E326">
        <v>63</v>
      </c>
    </row>
    <row r="327" spans="1:5" x14ac:dyDescent="0.3">
      <c r="A327" t="s">
        <v>15</v>
      </c>
      <c r="B327" t="s">
        <v>16</v>
      </c>
      <c r="C327" t="s">
        <v>24</v>
      </c>
      <c r="D327" t="s">
        <v>17</v>
      </c>
      <c r="E327">
        <v>55</v>
      </c>
    </row>
    <row r="328" spans="1:5" x14ac:dyDescent="0.3">
      <c r="A328" t="s">
        <v>50</v>
      </c>
      <c r="B328" t="s">
        <v>36</v>
      </c>
      <c r="C328" t="s">
        <v>47</v>
      </c>
      <c r="D328" t="s">
        <v>28</v>
      </c>
      <c r="E328">
        <v>47</v>
      </c>
    </row>
    <row r="329" spans="1:5" x14ac:dyDescent="0.3">
      <c r="A329" t="s">
        <v>65</v>
      </c>
      <c r="B329" t="s">
        <v>36</v>
      </c>
      <c r="C329" t="s">
        <v>18</v>
      </c>
      <c r="D329" t="s">
        <v>28</v>
      </c>
      <c r="E329">
        <v>29</v>
      </c>
    </row>
    <row r="330" spans="1:5" x14ac:dyDescent="0.3">
      <c r="A330" t="s">
        <v>23</v>
      </c>
      <c r="B330" t="s">
        <v>44</v>
      </c>
      <c r="C330" t="s">
        <v>51</v>
      </c>
      <c r="D330" t="s">
        <v>17</v>
      </c>
      <c r="E330">
        <v>34</v>
      </c>
    </row>
    <row r="331" spans="1:5" x14ac:dyDescent="0.3">
      <c r="A331" t="s">
        <v>27</v>
      </c>
      <c r="B331" t="s">
        <v>16</v>
      </c>
      <c r="C331" t="s">
        <v>24</v>
      </c>
      <c r="D331" t="s">
        <v>17</v>
      </c>
      <c r="E331">
        <v>28</v>
      </c>
    </row>
    <row r="332" spans="1:5" x14ac:dyDescent="0.3">
      <c r="A332" t="s">
        <v>27</v>
      </c>
      <c r="B332" t="s">
        <v>36</v>
      </c>
      <c r="C332" t="s">
        <v>47</v>
      </c>
      <c r="D332" t="s">
        <v>28</v>
      </c>
      <c r="E332">
        <v>31</v>
      </c>
    </row>
    <row r="333" spans="1:5" x14ac:dyDescent="0.3">
      <c r="A333" t="s">
        <v>50</v>
      </c>
      <c r="B333" t="s">
        <v>36</v>
      </c>
      <c r="C333" t="s">
        <v>51</v>
      </c>
      <c r="D333" t="s">
        <v>17</v>
      </c>
      <c r="E333">
        <v>50</v>
      </c>
    </row>
    <row r="334" spans="1:5" x14ac:dyDescent="0.3">
      <c r="A334" t="s">
        <v>23</v>
      </c>
      <c r="B334" t="s">
        <v>44</v>
      </c>
      <c r="C334" t="s">
        <v>24</v>
      </c>
      <c r="D334" t="s">
        <v>28</v>
      </c>
      <c r="E334">
        <v>39</v>
      </c>
    </row>
    <row r="335" spans="1:5" x14ac:dyDescent="0.3">
      <c r="A335" t="s">
        <v>31</v>
      </c>
      <c r="B335" t="s">
        <v>44</v>
      </c>
      <c r="C335" t="s">
        <v>24</v>
      </c>
      <c r="D335" t="s">
        <v>17</v>
      </c>
      <c r="E335">
        <v>35</v>
      </c>
    </row>
    <row r="336" spans="1:5" x14ac:dyDescent="0.3">
      <c r="A336" t="s">
        <v>27</v>
      </c>
      <c r="B336" t="s">
        <v>36</v>
      </c>
      <c r="C336" t="s">
        <v>18</v>
      </c>
      <c r="D336" t="s">
        <v>28</v>
      </c>
      <c r="E336">
        <v>54</v>
      </c>
    </row>
    <row r="337" spans="1:5" x14ac:dyDescent="0.3">
      <c r="A337" t="s">
        <v>27</v>
      </c>
      <c r="B337" t="s">
        <v>32</v>
      </c>
      <c r="C337" t="s">
        <v>18</v>
      </c>
      <c r="D337" t="s">
        <v>28</v>
      </c>
      <c r="E337">
        <v>47</v>
      </c>
    </row>
    <row r="338" spans="1:5" x14ac:dyDescent="0.3">
      <c r="A338" t="s">
        <v>27</v>
      </c>
      <c r="B338" t="s">
        <v>44</v>
      </c>
      <c r="C338" t="s">
        <v>18</v>
      </c>
      <c r="D338" t="s">
        <v>17</v>
      </c>
      <c r="E338">
        <v>26</v>
      </c>
    </row>
    <row r="339" spans="1:5" x14ac:dyDescent="0.3">
      <c r="A339" t="s">
        <v>27</v>
      </c>
      <c r="B339" t="s">
        <v>36</v>
      </c>
      <c r="C339" t="s">
        <v>24</v>
      </c>
      <c r="D339" t="s">
        <v>17</v>
      </c>
      <c r="E339">
        <v>42</v>
      </c>
    </row>
    <row r="340" spans="1:5" x14ac:dyDescent="0.3">
      <c r="A340" t="s">
        <v>31</v>
      </c>
      <c r="B340" t="s">
        <v>16</v>
      </c>
      <c r="C340" t="s">
        <v>51</v>
      </c>
      <c r="D340" t="s">
        <v>17</v>
      </c>
      <c r="E340">
        <v>47</v>
      </c>
    </row>
    <row r="341" spans="1:5" x14ac:dyDescent="0.3">
      <c r="A341" t="s">
        <v>31</v>
      </c>
      <c r="B341" t="s">
        <v>36</v>
      </c>
      <c r="C341" t="s">
        <v>51</v>
      </c>
      <c r="D341" t="s">
        <v>17</v>
      </c>
      <c r="E341">
        <v>60</v>
      </c>
    </row>
    <row r="342" spans="1:5" x14ac:dyDescent="0.3">
      <c r="A342" t="s">
        <v>15</v>
      </c>
      <c r="B342" t="s">
        <v>32</v>
      </c>
      <c r="C342" t="s">
        <v>51</v>
      </c>
      <c r="D342" t="s">
        <v>17</v>
      </c>
      <c r="E342">
        <v>36</v>
      </c>
    </row>
    <row r="343" spans="1:5" x14ac:dyDescent="0.3">
      <c r="A343" t="s">
        <v>27</v>
      </c>
      <c r="B343" t="s">
        <v>44</v>
      </c>
      <c r="C343" t="s">
        <v>24</v>
      </c>
      <c r="D343" t="s">
        <v>28</v>
      </c>
      <c r="E343">
        <v>31</v>
      </c>
    </row>
    <row r="344" spans="1:5" x14ac:dyDescent="0.3">
      <c r="A344" t="s">
        <v>15</v>
      </c>
      <c r="B344" t="s">
        <v>44</v>
      </c>
      <c r="C344" t="s">
        <v>51</v>
      </c>
      <c r="D344" t="s">
        <v>17</v>
      </c>
      <c r="E344">
        <v>55</v>
      </c>
    </row>
    <row r="345" spans="1:5" x14ac:dyDescent="0.3">
      <c r="A345" t="s">
        <v>31</v>
      </c>
      <c r="B345" t="s">
        <v>16</v>
      </c>
      <c r="C345" t="s">
        <v>18</v>
      </c>
      <c r="D345" t="s">
        <v>17</v>
      </c>
      <c r="E345">
        <v>51</v>
      </c>
    </row>
    <row r="346" spans="1:5" x14ac:dyDescent="0.3">
      <c r="A346" t="s">
        <v>27</v>
      </c>
      <c r="B346" t="s">
        <v>32</v>
      </c>
      <c r="C346" t="s">
        <v>18</v>
      </c>
      <c r="D346" t="s">
        <v>17</v>
      </c>
      <c r="E346">
        <v>48</v>
      </c>
    </row>
    <row r="347" spans="1:5" x14ac:dyDescent="0.3">
      <c r="A347" t="s">
        <v>65</v>
      </c>
      <c r="B347" t="s">
        <v>16</v>
      </c>
      <c r="C347" t="s">
        <v>51</v>
      </c>
      <c r="D347" t="s">
        <v>28</v>
      </c>
      <c r="E347">
        <v>58</v>
      </c>
    </row>
    <row r="348" spans="1:5" x14ac:dyDescent="0.3">
      <c r="A348" t="s">
        <v>50</v>
      </c>
      <c r="B348" t="s">
        <v>16</v>
      </c>
      <c r="C348" t="s">
        <v>51</v>
      </c>
      <c r="D348" t="s">
        <v>17</v>
      </c>
      <c r="E348">
        <v>29</v>
      </c>
    </row>
    <row r="349" spans="1:5" x14ac:dyDescent="0.3">
      <c r="A349" t="s">
        <v>27</v>
      </c>
      <c r="B349" t="s">
        <v>36</v>
      </c>
      <c r="C349" t="s">
        <v>51</v>
      </c>
      <c r="D349" t="s">
        <v>17</v>
      </c>
      <c r="E349">
        <v>25</v>
      </c>
    </row>
    <row r="350" spans="1:5" x14ac:dyDescent="0.3">
      <c r="A350" t="s">
        <v>65</v>
      </c>
      <c r="B350" t="s">
        <v>16</v>
      </c>
      <c r="C350" t="s">
        <v>18</v>
      </c>
      <c r="D350" t="s">
        <v>28</v>
      </c>
      <c r="E350">
        <v>36</v>
      </c>
    </row>
    <row r="351" spans="1:5" x14ac:dyDescent="0.3">
      <c r="A351" t="s">
        <v>23</v>
      </c>
      <c r="B351" t="s">
        <v>16</v>
      </c>
      <c r="C351" t="s">
        <v>24</v>
      </c>
      <c r="D351" t="s">
        <v>28</v>
      </c>
      <c r="E351">
        <v>37</v>
      </c>
    </row>
    <row r="352" spans="1:5" x14ac:dyDescent="0.3">
      <c r="A352" t="s">
        <v>23</v>
      </c>
      <c r="B352" t="s">
        <v>44</v>
      </c>
      <c r="C352" t="s">
        <v>24</v>
      </c>
      <c r="D352" t="s">
        <v>28</v>
      </c>
      <c r="E352">
        <v>57</v>
      </c>
    </row>
    <row r="353" spans="1:5" x14ac:dyDescent="0.3">
      <c r="A353" t="s">
        <v>31</v>
      </c>
      <c r="B353" t="s">
        <v>16</v>
      </c>
      <c r="C353" t="s">
        <v>51</v>
      </c>
      <c r="D353" t="s">
        <v>17</v>
      </c>
      <c r="E353">
        <v>59</v>
      </c>
    </row>
    <row r="354" spans="1:5" x14ac:dyDescent="0.3">
      <c r="A354" t="s">
        <v>43</v>
      </c>
      <c r="B354" t="s">
        <v>44</v>
      </c>
      <c r="C354" t="s">
        <v>51</v>
      </c>
      <c r="D354" t="s">
        <v>28</v>
      </c>
      <c r="E354">
        <v>37</v>
      </c>
    </row>
    <row r="355" spans="1:5" x14ac:dyDescent="0.3">
      <c r="A355" t="s">
        <v>27</v>
      </c>
      <c r="B355" t="s">
        <v>36</v>
      </c>
      <c r="C355" t="s">
        <v>24</v>
      </c>
      <c r="D355" t="s">
        <v>17</v>
      </c>
      <c r="E355">
        <v>30</v>
      </c>
    </row>
    <row r="356" spans="1:5" x14ac:dyDescent="0.3">
      <c r="A356" t="s">
        <v>23</v>
      </c>
      <c r="B356" t="s">
        <v>36</v>
      </c>
      <c r="C356" t="s">
        <v>18</v>
      </c>
      <c r="D356" t="s">
        <v>28</v>
      </c>
      <c r="E356">
        <v>49</v>
      </c>
    </row>
    <row r="357" spans="1:5" x14ac:dyDescent="0.3">
      <c r="A357" t="s">
        <v>15</v>
      </c>
      <c r="B357" t="s">
        <v>32</v>
      </c>
      <c r="C357" t="s">
        <v>24</v>
      </c>
      <c r="D357" t="s">
        <v>17</v>
      </c>
      <c r="E357">
        <v>48</v>
      </c>
    </row>
    <row r="358" spans="1:5" x14ac:dyDescent="0.3">
      <c r="A358" t="s">
        <v>27</v>
      </c>
      <c r="B358" t="s">
        <v>16</v>
      </c>
      <c r="C358" t="s">
        <v>24</v>
      </c>
      <c r="D358" t="s">
        <v>17</v>
      </c>
      <c r="E358">
        <v>51</v>
      </c>
    </row>
    <row r="359" spans="1:5" x14ac:dyDescent="0.3">
      <c r="A359" t="s">
        <v>23</v>
      </c>
      <c r="B359" t="s">
        <v>44</v>
      </c>
      <c r="C359" t="s">
        <v>51</v>
      </c>
      <c r="D359" t="s">
        <v>28</v>
      </c>
      <c r="E359">
        <v>56</v>
      </c>
    </row>
    <row r="360" spans="1:5" x14ac:dyDescent="0.3">
      <c r="A360" t="s">
        <v>50</v>
      </c>
      <c r="B360" t="s">
        <v>16</v>
      </c>
      <c r="C360" t="s">
        <v>51</v>
      </c>
      <c r="D360" t="s">
        <v>28</v>
      </c>
      <c r="E360">
        <v>36</v>
      </c>
    </row>
    <row r="361" spans="1:5" x14ac:dyDescent="0.3">
      <c r="A361" t="s">
        <v>43</v>
      </c>
      <c r="B361" t="s">
        <v>44</v>
      </c>
      <c r="C361" t="s">
        <v>24</v>
      </c>
      <c r="D361" t="s">
        <v>28</v>
      </c>
      <c r="E361">
        <v>38</v>
      </c>
    </row>
    <row r="362" spans="1:5" x14ac:dyDescent="0.3">
      <c r="A362" t="s">
        <v>50</v>
      </c>
      <c r="B362" t="s">
        <v>36</v>
      </c>
      <c r="C362" t="s">
        <v>51</v>
      </c>
      <c r="D362" t="s">
        <v>17</v>
      </c>
      <c r="E362">
        <v>56</v>
      </c>
    </row>
    <row r="363" spans="1:5" x14ac:dyDescent="0.3">
      <c r="A363" t="s">
        <v>23</v>
      </c>
      <c r="B363" t="s">
        <v>36</v>
      </c>
      <c r="C363" t="s">
        <v>24</v>
      </c>
      <c r="D363" t="s">
        <v>17</v>
      </c>
      <c r="E363">
        <v>52</v>
      </c>
    </row>
    <row r="364" spans="1:5" x14ac:dyDescent="0.3">
      <c r="A364" t="s">
        <v>15</v>
      </c>
      <c r="B364" t="s">
        <v>44</v>
      </c>
      <c r="C364" t="s">
        <v>51</v>
      </c>
      <c r="D364" t="s">
        <v>17</v>
      </c>
      <c r="E364">
        <v>53</v>
      </c>
    </row>
    <row r="365" spans="1:5" x14ac:dyDescent="0.3">
      <c r="A365" t="s">
        <v>31</v>
      </c>
      <c r="B365" t="s">
        <v>32</v>
      </c>
      <c r="C365" t="s">
        <v>51</v>
      </c>
      <c r="D365" t="s">
        <v>17</v>
      </c>
      <c r="E365">
        <v>60</v>
      </c>
    </row>
    <row r="366" spans="1:5" x14ac:dyDescent="0.3">
      <c r="A366" t="s">
        <v>65</v>
      </c>
      <c r="B366" t="s">
        <v>44</v>
      </c>
      <c r="C366" t="s">
        <v>24</v>
      </c>
      <c r="D366" t="s">
        <v>28</v>
      </c>
      <c r="E366">
        <v>63</v>
      </c>
    </row>
    <row r="367" spans="1:5" x14ac:dyDescent="0.3">
      <c r="A367" t="s">
        <v>31</v>
      </c>
      <c r="B367" t="s">
        <v>16</v>
      </c>
      <c r="C367" t="s">
        <v>51</v>
      </c>
      <c r="D367" t="s">
        <v>17</v>
      </c>
      <c r="E367">
        <v>37</v>
      </c>
    </row>
    <row r="368" spans="1:5" x14ac:dyDescent="0.3">
      <c r="A368" t="s">
        <v>31</v>
      </c>
      <c r="B368" t="s">
        <v>16</v>
      </c>
      <c r="C368" t="s">
        <v>51</v>
      </c>
      <c r="D368" t="s">
        <v>17</v>
      </c>
      <c r="E368">
        <v>30</v>
      </c>
    </row>
    <row r="369" spans="1:5" x14ac:dyDescent="0.3">
      <c r="A369" t="s">
        <v>15</v>
      </c>
      <c r="B369" t="s">
        <v>36</v>
      </c>
      <c r="C369" t="s">
        <v>18</v>
      </c>
      <c r="D369" t="s">
        <v>28</v>
      </c>
      <c r="E369">
        <v>30</v>
      </c>
    </row>
    <row r="370" spans="1:5" x14ac:dyDescent="0.3">
      <c r="A370" t="s">
        <v>27</v>
      </c>
      <c r="B370" t="s">
        <v>32</v>
      </c>
      <c r="C370" t="s">
        <v>24</v>
      </c>
      <c r="D370" t="s">
        <v>17</v>
      </c>
      <c r="E370">
        <v>45</v>
      </c>
    </row>
    <row r="371" spans="1:5" x14ac:dyDescent="0.3">
      <c r="A371" t="s">
        <v>65</v>
      </c>
      <c r="B371" t="s">
        <v>16</v>
      </c>
      <c r="C371" t="s">
        <v>24</v>
      </c>
      <c r="D371" t="s">
        <v>17</v>
      </c>
      <c r="E371">
        <v>55</v>
      </c>
    </row>
    <row r="372" spans="1:5" x14ac:dyDescent="0.3">
      <c r="A372" t="s">
        <v>43</v>
      </c>
      <c r="B372" t="s">
        <v>36</v>
      </c>
      <c r="C372" t="s">
        <v>51</v>
      </c>
      <c r="D372" t="s">
        <v>17</v>
      </c>
      <c r="E372">
        <v>33</v>
      </c>
    </row>
    <row r="373" spans="1:5" x14ac:dyDescent="0.3">
      <c r="A373" t="s">
        <v>27</v>
      </c>
      <c r="B373" t="s">
        <v>36</v>
      </c>
      <c r="C373" t="s">
        <v>18</v>
      </c>
      <c r="D373" t="s">
        <v>17</v>
      </c>
      <c r="E373">
        <v>65</v>
      </c>
    </row>
    <row r="374" spans="1:5" x14ac:dyDescent="0.3">
      <c r="A374" t="s">
        <v>27</v>
      </c>
      <c r="B374" t="s">
        <v>16</v>
      </c>
      <c r="C374" t="s">
        <v>24</v>
      </c>
      <c r="D374" t="s">
        <v>17</v>
      </c>
      <c r="E374">
        <v>60</v>
      </c>
    </row>
    <row r="375" spans="1:5" x14ac:dyDescent="0.3">
      <c r="A375" t="s">
        <v>50</v>
      </c>
      <c r="B375" t="s">
        <v>16</v>
      </c>
      <c r="C375" t="s">
        <v>24</v>
      </c>
      <c r="D375" t="s">
        <v>28</v>
      </c>
      <c r="E375">
        <v>56</v>
      </c>
    </row>
    <row r="376" spans="1:5" x14ac:dyDescent="0.3">
      <c r="A376" t="s">
        <v>31</v>
      </c>
      <c r="B376" t="s">
        <v>36</v>
      </c>
      <c r="C376" t="s">
        <v>24</v>
      </c>
      <c r="D376" t="s">
        <v>28</v>
      </c>
      <c r="E376">
        <v>53</v>
      </c>
    </row>
    <row r="377" spans="1:5" x14ac:dyDescent="0.3">
      <c r="A377" t="s">
        <v>31</v>
      </c>
      <c r="B377" t="s">
        <v>44</v>
      </c>
      <c r="C377" t="s">
        <v>51</v>
      </c>
      <c r="D377" t="s">
        <v>17</v>
      </c>
      <c r="E377">
        <v>36</v>
      </c>
    </row>
    <row r="378" spans="1:5" x14ac:dyDescent="0.3">
      <c r="A378" t="s">
        <v>43</v>
      </c>
      <c r="B378" t="s">
        <v>32</v>
      </c>
      <c r="C378" t="s">
        <v>24</v>
      </c>
      <c r="D378" t="s">
        <v>17</v>
      </c>
      <c r="E378">
        <v>46</v>
      </c>
    </row>
    <row r="379" spans="1:5" x14ac:dyDescent="0.3">
      <c r="A379" t="s">
        <v>50</v>
      </c>
      <c r="B379" t="s">
        <v>44</v>
      </c>
      <c r="C379" t="s">
        <v>51</v>
      </c>
      <c r="D379" t="s">
        <v>17</v>
      </c>
      <c r="E379">
        <v>38</v>
      </c>
    </row>
    <row r="380" spans="1:5" x14ac:dyDescent="0.3">
      <c r="A380" t="s">
        <v>27</v>
      </c>
      <c r="B380" t="s">
        <v>16</v>
      </c>
      <c r="C380" t="s">
        <v>18</v>
      </c>
      <c r="D380" t="s">
        <v>28</v>
      </c>
      <c r="E380">
        <v>62</v>
      </c>
    </row>
    <row r="381" spans="1:5" x14ac:dyDescent="0.3">
      <c r="A381" t="s">
        <v>31</v>
      </c>
      <c r="B381" t="s">
        <v>16</v>
      </c>
      <c r="C381" t="s">
        <v>18</v>
      </c>
      <c r="D381" t="s">
        <v>17</v>
      </c>
      <c r="E381">
        <v>61</v>
      </c>
    </row>
    <row r="382" spans="1:5" x14ac:dyDescent="0.3">
      <c r="A382" t="s">
        <v>27</v>
      </c>
      <c r="B382" t="s">
        <v>44</v>
      </c>
      <c r="C382" t="s">
        <v>18</v>
      </c>
      <c r="D382" t="s">
        <v>17</v>
      </c>
      <c r="E382">
        <v>59</v>
      </c>
    </row>
    <row r="383" spans="1:5" x14ac:dyDescent="0.3">
      <c r="A383" t="s">
        <v>27</v>
      </c>
      <c r="B383" t="s">
        <v>44</v>
      </c>
      <c r="C383" t="s">
        <v>24</v>
      </c>
      <c r="D383" t="s">
        <v>17</v>
      </c>
      <c r="E383">
        <v>49</v>
      </c>
    </row>
    <row r="384" spans="1:5" x14ac:dyDescent="0.3">
      <c r="A384" t="s">
        <v>43</v>
      </c>
      <c r="B384" t="s">
        <v>36</v>
      </c>
      <c r="C384" t="s">
        <v>24</v>
      </c>
      <c r="D384" t="s">
        <v>17</v>
      </c>
      <c r="E384">
        <v>64</v>
      </c>
    </row>
    <row r="385" spans="1:5" x14ac:dyDescent="0.3">
      <c r="A385" t="s">
        <v>27</v>
      </c>
      <c r="B385" t="s">
        <v>16</v>
      </c>
      <c r="C385" t="s">
        <v>18</v>
      </c>
      <c r="D385" t="s">
        <v>17</v>
      </c>
      <c r="E385">
        <v>57</v>
      </c>
    </row>
    <row r="386" spans="1:5" x14ac:dyDescent="0.3">
      <c r="A386" t="s">
        <v>50</v>
      </c>
      <c r="B386" t="s">
        <v>44</v>
      </c>
      <c r="C386" t="s">
        <v>24</v>
      </c>
      <c r="D386" t="s">
        <v>28</v>
      </c>
      <c r="E386">
        <v>52</v>
      </c>
    </row>
    <row r="387" spans="1:5" x14ac:dyDescent="0.3">
      <c r="A387" t="s">
        <v>65</v>
      </c>
      <c r="B387" t="s">
        <v>44</v>
      </c>
      <c r="C387" t="s">
        <v>51</v>
      </c>
      <c r="D387" t="s">
        <v>28</v>
      </c>
      <c r="E387">
        <v>40</v>
      </c>
    </row>
    <row r="388" spans="1:5" x14ac:dyDescent="0.3">
      <c r="A388" t="s">
        <v>27</v>
      </c>
      <c r="B388" t="s">
        <v>16</v>
      </c>
      <c r="C388" t="s">
        <v>51</v>
      </c>
      <c r="D388" t="s">
        <v>17</v>
      </c>
      <c r="E388">
        <v>49</v>
      </c>
    </row>
    <row r="389" spans="1:5" x14ac:dyDescent="0.3">
      <c r="A389" t="s">
        <v>27</v>
      </c>
      <c r="B389" t="s">
        <v>44</v>
      </c>
      <c r="C389" t="s">
        <v>18</v>
      </c>
      <c r="D389" t="s">
        <v>28</v>
      </c>
      <c r="E389">
        <v>43</v>
      </c>
    </row>
    <row r="390" spans="1:5" x14ac:dyDescent="0.3">
      <c r="A390" t="s">
        <v>15</v>
      </c>
      <c r="B390" t="s">
        <v>44</v>
      </c>
      <c r="C390" t="s">
        <v>18</v>
      </c>
      <c r="D390" t="s">
        <v>28</v>
      </c>
      <c r="E390">
        <v>31</v>
      </c>
    </row>
    <row r="391" spans="1:5" x14ac:dyDescent="0.3">
      <c r="A391" t="s">
        <v>65</v>
      </c>
      <c r="B391" t="s">
        <v>36</v>
      </c>
      <c r="C391" t="s">
        <v>24</v>
      </c>
      <c r="D391" t="s">
        <v>28</v>
      </c>
      <c r="E391">
        <v>55</v>
      </c>
    </row>
    <row r="392" spans="1:5" x14ac:dyDescent="0.3">
      <c r="A392" t="s">
        <v>23</v>
      </c>
      <c r="B392" t="s">
        <v>44</v>
      </c>
      <c r="C392" t="s">
        <v>18</v>
      </c>
      <c r="D392" t="s">
        <v>17</v>
      </c>
      <c r="E392">
        <v>41</v>
      </c>
    </row>
    <row r="393" spans="1:5" x14ac:dyDescent="0.3">
      <c r="A393" t="s">
        <v>65</v>
      </c>
      <c r="B393" t="s">
        <v>16</v>
      </c>
      <c r="C393" t="s">
        <v>24</v>
      </c>
      <c r="D393" t="s">
        <v>28</v>
      </c>
      <c r="E393">
        <v>34</v>
      </c>
    </row>
    <row r="394" spans="1:5" x14ac:dyDescent="0.3">
      <c r="A394" t="s">
        <v>15</v>
      </c>
      <c r="B394" t="s">
        <v>32</v>
      </c>
      <c r="C394" t="s">
        <v>24</v>
      </c>
      <c r="D394" t="s">
        <v>17</v>
      </c>
      <c r="E394">
        <v>41</v>
      </c>
    </row>
    <row r="395" spans="1:5" x14ac:dyDescent="0.3">
      <c r="A395" t="s">
        <v>27</v>
      </c>
      <c r="B395" t="s">
        <v>36</v>
      </c>
      <c r="C395" t="s">
        <v>24</v>
      </c>
      <c r="D395" t="s">
        <v>28</v>
      </c>
      <c r="E395">
        <v>40</v>
      </c>
    </row>
    <row r="396" spans="1:5" x14ac:dyDescent="0.3">
      <c r="A396" t="s">
        <v>27</v>
      </c>
      <c r="B396" t="s">
        <v>36</v>
      </c>
      <c r="C396" t="s">
        <v>47</v>
      </c>
      <c r="D396" t="s">
        <v>28</v>
      </c>
      <c r="E396">
        <v>42</v>
      </c>
    </row>
    <row r="397" spans="1:5" x14ac:dyDescent="0.3">
      <c r="A397" t="s">
        <v>23</v>
      </c>
      <c r="B397" t="s">
        <v>32</v>
      </c>
      <c r="C397" t="s">
        <v>24</v>
      </c>
      <c r="D397" t="s">
        <v>28</v>
      </c>
      <c r="E397">
        <v>31</v>
      </c>
    </row>
    <row r="398" spans="1:5" x14ac:dyDescent="0.3">
      <c r="A398" t="s">
        <v>43</v>
      </c>
      <c r="B398" t="s">
        <v>16</v>
      </c>
      <c r="C398" t="s">
        <v>24</v>
      </c>
      <c r="D398" t="s">
        <v>28</v>
      </c>
      <c r="E398">
        <v>49</v>
      </c>
    </row>
    <row r="399" spans="1:5" x14ac:dyDescent="0.3">
      <c r="A399" t="s">
        <v>27</v>
      </c>
      <c r="B399" t="s">
        <v>44</v>
      </c>
      <c r="C399" t="s">
        <v>24</v>
      </c>
      <c r="D399" t="s">
        <v>28</v>
      </c>
      <c r="E399">
        <v>42</v>
      </c>
    </row>
    <row r="400" spans="1:5" x14ac:dyDescent="0.3">
      <c r="A400" t="s">
        <v>27</v>
      </c>
      <c r="B400" t="s">
        <v>32</v>
      </c>
      <c r="C400" t="s">
        <v>18</v>
      </c>
      <c r="D400" t="s">
        <v>28</v>
      </c>
      <c r="E400">
        <v>46</v>
      </c>
    </row>
    <row r="401" spans="1:5" x14ac:dyDescent="0.3">
      <c r="A401" t="s">
        <v>27</v>
      </c>
      <c r="B401" t="s">
        <v>16</v>
      </c>
      <c r="C401" t="s">
        <v>24</v>
      </c>
      <c r="D401" t="s">
        <v>28</v>
      </c>
      <c r="E401">
        <v>37</v>
      </c>
    </row>
    <row r="402" spans="1:5" x14ac:dyDescent="0.3">
      <c r="A402" t="s">
        <v>15</v>
      </c>
      <c r="B402" t="s">
        <v>16</v>
      </c>
      <c r="C402" t="s">
        <v>18</v>
      </c>
      <c r="D402" t="s">
        <v>17</v>
      </c>
      <c r="E402">
        <v>51</v>
      </c>
    </row>
    <row r="403" spans="1:5" x14ac:dyDescent="0.3">
      <c r="A403" t="s">
        <v>31</v>
      </c>
      <c r="B403" t="s">
        <v>32</v>
      </c>
      <c r="C403" t="s">
        <v>51</v>
      </c>
      <c r="D403" t="s">
        <v>28</v>
      </c>
      <c r="E403">
        <v>46</v>
      </c>
    </row>
    <row r="404" spans="1:5" x14ac:dyDescent="0.3">
      <c r="A404" t="s">
        <v>27</v>
      </c>
      <c r="B404" t="s">
        <v>32</v>
      </c>
      <c r="C404" t="s">
        <v>47</v>
      </c>
      <c r="D404" t="s">
        <v>28</v>
      </c>
      <c r="E404">
        <v>55</v>
      </c>
    </row>
    <row r="405" spans="1:5" x14ac:dyDescent="0.3">
      <c r="A405" t="s">
        <v>65</v>
      </c>
      <c r="B405" t="s">
        <v>36</v>
      </c>
      <c r="C405" t="s">
        <v>18</v>
      </c>
      <c r="D405" t="s">
        <v>28</v>
      </c>
      <c r="E405">
        <v>43</v>
      </c>
    </row>
    <row r="406" spans="1:5" x14ac:dyDescent="0.3">
      <c r="A406" t="s">
        <v>43</v>
      </c>
      <c r="B406" t="s">
        <v>36</v>
      </c>
      <c r="C406" t="s">
        <v>18</v>
      </c>
      <c r="D406" t="s">
        <v>28</v>
      </c>
      <c r="E406">
        <v>48</v>
      </c>
    </row>
    <row r="407" spans="1:5" x14ac:dyDescent="0.3">
      <c r="A407" t="s">
        <v>27</v>
      </c>
      <c r="B407" t="s">
        <v>32</v>
      </c>
      <c r="C407" t="s">
        <v>18</v>
      </c>
      <c r="D407" t="s">
        <v>28</v>
      </c>
      <c r="E407">
        <v>48</v>
      </c>
    </row>
    <row r="408" spans="1:5" x14ac:dyDescent="0.3">
      <c r="A408" t="s">
        <v>43</v>
      </c>
      <c r="B408" t="s">
        <v>36</v>
      </c>
      <c r="C408" t="s">
        <v>24</v>
      </c>
      <c r="D408" t="s">
        <v>28</v>
      </c>
      <c r="E408">
        <v>51</v>
      </c>
    </row>
    <row r="409" spans="1:5" x14ac:dyDescent="0.3">
      <c r="A409" t="s">
        <v>31</v>
      </c>
      <c r="B409" t="s">
        <v>16</v>
      </c>
      <c r="C409" t="s">
        <v>18</v>
      </c>
      <c r="D409" t="s">
        <v>17</v>
      </c>
      <c r="E409">
        <v>46</v>
      </c>
    </row>
    <row r="410" spans="1:5" x14ac:dyDescent="0.3">
      <c r="A410" t="s">
        <v>43</v>
      </c>
      <c r="B410" t="s">
        <v>16</v>
      </c>
      <c r="C410" t="s">
        <v>51</v>
      </c>
      <c r="D410" t="s">
        <v>28</v>
      </c>
      <c r="E410">
        <v>33</v>
      </c>
    </row>
    <row r="411" spans="1:5" x14ac:dyDescent="0.3">
      <c r="A411" t="s">
        <v>23</v>
      </c>
      <c r="B411" t="s">
        <v>36</v>
      </c>
      <c r="C411" t="s">
        <v>47</v>
      </c>
      <c r="D411" t="s">
        <v>17</v>
      </c>
      <c r="E411">
        <v>42</v>
      </c>
    </row>
    <row r="412" spans="1:5" x14ac:dyDescent="0.3">
      <c r="A412" t="s">
        <v>27</v>
      </c>
      <c r="B412" t="s">
        <v>36</v>
      </c>
      <c r="C412" t="s">
        <v>18</v>
      </c>
      <c r="D412" t="s">
        <v>17</v>
      </c>
      <c r="E412">
        <v>55</v>
      </c>
    </row>
    <row r="413" spans="1:5" x14ac:dyDescent="0.3">
      <c r="A413" t="s">
        <v>31</v>
      </c>
      <c r="B413" t="s">
        <v>36</v>
      </c>
      <c r="C413" t="s">
        <v>24</v>
      </c>
      <c r="D413" t="s">
        <v>17</v>
      </c>
      <c r="E413">
        <v>50</v>
      </c>
    </row>
    <row r="414" spans="1:5" x14ac:dyDescent="0.3">
      <c r="A414" t="s">
        <v>50</v>
      </c>
      <c r="B414" t="s">
        <v>36</v>
      </c>
      <c r="C414" t="s">
        <v>18</v>
      </c>
      <c r="D414" t="s">
        <v>17</v>
      </c>
      <c r="E414">
        <v>26</v>
      </c>
    </row>
    <row r="415" spans="1:5" x14ac:dyDescent="0.3">
      <c r="A415" t="s">
        <v>31</v>
      </c>
      <c r="B415" t="s">
        <v>36</v>
      </c>
      <c r="C415" t="s">
        <v>24</v>
      </c>
      <c r="D415" t="s">
        <v>17</v>
      </c>
      <c r="E415">
        <v>55</v>
      </c>
    </row>
    <row r="416" spans="1:5" x14ac:dyDescent="0.3">
      <c r="A416" t="s">
        <v>31</v>
      </c>
      <c r="B416" t="s">
        <v>16</v>
      </c>
      <c r="C416" t="s">
        <v>24</v>
      </c>
      <c r="D416" t="s">
        <v>17</v>
      </c>
      <c r="E416">
        <v>50</v>
      </c>
    </row>
    <row r="417" spans="1:5" x14ac:dyDescent="0.3">
      <c r="A417" t="s">
        <v>27</v>
      </c>
      <c r="B417" t="s">
        <v>36</v>
      </c>
      <c r="C417" t="s">
        <v>18</v>
      </c>
      <c r="D417" t="s">
        <v>17</v>
      </c>
      <c r="E417">
        <v>28</v>
      </c>
    </row>
    <row r="418" spans="1:5" x14ac:dyDescent="0.3">
      <c r="A418" t="s">
        <v>15</v>
      </c>
      <c r="B418" t="s">
        <v>16</v>
      </c>
      <c r="C418" t="s">
        <v>51</v>
      </c>
      <c r="D418" t="s">
        <v>17</v>
      </c>
      <c r="E418">
        <v>39</v>
      </c>
    </row>
    <row r="419" spans="1:5" x14ac:dyDescent="0.3">
      <c r="A419" t="s">
        <v>43</v>
      </c>
      <c r="B419" t="s">
        <v>44</v>
      </c>
      <c r="C419" t="s">
        <v>24</v>
      </c>
      <c r="D419" t="s">
        <v>17</v>
      </c>
      <c r="E419">
        <v>31</v>
      </c>
    </row>
    <row r="420" spans="1:5" x14ac:dyDescent="0.3">
      <c r="A420" t="s">
        <v>65</v>
      </c>
      <c r="B420" t="s">
        <v>44</v>
      </c>
      <c r="C420" t="s">
        <v>24</v>
      </c>
      <c r="D420" t="s">
        <v>17</v>
      </c>
      <c r="E420">
        <v>55</v>
      </c>
    </row>
    <row r="421" spans="1:5" x14ac:dyDescent="0.3">
      <c r="A421" t="s">
        <v>50</v>
      </c>
      <c r="B421" t="s">
        <v>16</v>
      </c>
      <c r="C421" t="s">
        <v>24</v>
      </c>
      <c r="D421" t="s">
        <v>28</v>
      </c>
      <c r="E421">
        <v>52</v>
      </c>
    </row>
    <row r="422" spans="1:5" x14ac:dyDescent="0.3">
      <c r="A422" t="s">
        <v>50</v>
      </c>
      <c r="B422" t="s">
        <v>44</v>
      </c>
      <c r="C422" t="s">
        <v>24</v>
      </c>
      <c r="D422" t="s">
        <v>17</v>
      </c>
      <c r="E422">
        <v>55</v>
      </c>
    </row>
    <row r="423" spans="1:5" x14ac:dyDescent="0.3">
      <c r="A423" t="s">
        <v>65</v>
      </c>
      <c r="B423" t="s">
        <v>32</v>
      </c>
      <c r="C423" t="s">
        <v>51</v>
      </c>
      <c r="D423" t="s">
        <v>17</v>
      </c>
      <c r="E423">
        <v>56</v>
      </c>
    </row>
    <row r="424" spans="1:5" x14ac:dyDescent="0.3">
      <c r="A424" t="s">
        <v>31</v>
      </c>
      <c r="B424" t="s">
        <v>36</v>
      </c>
      <c r="C424" t="s">
        <v>18</v>
      </c>
      <c r="D424" t="s">
        <v>28</v>
      </c>
      <c r="E424">
        <v>47</v>
      </c>
    </row>
    <row r="425" spans="1:5" x14ac:dyDescent="0.3">
      <c r="A425" t="s">
        <v>50</v>
      </c>
      <c r="B425" t="s">
        <v>44</v>
      </c>
      <c r="C425" t="s">
        <v>18</v>
      </c>
      <c r="D425" t="s">
        <v>17</v>
      </c>
      <c r="E425">
        <v>63</v>
      </c>
    </row>
    <row r="426" spans="1:5" x14ac:dyDescent="0.3">
      <c r="A426" t="s">
        <v>15</v>
      </c>
      <c r="B426" t="s">
        <v>32</v>
      </c>
      <c r="C426" t="s">
        <v>18</v>
      </c>
      <c r="D426" t="s">
        <v>17</v>
      </c>
      <c r="E426">
        <v>63</v>
      </c>
    </row>
    <row r="427" spans="1:5" x14ac:dyDescent="0.3">
      <c r="A427" t="s">
        <v>65</v>
      </c>
      <c r="B427" t="s">
        <v>32</v>
      </c>
      <c r="C427" t="s">
        <v>18</v>
      </c>
      <c r="D427" t="s">
        <v>17</v>
      </c>
      <c r="E427">
        <v>55</v>
      </c>
    </row>
    <row r="428" spans="1:5" x14ac:dyDescent="0.3">
      <c r="A428" t="s">
        <v>50</v>
      </c>
      <c r="B428" t="s">
        <v>36</v>
      </c>
      <c r="C428" t="s">
        <v>18</v>
      </c>
      <c r="D428" t="s">
        <v>17</v>
      </c>
      <c r="E428">
        <v>55</v>
      </c>
    </row>
    <row r="429" spans="1:5" x14ac:dyDescent="0.3">
      <c r="A429" t="s">
        <v>23</v>
      </c>
      <c r="B429" t="s">
        <v>36</v>
      </c>
      <c r="C429" t="s">
        <v>24</v>
      </c>
      <c r="D429" t="s">
        <v>28</v>
      </c>
      <c r="E429">
        <v>42</v>
      </c>
    </row>
    <row r="430" spans="1:5" x14ac:dyDescent="0.3">
      <c r="A430" t="s">
        <v>27</v>
      </c>
      <c r="B430" t="s">
        <v>44</v>
      </c>
      <c r="C430" t="s">
        <v>24</v>
      </c>
      <c r="D430" t="s">
        <v>17</v>
      </c>
      <c r="E430">
        <v>39</v>
      </c>
    </row>
    <row r="431" spans="1:5" x14ac:dyDescent="0.3">
      <c r="A431" t="s">
        <v>31</v>
      </c>
      <c r="B431" t="s">
        <v>36</v>
      </c>
      <c r="C431" t="s">
        <v>51</v>
      </c>
      <c r="D431" t="s">
        <v>28</v>
      </c>
      <c r="E431">
        <v>35</v>
      </c>
    </row>
    <row r="432" spans="1:5" x14ac:dyDescent="0.3">
      <c r="A432" t="s">
        <v>43</v>
      </c>
      <c r="B432" t="s">
        <v>16</v>
      </c>
      <c r="C432" t="s">
        <v>24</v>
      </c>
      <c r="D432" t="s">
        <v>28</v>
      </c>
      <c r="E432">
        <v>45</v>
      </c>
    </row>
    <row r="433" spans="1:5" x14ac:dyDescent="0.3">
      <c r="A433" t="s">
        <v>43</v>
      </c>
      <c r="B433" t="s">
        <v>36</v>
      </c>
      <c r="C433" t="s">
        <v>24</v>
      </c>
      <c r="D433" t="s">
        <v>17</v>
      </c>
      <c r="E433">
        <v>25</v>
      </c>
    </row>
    <row r="434" spans="1:5" x14ac:dyDescent="0.3">
      <c r="A434" t="s">
        <v>50</v>
      </c>
      <c r="B434" t="s">
        <v>32</v>
      </c>
      <c r="C434" t="s">
        <v>18</v>
      </c>
      <c r="D434" t="s">
        <v>28</v>
      </c>
      <c r="E434">
        <v>47</v>
      </c>
    </row>
    <row r="435" spans="1:5" x14ac:dyDescent="0.3">
      <c r="A435" t="s">
        <v>27</v>
      </c>
      <c r="B435" t="s">
        <v>32</v>
      </c>
      <c r="C435" t="s">
        <v>18</v>
      </c>
      <c r="D435" t="s">
        <v>17</v>
      </c>
      <c r="E435">
        <v>42</v>
      </c>
    </row>
    <row r="436" spans="1:5" x14ac:dyDescent="0.3">
      <c r="A436" t="s">
        <v>27</v>
      </c>
      <c r="B436" t="s">
        <v>36</v>
      </c>
      <c r="C436" t="s">
        <v>47</v>
      </c>
      <c r="D436" t="s">
        <v>17</v>
      </c>
      <c r="E436">
        <v>35</v>
      </c>
    </row>
    <row r="437" spans="1:5" x14ac:dyDescent="0.3">
      <c r="A437" t="s">
        <v>23</v>
      </c>
      <c r="B437" t="s">
        <v>16</v>
      </c>
      <c r="C437" t="s">
        <v>24</v>
      </c>
      <c r="D437" t="s">
        <v>17</v>
      </c>
      <c r="E437">
        <v>45</v>
      </c>
    </row>
    <row r="438" spans="1:5" x14ac:dyDescent="0.3">
      <c r="A438" t="s">
        <v>27</v>
      </c>
      <c r="B438" t="s">
        <v>16</v>
      </c>
      <c r="C438" t="s">
        <v>24</v>
      </c>
      <c r="D438" t="s">
        <v>17</v>
      </c>
      <c r="E438">
        <v>52</v>
      </c>
    </row>
    <row r="439" spans="1:5" x14ac:dyDescent="0.3">
      <c r="A439" t="s">
        <v>43</v>
      </c>
      <c r="B439" t="s">
        <v>32</v>
      </c>
      <c r="C439" t="s">
        <v>24</v>
      </c>
      <c r="D439" t="s">
        <v>28</v>
      </c>
      <c r="E439">
        <v>57</v>
      </c>
    </row>
    <row r="440" spans="1:5" x14ac:dyDescent="0.3">
      <c r="A440" t="s">
        <v>65</v>
      </c>
      <c r="B440" t="s">
        <v>44</v>
      </c>
      <c r="C440" t="s">
        <v>18</v>
      </c>
      <c r="D440" t="s">
        <v>17</v>
      </c>
      <c r="E440">
        <v>56</v>
      </c>
    </row>
    <row r="441" spans="1:5" x14ac:dyDescent="0.3">
      <c r="A441" t="s">
        <v>31</v>
      </c>
      <c r="B441" t="s">
        <v>32</v>
      </c>
      <c r="C441" t="s">
        <v>51</v>
      </c>
      <c r="D441" t="s">
        <v>28</v>
      </c>
      <c r="E441">
        <v>46</v>
      </c>
    </row>
    <row r="442" spans="1:5" x14ac:dyDescent="0.3">
      <c r="A442" t="s">
        <v>43</v>
      </c>
      <c r="B442" t="s">
        <v>44</v>
      </c>
      <c r="C442" t="s">
        <v>24</v>
      </c>
      <c r="D442" t="s">
        <v>17</v>
      </c>
      <c r="E442">
        <v>43</v>
      </c>
    </row>
    <row r="443" spans="1:5" x14ac:dyDescent="0.3">
      <c r="A443" t="s">
        <v>27</v>
      </c>
      <c r="B443" t="s">
        <v>44</v>
      </c>
      <c r="C443" t="s">
        <v>24</v>
      </c>
      <c r="D443" t="s">
        <v>28</v>
      </c>
      <c r="E443">
        <v>53</v>
      </c>
    </row>
    <row r="444" spans="1:5" x14ac:dyDescent="0.3">
      <c r="A444" t="s">
        <v>27</v>
      </c>
      <c r="B444" t="s">
        <v>36</v>
      </c>
      <c r="C444" t="s">
        <v>18</v>
      </c>
      <c r="D444" t="s">
        <v>17</v>
      </c>
      <c r="E444">
        <v>47</v>
      </c>
    </row>
    <row r="445" spans="1:5" x14ac:dyDescent="0.3">
      <c r="A445" t="s">
        <v>31</v>
      </c>
      <c r="B445" t="s">
        <v>16</v>
      </c>
      <c r="C445" t="s">
        <v>18</v>
      </c>
      <c r="D445" t="s">
        <v>28</v>
      </c>
      <c r="E445">
        <v>62</v>
      </c>
    </row>
    <row r="446" spans="1:5" x14ac:dyDescent="0.3">
      <c r="A446" t="s">
        <v>27</v>
      </c>
      <c r="B446" t="s">
        <v>16</v>
      </c>
      <c r="C446" t="s">
        <v>24</v>
      </c>
      <c r="D446" t="s">
        <v>28</v>
      </c>
      <c r="E446">
        <v>35</v>
      </c>
    </row>
    <row r="447" spans="1:5" x14ac:dyDescent="0.3">
      <c r="A447" t="s">
        <v>65</v>
      </c>
      <c r="B447" t="s">
        <v>32</v>
      </c>
      <c r="C447" t="s">
        <v>24</v>
      </c>
      <c r="D447" t="s">
        <v>17</v>
      </c>
      <c r="E447">
        <v>27</v>
      </c>
    </row>
    <row r="448" spans="1:5" x14ac:dyDescent="0.3">
      <c r="A448" t="s">
        <v>15</v>
      </c>
      <c r="B448" t="s">
        <v>36</v>
      </c>
      <c r="C448" t="s">
        <v>18</v>
      </c>
      <c r="D448" t="s">
        <v>28</v>
      </c>
      <c r="E448">
        <v>55</v>
      </c>
    </row>
    <row r="449" spans="1:5" x14ac:dyDescent="0.3">
      <c r="A449" t="s">
        <v>15</v>
      </c>
      <c r="B449" t="s">
        <v>44</v>
      </c>
      <c r="C449" t="s">
        <v>24</v>
      </c>
      <c r="D449" t="s">
        <v>17</v>
      </c>
      <c r="E449">
        <v>63</v>
      </c>
    </row>
    <row r="450" spans="1:5" x14ac:dyDescent="0.3">
      <c r="A450" t="s">
        <v>27</v>
      </c>
      <c r="B450" t="s">
        <v>32</v>
      </c>
      <c r="C450" t="s">
        <v>24</v>
      </c>
      <c r="D450" t="s">
        <v>17</v>
      </c>
      <c r="E450">
        <v>53</v>
      </c>
    </row>
    <row r="451" spans="1:5" x14ac:dyDescent="0.3">
      <c r="A451" t="s">
        <v>50</v>
      </c>
      <c r="B451" t="s">
        <v>36</v>
      </c>
      <c r="C451" t="s">
        <v>47</v>
      </c>
      <c r="D451" t="s">
        <v>17</v>
      </c>
      <c r="E451">
        <v>54</v>
      </c>
    </row>
    <row r="452" spans="1:5" x14ac:dyDescent="0.3">
      <c r="A452" t="s">
        <v>15</v>
      </c>
      <c r="B452" t="s">
        <v>16</v>
      </c>
      <c r="C452" t="s">
        <v>24</v>
      </c>
      <c r="D452" t="s">
        <v>28</v>
      </c>
      <c r="E452">
        <v>43</v>
      </c>
    </row>
    <row r="453" spans="1:5" x14ac:dyDescent="0.3">
      <c r="A453" t="s">
        <v>31</v>
      </c>
      <c r="B453" t="s">
        <v>44</v>
      </c>
      <c r="C453" t="s">
        <v>18</v>
      </c>
      <c r="D453" t="s">
        <v>17</v>
      </c>
      <c r="E453">
        <v>64</v>
      </c>
    </row>
    <row r="454" spans="1:5" x14ac:dyDescent="0.3">
      <c r="A454" t="s">
        <v>15</v>
      </c>
      <c r="B454" t="s">
        <v>16</v>
      </c>
      <c r="C454" t="s">
        <v>51</v>
      </c>
      <c r="D454" t="s">
        <v>17</v>
      </c>
      <c r="E454">
        <v>65</v>
      </c>
    </row>
    <row r="455" spans="1:5" x14ac:dyDescent="0.3">
      <c r="A455" t="s">
        <v>27</v>
      </c>
      <c r="B455" t="s">
        <v>16</v>
      </c>
      <c r="C455" t="s">
        <v>18</v>
      </c>
      <c r="D455" t="s">
        <v>17</v>
      </c>
      <c r="E455">
        <v>42</v>
      </c>
    </row>
    <row r="456" spans="1:5" x14ac:dyDescent="0.3">
      <c r="A456" t="s">
        <v>50</v>
      </c>
      <c r="B456" t="s">
        <v>36</v>
      </c>
      <c r="C456" t="s">
        <v>24</v>
      </c>
      <c r="D456" t="s">
        <v>28</v>
      </c>
      <c r="E456">
        <v>35</v>
      </c>
    </row>
    <row r="457" spans="1:5" x14ac:dyDescent="0.3">
      <c r="A457" t="s">
        <v>31</v>
      </c>
      <c r="B457" t="s">
        <v>44</v>
      </c>
      <c r="C457" t="s">
        <v>24</v>
      </c>
      <c r="D457" t="s">
        <v>28</v>
      </c>
      <c r="E457">
        <v>64</v>
      </c>
    </row>
    <row r="458" spans="1:5" x14ac:dyDescent="0.3">
      <c r="A458" t="s">
        <v>31</v>
      </c>
      <c r="B458" t="s">
        <v>16</v>
      </c>
      <c r="C458" t="s">
        <v>24</v>
      </c>
      <c r="D458" t="s">
        <v>28</v>
      </c>
      <c r="E458">
        <v>55</v>
      </c>
    </row>
    <row r="459" spans="1:5" x14ac:dyDescent="0.3">
      <c r="A459" t="s">
        <v>43</v>
      </c>
      <c r="B459" t="s">
        <v>32</v>
      </c>
      <c r="C459" t="s">
        <v>51</v>
      </c>
      <c r="D459" t="s">
        <v>17</v>
      </c>
      <c r="E459">
        <v>32</v>
      </c>
    </row>
    <row r="460" spans="1:5" x14ac:dyDescent="0.3">
      <c r="A460" t="s">
        <v>43</v>
      </c>
      <c r="B460" t="s">
        <v>32</v>
      </c>
      <c r="C460" t="s">
        <v>24</v>
      </c>
      <c r="D460" t="s">
        <v>28</v>
      </c>
      <c r="E460">
        <v>45</v>
      </c>
    </row>
    <row r="461" spans="1:5" x14ac:dyDescent="0.3">
      <c r="A461" t="s">
        <v>23</v>
      </c>
      <c r="B461" t="s">
        <v>16</v>
      </c>
      <c r="C461" t="s">
        <v>24</v>
      </c>
      <c r="D461" t="s">
        <v>28</v>
      </c>
      <c r="E461">
        <v>35</v>
      </c>
    </row>
    <row r="462" spans="1:5" x14ac:dyDescent="0.3">
      <c r="A462" t="s">
        <v>23</v>
      </c>
      <c r="B462" t="s">
        <v>32</v>
      </c>
      <c r="C462" t="s">
        <v>51</v>
      </c>
      <c r="D462" t="s">
        <v>28</v>
      </c>
      <c r="E462">
        <v>38</v>
      </c>
    </row>
    <row r="463" spans="1:5" x14ac:dyDescent="0.3">
      <c r="A463" t="s">
        <v>27</v>
      </c>
      <c r="B463" t="s">
        <v>32</v>
      </c>
      <c r="C463" t="s">
        <v>47</v>
      </c>
      <c r="D463" t="s">
        <v>28</v>
      </c>
      <c r="E463">
        <v>54</v>
      </c>
    </row>
    <row r="464" spans="1:5" x14ac:dyDescent="0.3">
      <c r="A464" t="s">
        <v>15</v>
      </c>
      <c r="B464" t="s">
        <v>32</v>
      </c>
      <c r="C464" t="s">
        <v>18</v>
      </c>
      <c r="D464" t="s">
        <v>28</v>
      </c>
      <c r="E464">
        <v>28</v>
      </c>
    </row>
    <row r="465" spans="1:5" x14ac:dyDescent="0.3">
      <c r="A465" t="s">
        <v>43</v>
      </c>
      <c r="B465" t="s">
        <v>32</v>
      </c>
      <c r="C465" t="s">
        <v>18</v>
      </c>
      <c r="D465" t="s">
        <v>28</v>
      </c>
      <c r="E465">
        <v>26</v>
      </c>
    </row>
    <row r="466" spans="1:5" x14ac:dyDescent="0.3">
      <c r="A466" t="s">
        <v>31</v>
      </c>
      <c r="B466" t="s">
        <v>32</v>
      </c>
      <c r="C466" t="s">
        <v>51</v>
      </c>
      <c r="D466" t="s">
        <v>28</v>
      </c>
      <c r="E466">
        <v>45</v>
      </c>
    </row>
    <row r="467" spans="1:5" x14ac:dyDescent="0.3">
      <c r="A467" t="s">
        <v>31</v>
      </c>
      <c r="B467" t="s">
        <v>36</v>
      </c>
      <c r="C467" t="s">
        <v>18</v>
      </c>
      <c r="D467" t="s">
        <v>28</v>
      </c>
      <c r="E467">
        <v>57</v>
      </c>
    </row>
    <row r="468" spans="1:5" x14ac:dyDescent="0.3">
      <c r="A468" t="s">
        <v>27</v>
      </c>
      <c r="B468" t="s">
        <v>44</v>
      </c>
      <c r="C468" t="s">
        <v>18</v>
      </c>
      <c r="D468" t="s">
        <v>17</v>
      </c>
      <c r="E468">
        <v>59</v>
      </c>
    </row>
    <row r="469" spans="1:5" x14ac:dyDescent="0.3">
      <c r="A469" t="s">
        <v>31</v>
      </c>
      <c r="B469" t="s">
        <v>32</v>
      </c>
      <c r="C469" t="s">
        <v>51</v>
      </c>
      <c r="D469" t="s">
        <v>28</v>
      </c>
      <c r="E469">
        <v>48</v>
      </c>
    </row>
    <row r="470" spans="1:5" x14ac:dyDescent="0.3">
      <c r="A470" t="s">
        <v>65</v>
      </c>
      <c r="B470" t="s">
        <v>36</v>
      </c>
      <c r="C470" t="s">
        <v>47</v>
      </c>
      <c r="D470" t="s">
        <v>28</v>
      </c>
      <c r="E470">
        <v>30</v>
      </c>
    </row>
    <row r="471" spans="1:5" x14ac:dyDescent="0.3">
      <c r="A471" t="s">
        <v>27</v>
      </c>
      <c r="B471" t="s">
        <v>32</v>
      </c>
      <c r="C471" t="s">
        <v>47</v>
      </c>
      <c r="D471" t="s">
        <v>28</v>
      </c>
      <c r="E471">
        <v>31</v>
      </c>
    </row>
    <row r="472" spans="1:5" x14ac:dyDescent="0.3">
      <c r="A472" t="s">
        <v>31</v>
      </c>
      <c r="B472" t="s">
        <v>36</v>
      </c>
      <c r="C472" t="s">
        <v>24</v>
      </c>
      <c r="D472" t="s">
        <v>17</v>
      </c>
      <c r="E472">
        <v>50</v>
      </c>
    </row>
    <row r="473" spans="1:5" x14ac:dyDescent="0.3">
      <c r="A473" t="s">
        <v>50</v>
      </c>
      <c r="B473" t="s">
        <v>32</v>
      </c>
      <c r="C473" t="s">
        <v>47</v>
      </c>
      <c r="D473" t="s">
        <v>28</v>
      </c>
      <c r="E473">
        <v>51</v>
      </c>
    </row>
    <row r="474" spans="1:5" x14ac:dyDescent="0.3">
      <c r="A474" t="s">
        <v>43</v>
      </c>
      <c r="B474" t="s">
        <v>16</v>
      </c>
      <c r="C474" t="s">
        <v>51</v>
      </c>
      <c r="D474" t="s">
        <v>28</v>
      </c>
      <c r="E474">
        <v>42</v>
      </c>
    </row>
    <row r="475" spans="1:5" x14ac:dyDescent="0.3">
      <c r="A475" t="s">
        <v>27</v>
      </c>
      <c r="B475" t="s">
        <v>16</v>
      </c>
      <c r="C475" t="s">
        <v>24</v>
      </c>
      <c r="D475" t="s">
        <v>28</v>
      </c>
      <c r="E475">
        <v>45</v>
      </c>
    </row>
    <row r="476" spans="1:5" x14ac:dyDescent="0.3">
      <c r="A476" t="s">
        <v>50</v>
      </c>
      <c r="B476" t="s">
        <v>44</v>
      </c>
      <c r="C476" t="s">
        <v>24</v>
      </c>
      <c r="D476" t="s">
        <v>17</v>
      </c>
      <c r="E476">
        <v>64</v>
      </c>
    </row>
    <row r="477" spans="1:5" x14ac:dyDescent="0.3">
      <c r="A477" t="s">
        <v>31</v>
      </c>
      <c r="B477" t="s">
        <v>44</v>
      </c>
      <c r="C477" t="s">
        <v>51</v>
      </c>
      <c r="D477" t="s">
        <v>17</v>
      </c>
      <c r="E477">
        <v>59</v>
      </c>
    </row>
    <row r="478" spans="1:5" x14ac:dyDescent="0.3">
      <c r="A478" t="s">
        <v>65</v>
      </c>
      <c r="B478" t="s">
        <v>44</v>
      </c>
      <c r="C478" t="s">
        <v>18</v>
      </c>
      <c r="D478" t="s">
        <v>28</v>
      </c>
      <c r="E478">
        <v>41</v>
      </c>
    </row>
    <row r="479" spans="1:5" x14ac:dyDescent="0.3">
      <c r="A479" t="s">
        <v>31</v>
      </c>
      <c r="B479" t="s">
        <v>44</v>
      </c>
      <c r="C479" t="s">
        <v>51</v>
      </c>
      <c r="D479" t="s">
        <v>17</v>
      </c>
      <c r="E479">
        <v>42</v>
      </c>
    </row>
    <row r="480" spans="1:5" x14ac:dyDescent="0.3">
      <c r="A480" t="s">
        <v>15</v>
      </c>
      <c r="B480" t="s">
        <v>16</v>
      </c>
      <c r="C480" t="s">
        <v>51</v>
      </c>
      <c r="D480" t="s">
        <v>28</v>
      </c>
      <c r="E480">
        <v>54</v>
      </c>
    </row>
    <row r="481" spans="1:5" x14ac:dyDescent="0.3">
      <c r="A481" t="s">
        <v>27</v>
      </c>
      <c r="B481" t="s">
        <v>16</v>
      </c>
      <c r="C481" t="s">
        <v>24</v>
      </c>
      <c r="D481" t="s">
        <v>28</v>
      </c>
      <c r="E481">
        <v>37</v>
      </c>
    </row>
    <row r="482" spans="1:5" x14ac:dyDescent="0.3">
      <c r="A482" t="s">
        <v>50</v>
      </c>
      <c r="B482" t="s">
        <v>16</v>
      </c>
      <c r="C482" t="s">
        <v>51</v>
      </c>
      <c r="D482" t="s">
        <v>28</v>
      </c>
      <c r="E482">
        <v>58</v>
      </c>
    </row>
    <row r="483" spans="1:5" x14ac:dyDescent="0.3">
      <c r="A483" t="s">
        <v>50</v>
      </c>
      <c r="B483" t="s">
        <v>44</v>
      </c>
      <c r="C483" t="s">
        <v>24</v>
      </c>
      <c r="D483" t="s">
        <v>28</v>
      </c>
      <c r="E483">
        <v>47</v>
      </c>
    </row>
    <row r="484" spans="1:5" x14ac:dyDescent="0.3">
      <c r="A484" t="s">
        <v>23</v>
      </c>
      <c r="B484" t="s">
        <v>16</v>
      </c>
      <c r="C484" t="s">
        <v>24</v>
      </c>
      <c r="D484" t="s">
        <v>17</v>
      </c>
      <c r="E484">
        <v>60</v>
      </c>
    </row>
    <row r="485" spans="1:5" x14ac:dyDescent="0.3">
      <c r="A485" t="s">
        <v>27</v>
      </c>
      <c r="B485" t="s">
        <v>32</v>
      </c>
      <c r="C485" t="s">
        <v>18</v>
      </c>
      <c r="D485" t="s">
        <v>28</v>
      </c>
      <c r="E485">
        <v>38</v>
      </c>
    </row>
    <row r="486" spans="1:5" x14ac:dyDescent="0.3">
      <c r="A486" t="s">
        <v>43</v>
      </c>
      <c r="B486" t="s">
        <v>36</v>
      </c>
      <c r="C486" t="s">
        <v>24</v>
      </c>
      <c r="D486" t="s">
        <v>28</v>
      </c>
      <c r="E486">
        <v>63</v>
      </c>
    </row>
    <row r="487" spans="1:5" x14ac:dyDescent="0.3">
      <c r="A487" t="s">
        <v>27</v>
      </c>
      <c r="B487" t="s">
        <v>32</v>
      </c>
      <c r="C487" t="s">
        <v>24</v>
      </c>
      <c r="D487" t="s">
        <v>17</v>
      </c>
      <c r="E487">
        <v>60</v>
      </c>
    </row>
    <row r="488" spans="1:5" x14ac:dyDescent="0.3">
      <c r="A488" t="s">
        <v>27</v>
      </c>
      <c r="B488" t="s">
        <v>36</v>
      </c>
      <c r="C488" t="s">
        <v>47</v>
      </c>
      <c r="D488" t="s">
        <v>17</v>
      </c>
      <c r="E488">
        <v>42</v>
      </c>
    </row>
    <row r="489" spans="1:5" x14ac:dyDescent="0.3">
      <c r="A489" t="s">
        <v>15</v>
      </c>
      <c r="B489" t="s">
        <v>32</v>
      </c>
      <c r="C489" t="s">
        <v>51</v>
      </c>
      <c r="D489" t="s">
        <v>28</v>
      </c>
      <c r="E489">
        <v>34</v>
      </c>
    </row>
    <row r="490" spans="1:5" x14ac:dyDescent="0.3">
      <c r="A490" t="s">
        <v>65</v>
      </c>
      <c r="B490" t="s">
        <v>16</v>
      </c>
      <c r="C490" t="s">
        <v>51</v>
      </c>
      <c r="D490" t="s">
        <v>17</v>
      </c>
      <c r="E490">
        <v>53</v>
      </c>
    </row>
    <row r="491" spans="1:5" x14ac:dyDescent="0.3">
      <c r="A491" t="s">
        <v>43</v>
      </c>
      <c r="B491" t="s">
        <v>16</v>
      </c>
      <c r="C491" t="s">
        <v>24</v>
      </c>
      <c r="D491" t="s">
        <v>28</v>
      </c>
      <c r="E491">
        <v>39</v>
      </c>
    </row>
    <row r="492" spans="1:5" x14ac:dyDescent="0.3">
      <c r="A492" t="s">
        <v>23</v>
      </c>
      <c r="B492" t="s">
        <v>36</v>
      </c>
      <c r="C492" t="s">
        <v>51</v>
      </c>
      <c r="D492" t="s">
        <v>17</v>
      </c>
      <c r="E492">
        <v>58</v>
      </c>
    </row>
    <row r="493" spans="1:5" x14ac:dyDescent="0.3">
      <c r="A493" t="s">
        <v>27</v>
      </c>
      <c r="B493" t="s">
        <v>36</v>
      </c>
      <c r="C493" t="s">
        <v>51</v>
      </c>
      <c r="D493" t="s">
        <v>28</v>
      </c>
      <c r="E493">
        <v>60</v>
      </c>
    </row>
    <row r="494" spans="1:5" x14ac:dyDescent="0.3">
      <c r="A494" t="s">
        <v>23</v>
      </c>
      <c r="B494" t="s">
        <v>36</v>
      </c>
      <c r="C494" t="s">
        <v>51</v>
      </c>
      <c r="D494" t="s">
        <v>28</v>
      </c>
      <c r="E494">
        <v>34</v>
      </c>
    </row>
    <row r="495" spans="1:5" x14ac:dyDescent="0.3">
      <c r="A495" t="s">
        <v>23</v>
      </c>
      <c r="B495" t="s">
        <v>32</v>
      </c>
      <c r="C495" t="s">
        <v>18</v>
      </c>
      <c r="D495" t="s">
        <v>17</v>
      </c>
      <c r="E495">
        <v>60</v>
      </c>
    </row>
    <row r="496" spans="1:5" x14ac:dyDescent="0.3">
      <c r="A496" t="s">
        <v>27</v>
      </c>
      <c r="B496" t="s">
        <v>36</v>
      </c>
      <c r="C496" t="s">
        <v>51</v>
      </c>
      <c r="D496" t="s">
        <v>17</v>
      </c>
      <c r="E496">
        <v>53</v>
      </c>
    </row>
    <row r="497" spans="1:5" x14ac:dyDescent="0.3">
      <c r="A497" t="s">
        <v>15</v>
      </c>
      <c r="B497" t="s">
        <v>32</v>
      </c>
      <c r="C497" t="s">
        <v>24</v>
      </c>
      <c r="D497" t="s">
        <v>28</v>
      </c>
      <c r="E497">
        <v>58</v>
      </c>
    </row>
    <row r="498" spans="1:5" x14ac:dyDescent="0.3">
      <c r="A498" t="s">
        <v>43</v>
      </c>
      <c r="B498" t="s">
        <v>16</v>
      </c>
      <c r="C498" t="s">
        <v>24</v>
      </c>
      <c r="D498" t="s">
        <v>17</v>
      </c>
      <c r="E498">
        <v>25</v>
      </c>
    </row>
    <row r="499" spans="1:5" x14ac:dyDescent="0.3">
      <c r="A499" t="s">
        <v>27</v>
      </c>
      <c r="B499" t="s">
        <v>16</v>
      </c>
      <c r="C499" t="s">
        <v>18</v>
      </c>
      <c r="D499" t="s">
        <v>28</v>
      </c>
      <c r="E499">
        <v>46</v>
      </c>
    </row>
    <row r="500" spans="1:5" x14ac:dyDescent="0.3">
      <c r="A500" t="s">
        <v>31</v>
      </c>
      <c r="B500" t="s">
        <v>32</v>
      </c>
      <c r="C500" t="s">
        <v>18</v>
      </c>
      <c r="D500" t="s">
        <v>17</v>
      </c>
      <c r="E500">
        <v>39</v>
      </c>
    </row>
    <row r="501" spans="1:5" x14ac:dyDescent="0.3">
      <c r="A501" t="s">
        <v>27</v>
      </c>
      <c r="B501" t="s">
        <v>36</v>
      </c>
      <c r="C501" t="s">
        <v>24</v>
      </c>
      <c r="D501" t="s">
        <v>28</v>
      </c>
      <c r="E501">
        <v>50</v>
      </c>
    </row>
    <row r="502" spans="1:5" x14ac:dyDescent="0.3">
      <c r="A502" t="s">
        <v>65</v>
      </c>
      <c r="B502" t="s">
        <v>36</v>
      </c>
      <c r="C502" t="s">
        <v>18</v>
      </c>
      <c r="D502" t="s">
        <v>17</v>
      </c>
      <c r="E502">
        <v>56</v>
      </c>
    </row>
    <row r="503" spans="1:5" x14ac:dyDescent="0.3">
      <c r="A503" t="s">
        <v>31</v>
      </c>
      <c r="B503" t="s">
        <v>36</v>
      </c>
      <c r="C503" t="s">
        <v>51</v>
      </c>
      <c r="D503" t="s">
        <v>17</v>
      </c>
      <c r="E503">
        <v>30</v>
      </c>
    </row>
    <row r="504" spans="1:5" x14ac:dyDescent="0.3">
      <c r="A504" t="s">
        <v>23</v>
      </c>
      <c r="B504" t="s">
        <v>44</v>
      </c>
      <c r="C504" t="s">
        <v>24</v>
      </c>
      <c r="D504" t="s">
        <v>17</v>
      </c>
      <c r="E504">
        <v>45</v>
      </c>
    </row>
    <row r="505" spans="1:5" x14ac:dyDescent="0.3">
      <c r="A505" t="s">
        <v>65</v>
      </c>
      <c r="B505" t="s">
        <v>32</v>
      </c>
      <c r="C505" t="s">
        <v>24</v>
      </c>
      <c r="D505" t="s">
        <v>17</v>
      </c>
      <c r="E505">
        <v>55</v>
      </c>
    </row>
    <row r="506" spans="1:5" x14ac:dyDescent="0.3">
      <c r="A506" t="s">
        <v>27</v>
      </c>
      <c r="B506" t="s">
        <v>32</v>
      </c>
      <c r="C506" t="s">
        <v>47</v>
      </c>
      <c r="D506" t="s">
        <v>28</v>
      </c>
      <c r="E506">
        <v>28</v>
      </c>
    </row>
    <row r="507" spans="1:5" x14ac:dyDescent="0.3">
      <c r="A507" t="s">
        <v>15</v>
      </c>
      <c r="B507" t="s">
        <v>32</v>
      </c>
      <c r="C507" t="s">
        <v>47</v>
      </c>
      <c r="D507" t="s">
        <v>17</v>
      </c>
      <c r="E507">
        <v>59</v>
      </c>
    </row>
    <row r="508" spans="1:5" x14ac:dyDescent="0.3">
      <c r="A508" t="s">
        <v>50</v>
      </c>
      <c r="B508" t="s">
        <v>44</v>
      </c>
      <c r="C508" t="s">
        <v>24</v>
      </c>
      <c r="D508" t="s">
        <v>28</v>
      </c>
      <c r="E508">
        <v>63</v>
      </c>
    </row>
    <row r="509" spans="1:5" x14ac:dyDescent="0.3">
      <c r="A509" t="s">
        <v>65</v>
      </c>
      <c r="B509" t="s">
        <v>44</v>
      </c>
      <c r="C509" t="s">
        <v>51</v>
      </c>
      <c r="D509" t="s">
        <v>17</v>
      </c>
      <c r="E509">
        <v>46</v>
      </c>
    </row>
    <row r="510" spans="1:5" x14ac:dyDescent="0.3">
      <c r="A510" t="s">
        <v>50</v>
      </c>
      <c r="B510" t="s">
        <v>44</v>
      </c>
      <c r="C510" t="s">
        <v>51</v>
      </c>
      <c r="D510" t="s">
        <v>17</v>
      </c>
      <c r="E510">
        <v>26</v>
      </c>
    </row>
    <row r="511" spans="1:5" x14ac:dyDescent="0.3">
      <c r="A511" t="s">
        <v>27</v>
      </c>
      <c r="B511" t="s">
        <v>16</v>
      </c>
      <c r="C511" t="s">
        <v>18</v>
      </c>
      <c r="D511" t="s">
        <v>28</v>
      </c>
      <c r="E511">
        <v>45</v>
      </c>
    </row>
    <row r="512" spans="1:5" x14ac:dyDescent="0.3">
      <c r="A512" t="s">
        <v>15</v>
      </c>
      <c r="B512" t="s">
        <v>36</v>
      </c>
      <c r="C512" t="s">
        <v>24</v>
      </c>
      <c r="D512" t="s">
        <v>28</v>
      </c>
      <c r="E512">
        <v>50</v>
      </c>
    </row>
    <row r="513" spans="1:5" x14ac:dyDescent="0.3">
      <c r="A513" t="s">
        <v>15</v>
      </c>
      <c r="B513" t="s">
        <v>36</v>
      </c>
      <c r="C513" t="s">
        <v>51</v>
      </c>
      <c r="D513" t="s">
        <v>28</v>
      </c>
      <c r="E513">
        <v>46</v>
      </c>
    </row>
    <row r="514" spans="1:5" x14ac:dyDescent="0.3">
      <c r="A514" t="s">
        <v>23</v>
      </c>
      <c r="B514" t="s">
        <v>36</v>
      </c>
      <c r="C514" t="s">
        <v>18</v>
      </c>
      <c r="D514" t="s">
        <v>28</v>
      </c>
      <c r="E514">
        <v>50</v>
      </c>
    </row>
    <row r="515" spans="1:5" x14ac:dyDescent="0.3">
      <c r="A515" t="s">
        <v>50</v>
      </c>
      <c r="B515" t="s">
        <v>36</v>
      </c>
      <c r="C515" t="s">
        <v>51</v>
      </c>
      <c r="D515" t="s">
        <v>17</v>
      </c>
      <c r="E515">
        <v>33</v>
      </c>
    </row>
    <row r="516" spans="1:5" x14ac:dyDescent="0.3">
      <c r="A516" t="s">
        <v>27</v>
      </c>
      <c r="B516" t="s">
        <v>44</v>
      </c>
      <c r="C516" t="s">
        <v>51</v>
      </c>
      <c r="D516" t="s">
        <v>28</v>
      </c>
      <c r="E516">
        <v>57</v>
      </c>
    </row>
    <row r="517" spans="1:5" x14ac:dyDescent="0.3">
      <c r="A517" t="s">
        <v>15</v>
      </c>
      <c r="B517" t="s">
        <v>32</v>
      </c>
      <c r="C517" t="s">
        <v>18</v>
      </c>
      <c r="D517" t="s">
        <v>17</v>
      </c>
      <c r="E517">
        <v>48</v>
      </c>
    </row>
    <row r="518" spans="1:5" x14ac:dyDescent="0.3">
      <c r="A518" t="s">
        <v>15</v>
      </c>
      <c r="B518" t="s">
        <v>36</v>
      </c>
      <c r="C518" t="s">
        <v>51</v>
      </c>
      <c r="D518" t="s">
        <v>28</v>
      </c>
      <c r="E518">
        <v>46</v>
      </c>
    </row>
    <row r="519" spans="1:5" x14ac:dyDescent="0.3">
      <c r="A519" t="s">
        <v>43</v>
      </c>
      <c r="B519" t="s">
        <v>36</v>
      </c>
      <c r="C519" t="s">
        <v>24</v>
      </c>
      <c r="D519" t="s">
        <v>28</v>
      </c>
      <c r="E519">
        <v>52</v>
      </c>
    </row>
    <row r="520" spans="1:5" x14ac:dyDescent="0.3">
      <c r="A520" t="s">
        <v>27</v>
      </c>
      <c r="B520" t="s">
        <v>36</v>
      </c>
      <c r="C520" t="s">
        <v>18</v>
      </c>
      <c r="D520" t="s">
        <v>28</v>
      </c>
      <c r="E520">
        <v>56</v>
      </c>
    </row>
    <row r="521" spans="1:5" x14ac:dyDescent="0.3">
      <c r="A521" t="s">
        <v>43</v>
      </c>
      <c r="B521" t="s">
        <v>36</v>
      </c>
      <c r="C521" t="s">
        <v>18</v>
      </c>
      <c r="D521" t="s">
        <v>28</v>
      </c>
      <c r="E521">
        <v>28</v>
      </c>
    </row>
    <row r="522" spans="1:5" x14ac:dyDescent="0.3">
      <c r="A522" t="s">
        <v>31</v>
      </c>
      <c r="B522" t="s">
        <v>44</v>
      </c>
      <c r="C522" t="s">
        <v>24</v>
      </c>
      <c r="D522" t="s">
        <v>28</v>
      </c>
      <c r="E522">
        <v>29</v>
      </c>
    </row>
    <row r="523" spans="1:5" x14ac:dyDescent="0.3">
      <c r="A523" t="s">
        <v>43</v>
      </c>
      <c r="B523" t="s">
        <v>32</v>
      </c>
      <c r="C523" t="s">
        <v>24</v>
      </c>
      <c r="D523" t="s">
        <v>17</v>
      </c>
      <c r="E523">
        <v>45</v>
      </c>
    </row>
    <row r="524" spans="1:5" x14ac:dyDescent="0.3">
      <c r="A524" t="s">
        <v>27</v>
      </c>
      <c r="B524" t="s">
        <v>36</v>
      </c>
      <c r="C524" t="s">
        <v>18</v>
      </c>
      <c r="D524" t="s">
        <v>28</v>
      </c>
      <c r="E524">
        <v>28</v>
      </c>
    </row>
    <row r="525" spans="1:5" x14ac:dyDescent="0.3">
      <c r="A525" t="s">
        <v>50</v>
      </c>
      <c r="B525" t="s">
        <v>32</v>
      </c>
      <c r="C525" t="s">
        <v>18</v>
      </c>
      <c r="D525" t="s">
        <v>28</v>
      </c>
      <c r="E525">
        <v>28</v>
      </c>
    </row>
    <row r="526" spans="1:5" x14ac:dyDescent="0.3">
      <c r="A526" t="s">
        <v>27</v>
      </c>
      <c r="B526" t="s">
        <v>44</v>
      </c>
      <c r="C526" t="s">
        <v>18</v>
      </c>
      <c r="D526" t="s">
        <v>28</v>
      </c>
      <c r="E526">
        <v>34</v>
      </c>
    </row>
    <row r="527" spans="1:5" x14ac:dyDescent="0.3">
      <c r="A527" t="s">
        <v>27</v>
      </c>
      <c r="B527" t="s">
        <v>16</v>
      </c>
      <c r="C527" t="s">
        <v>51</v>
      </c>
      <c r="D527" t="s">
        <v>17</v>
      </c>
      <c r="E527">
        <v>55</v>
      </c>
    </row>
    <row r="528" spans="1:5" x14ac:dyDescent="0.3">
      <c r="A528" t="s">
        <v>23</v>
      </c>
      <c r="B528" t="s">
        <v>36</v>
      </c>
      <c r="C528" t="s">
        <v>51</v>
      </c>
      <c r="D528" t="s">
        <v>28</v>
      </c>
      <c r="E528">
        <v>34</v>
      </c>
    </row>
    <row r="529" spans="1:5" x14ac:dyDescent="0.3">
      <c r="A529" t="s">
        <v>27</v>
      </c>
      <c r="B529" t="s">
        <v>36</v>
      </c>
      <c r="C529" t="s">
        <v>24</v>
      </c>
      <c r="D529" t="s">
        <v>28</v>
      </c>
      <c r="E529">
        <v>27</v>
      </c>
    </row>
    <row r="530" spans="1:5" x14ac:dyDescent="0.3">
      <c r="A530" t="s">
        <v>27</v>
      </c>
      <c r="B530" t="s">
        <v>16</v>
      </c>
      <c r="C530" t="s">
        <v>18</v>
      </c>
      <c r="D530" t="s">
        <v>28</v>
      </c>
      <c r="E530">
        <v>52</v>
      </c>
    </row>
    <row r="531" spans="1:5" x14ac:dyDescent="0.3">
      <c r="A531" t="s">
        <v>31</v>
      </c>
      <c r="B531" t="s">
        <v>44</v>
      </c>
      <c r="C531" t="s">
        <v>18</v>
      </c>
      <c r="D531" t="s">
        <v>17</v>
      </c>
      <c r="E531">
        <v>28</v>
      </c>
    </row>
    <row r="532" spans="1:5" x14ac:dyDescent="0.3">
      <c r="A532" t="s">
        <v>27</v>
      </c>
      <c r="B532" t="s">
        <v>36</v>
      </c>
      <c r="C532" t="s">
        <v>51</v>
      </c>
      <c r="D532" t="s">
        <v>17</v>
      </c>
      <c r="E532">
        <v>44</v>
      </c>
    </row>
    <row r="533" spans="1:5" x14ac:dyDescent="0.3">
      <c r="A533" t="s">
        <v>27</v>
      </c>
      <c r="B533" t="s">
        <v>16</v>
      </c>
      <c r="C533" t="s">
        <v>18</v>
      </c>
      <c r="D533" t="s">
        <v>17</v>
      </c>
      <c r="E533">
        <v>53</v>
      </c>
    </row>
    <row r="534" spans="1:5" x14ac:dyDescent="0.3">
      <c r="A534" t="s">
        <v>15</v>
      </c>
      <c r="B534" t="s">
        <v>32</v>
      </c>
      <c r="C534" t="s">
        <v>24</v>
      </c>
      <c r="D534" t="s">
        <v>17</v>
      </c>
      <c r="E534">
        <v>43</v>
      </c>
    </row>
    <row r="535" spans="1:5" x14ac:dyDescent="0.3">
      <c r="A535" t="s">
        <v>23</v>
      </c>
      <c r="B535" t="s">
        <v>32</v>
      </c>
      <c r="C535" t="s">
        <v>47</v>
      </c>
      <c r="D535" t="s">
        <v>17</v>
      </c>
      <c r="E535">
        <v>28</v>
      </c>
    </row>
    <row r="536" spans="1:5" x14ac:dyDescent="0.3">
      <c r="A536" t="s">
        <v>43</v>
      </c>
      <c r="B536" t="s">
        <v>32</v>
      </c>
      <c r="C536" t="s">
        <v>18</v>
      </c>
      <c r="D536" t="s">
        <v>28</v>
      </c>
      <c r="E536">
        <v>33</v>
      </c>
    </row>
    <row r="537" spans="1:5" x14ac:dyDescent="0.3">
      <c r="A537" t="s">
        <v>23</v>
      </c>
      <c r="B537" t="s">
        <v>32</v>
      </c>
      <c r="C537" t="s">
        <v>24</v>
      </c>
      <c r="D537" t="s">
        <v>28</v>
      </c>
      <c r="E537">
        <v>31</v>
      </c>
    </row>
    <row r="538" spans="1:5" x14ac:dyDescent="0.3">
      <c r="A538" t="s">
        <v>65</v>
      </c>
      <c r="B538" t="s">
        <v>32</v>
      </c>
      <c r="C538" t="s">
        <v>24</v>
      </c>
      <c r="D538" t="s">
        <v>17</v>
      </c>
      <c r="E538">
        <v>52</v>
      </c>
    </row>
    <row r="539" spans="1:5" x14ac:dyDescent="0.3">
      <c r="A539" t="s">
        <v>27</v>
      </c>
      <c r="B539" t="s">
        <v>32</v>
      </c>
      <c r="C539" t="s">
        <v>24</v>
      </c>
      <c r="D539" t="s">
        <v>28</v>
      </c>
      <c r="E539">
        <v>55</v>
      </c>
    </row>
    <row r="540" spans="1:5" x14ac:dyDescent="0.3">
      <c r="A540" t="s">
        <v>27</v>
      </c>
      <c r="B540" t="s">
        <v>16</v>
      </c>
      <c r="C540" t="s">
        <v>24</v>
      </c>
      <c r="D540" t="s">
        <v>28</v>
      </c>
      <c r="E540">
        <v>55</v>
      </c>
    </row>
    <row r="541" spans="1:5" x14ac:dyDescent="0.3">
      <c r="A541" t="s">
        <v>27</v>
      </c>
      <c r="B541" t="s">
        <v>36</v>
      </c>
      <c r="C541" t="s">
        <v>51</v>
      </c>
      <c r="D541" t="s">
        <v>28</v>
      </c>
      <c r="E541">
        <v>51</v>
      </c>
    </row>
    <row r="542" spans="1:5" x14ac:dyDescent="0.3">
      <c r="A542" t="s">
        <v>31</v>
      </c>
      <c r="B542" t="s">
        <v>36</v>
      </c>
      <c r="C542" t="s">
        <v>24</v>
      </c>
      <c r="D542" t="s">
        <v>28</v>
      </c>
      <c r="E542">
        <v>60</v>
      </c>
    </row>
    <row r="543" spans="1:5" x14ac:dyDescent="0.3">
      <c r="A543" t="s">
        <v>65</v>
      </c>
      <c r="B543" t="s">
        <v>44</v>
      </c>
      <c r="C543" t="s">
        <v>18</v>
      </c>
      <c r="D543" t="s">
        <v>17</v>
      </c>
      <c r="E543">
        <v>31</v>
      </c>
    </row>
    <row r="544" spans="1:5" x14ac:dyDescent="0.3">
      <c r="A544" t="s">
        <v>31</v>
      </c>
      <c r="B544" t="s">
        <v>32</v>
      </c>
      <c r="C544" t="s">
        <v>51</v>
      </c>
      <c r="D544" t="s">
        <v>28</v>
      </c>
      <c r="E544">
        <v>45</v>
      </c>
    </row>
    <row r="545" spans="1:5" x14ac:dyDescent="0.3">
      <c r="A545" t="s">
        <v>65</v>
      </c>
      <c r="B545" t="s">
        <v>44</v>
      </c>
      <c r="C545" t="s">
        <v>24</v>
      </c>
      <c r="D545" t="s">
        <v>28</v>
      </c>
      <c r="E545">
        <v>34</v>
      </c>
    </row>
    <row r="546" spans="1:5" x14ac:dyDescent="0.3">
      <c r="A546" t="s">
        <v>65</v>
      </c>
      <c r="B546" t="s">
        <v>44</v>
      </c>
      <c r="C546" t="s">
        <v>24</v>
      </c>
      <c r="D546" t="s">
        <v>17</v>
      </c>
      <c r="E546">
        <v>29</v>
      </c>
    </row>
    <row r="547" spans="1:5" x14ac:dyDescent="0.3">
      <c r="A547" t="s">
        <v>65</v>
      </c>
      <c r="B547" t="s">
        <v>44</v>
      </c>
      <c r="C547" t="s">
        <v>24</v>
      </c>
      <c r="D547" t="s">
        <v>17</v>
      </c>
      <c r="E547">
        <v>45</v>
      </c>
    </row>
    <row r="548" spans="1:5" x14ac:dyDescent="0.3">
      <c r="A548" t="s">
        <v>15</v>
      </c>
      <c r="B548" t="s">
        <v>44</v>
      </c>
      <c r="C548" t="s">
        <v>18</v>
      </c>
      <c r="D548" t="s">
        <v>17</v>
      </c>
      <c r="E548">
        <v>52</v>
      </c>
    </row>
    <row r="549" spans="1:5" x14ac:dyDescent="0.3">
      <c r="A549" t="s">
        <v>31</v>
      </c>
      <c r="B549" t="s">
        <v>44</v>
      </c>
      <c r="C549" t="s">
        <v>18</v>
      </c>
      <c r="D549" t="s">
        <v>17</v>
      </c>
      <c r="E549">
        <v>48</v>
      </c>
    </row>
    <row r="550" spans="1:5" x14ac:dyDescent="0.3">
      <c r="A550" t="s">
        <v>31</v>
      </c>
      <c r="B550" t="s">
        <v>44</v>
      </c>
      <c r="C550" t="s">
        <v>51</v>
      </c>
      <c r="D550" t="s">
        <v>17</v>
      </c>
      <c r="E550">
        <v>48</v>
      </c>
    </row>
    <row r="551" spans="1:5" x14ac:dyDescent="0.3">
      <c r="A551" t="s">
        <v>43</v>
      </c>
      <c r="B551" t="s">
        <v>32</v>
      </c>
      <c r="C551" t="s">
        <v>24</v>
      </c>
      <c r="D551" t="s">
        <v>28</v>
      </c>
      <c r="E551">
        <v>41</v>
      </c>
    </row>
    <row r="552" spans="1:5" x14ac:dyDescent="0.3">
      <c r="A552" t="s">
        <v>31</v>
      </c>
      <c r="B552" t="s">
        <v>16</v>
      </c>
      <c r="C552" t="s">
        <v>51</v>
      </c>
      <c r="D552" t="s">
        <v>28</v>
      </c>
      <c r="E552">
        <v>41</v>
      </c>
    </row>
    <row r="553" spans="1:5" x14ac:dyDescent="0.3">
      <c r="A553" t="s">
        <v>31</v>
      </c>
      <c r="B553" t="s">
        <v>16</v>
      </c>
      <c r="C553" t="s">
        <v>24</v>
      </c>
      <c r="D553" t="s">
        <v>28</v>
      </c>
      <c r="E553">
        <v>55</v>
      </c>
    </row>
    <row r="554" spans="1:5" x14ac:dyDescent="0.3">
      <c r="A554" t="s">
        <v>23</v>
      </c>
      <c r="B554" t="s">
        <v>36</v>
      </c>
      <c r="C554" t="s">
        <v>47</v>
      </c>
      <c r="D554" t="s">
        <v>28</v>
      </c>
      <c r="E554">
        <v>45</v>
      </c>
    </row>
    <row r="555" spans="1:5" x14ac:dyDescent="0.3">
      <c r="A555" t="s">
        <v>15</v>
      </c>
      <c r="B555" t="s">
        <v>32</v>
      </c>
      <c r="C555" t="s">
        <v>24</v>
      </c>
      <c r="D555" t="s">
        <v>17</v>
      </c>
      <c r="E555">
        <v>53</v>
      </c>
    </row>
    <row r="556" spans="1:5" x14ac:dyDescent="0.3">
      <c r="A556" t="s">
        <v>27</v>
      </c>
      <c r="B556" t="s">
        <v>32</v>
      </c>
      <c r="C556" t="s">
        <v>51</v>
      </c>
      <c r="D556" t="s">
        <v>28</v>
      </c>
      <c r="E556">
        <v>49</v>
      </c>
    </row>
    <row r="557" spans="1:5" x14ac:dyDescent="0.3">
      <c r="A557" t="s">
        <v>15</v>
      </c>
      <c r="B557" t="s">
        <v>32</v>
      </c>
      <c r="C557" t="s">
        <v>51</v>
      </c>
      <c r="D557" t="s">
        <v>17</v>
      </c>
      <c r="E557">
        <v>55</v>
      </c>
    </row>
    <row r="558" spans="1:5" x14ac:dyDescent="0.3">
      <c r="A558" t="s">
        <v>50</v>
      </c>
      <c r="B558" t="s">
        <v>44</v>
      </c>
      <c r="C558" t="s">
        <v>24</v>
      </c>
      <c r="D558" t="s">
        <v>17</v>
      </c>
      <c r="E558">
        <v>45</v>
      </c>
    </row>
    <row r="559" spans="1:5" x14ac:dyDescent="0.3">
      <c r="A559" t="s">
        <v>23</v>
      </c>
      <c r="B559" t="s">
        <v>16</v>
      </c>
      <c r="C559" t="s">
        <v>51</v>
      </c>
      <c r="D559" t="s">
        <v>17</v>
      </c>
      <c r="E559">
        <v>52</v>
      </c>
    </row>
    <row r="560" spans="1:5" x14ac:dyDescent="0.3">
      <c r="A560" t="s">
        <v>43</v>
      </c>
      <c r="B560" t="s">
        <v>36</v>
      </c>
      <c r="C560" t="s">
        <v>18</v>
      </c>
      <c r="D560" t="s">
        <v>17</v>
      </c>
      <c r="E560">
        <v>33</v>
      </c>
    </row>
    <row r="561" spans="1:5" x14ac:dyDescent="0.3">
      <c r="A561" t="s">
        <v>27</v>
      </c>
      <c r="B561" t="s">
        <v>32</v>
      </c>
      <c r="C561" t="s">
        <v>51</v>
      </c>
      <c r="D561" t="s">
        <v>17</v>
      </c>
      <c r="E561">
        <v>59</v>
      </c>
    </row>
    <row r="562" spans="1:5" x14ac:dyDescent="0.3">
      <c r="A562" t="s">
        <v>65</v>
      </c>
      <c r="B562" t="s">
        <v>32</v>
      </c>
      <c r="C562" t="s">
        <v>24</v>
      </c>
      <c r="D562" t="s">
        <v>17</v>
      </c>
      <c r="E562">
        <v>50</v>
      </c>
    </row>
    <row r="563" spans="1:5" x14ac:dyDescent="0.3">
      <c r="A563" t="s">
        <v>50</v>
      </c>
      <c r="B563" t="s">
        <v>36</v>
      </c>
      <c r="C563" t="s">
        <v>18</v>
      </c>
      <c r="D563" t="s">
        <v>17</v>
      </c>
      <c r="E563">
        <v>61</v>
      </c>
    </row>
    <row r="564" spans="1:5" x14ac:dyDescent="0.3">
      <c r="A564" t="s">
        <v>31</v>
      </c>
      <c r="B564" t="s">
        <v>32</v>
      </c>
      <c r="C564" t="s">
        <v>51</v>
      </c>
      <c r="D564" t="s">
        <v>17</v>
      </c>
      <c r="E564">
        <v>27</v>
      </c>
    </row>
    <row r="565" spans="1:5" x14ac:dyDescent="0.3">
      <c r="A565" t="s">
        <v>43</v>
      </c>
      <c r="B565" t="s">
        <v>44</v>
      </c>
      <c r="C565" t="s">
        <v>24</v>
      </c>
      <c r="D565" t="s">
        <v>17</v>
      </c>
      <c r="E565">
        <v>35</v>
      </c>
    </row>
    <row r="566" spans="1:5" x14ac:dyDescent="0.3">
      <c r="A566" t="s">
        <v>50</v>
      </c>
      <c r="B566" t="s">
        <v>32</v>
      </c>
      <c r="C566" t="s">
        <v>24</v>
      </c>
      <c r="D566" t="s">
        <v>28</v>
      </c>
      <c r="E566">
        <v>40</v>
      </c>
    </row>
    <row r="567" spans="1:5" x14ac:dyDescent="0.3">
      <c r="A567" t="s">
        <v>23</v>
      </c>
      <c r="B567" t="s">
        <v>32</v>
      </c>
      <c r="C567" t="s">
        <v>18</v>
      </c>
      <c r="D567" t="s">
        <v>17</v>
      </c>
      <c r="E567">
        <v>30</v>
      </c>
    </row>
    <row r="568" spans="1:5" x14ac:dyDescent="0.3">
      <c r="A568" t="s">
        <v>31</v>
      </c>
      <c r="B568" t="s">
        <v>36</v>
      </c>
      <c r="C568" t="s">
        <v>24</v>
      </c>
      <c r="D568" t="s">
        <v>28</v>
      </c>
      <c r="E568">
        <v>60</v>
      </c>
    </row>
    <row r="569" spans="1:5" x14ac:dyDescent="0.3">
      <c r="A569" t="s">
        <v>50</v>
      </c>
      <c r="B569" t="s">
        <v>44</v>
      </c>
      <c r="C569" t="s">
        <v>24</v>
      </c>
      <c r="D569" t="s">
        <v>28</v>
      </c>
      <c r="E569">
        <v>55</v>
      </c>
    </row>
    <row r="570" spans="1:5" x14ac:dyDescent="0.3">
      <c r="A570" t="s">
        <v>15</v>
      </c>
      <c r="B570" t="s">
        <v>44</v>
      </c>
      <c r="C570" t="s">
        <v>24</v>
      </c>
      <c r="D570" t="s">
        <v>17</v>
      </c>
      <c r="E570">
        <v>33</v>
      </c>
    </row>
    <row r="571" spans="1:5" x14ac:dyDescent="0.3">
      <c r="A571" t="s">
        <v>31</v>
      </c>
      <c r="B571" t="s">
        <v>44</v>
      </c>
      <c r="C571" t="s">
        <v>51</v>
      </c>
      <c r="D571" t="s">
        <v>28</v>
      </c>
      <c r="E571">
        <v>62</v>
      </c>
    </row>
    <row r="572" spans="1:5" x14ac:dyDescent="0.3">
      <c r="A572" t="s">
        <v>31</v>
      </c>
      <c r="B572" t="s">
        <v>16</v>
      </c>
      <c r="C572" t="s">
        <v>24</v>
      </c>
      <c r="D572" t="s">
        <v>17</v>
      </c>
      <c r="E572">
        <v>36</v>
      </c>
    </row>
    <row r="573" spans="1:5" x14ac:dyDescent="0.3">
      <c r="A573" t="s">
        <v>43</v>
      </c>
      <c r="B573" t="s">
        <v>36</v>
      </c>
      <c r="C573" t="s">
        <v>47</v>
      </c>
      <c r="D573" t="s">
        <v>28</v>
      </c>
      <c r="E573">
        <v>35</v>
      </c>
    </row>
    <row r="574" spans="1:5" x14ac:dyDescent="0.3">
      <c r="A574" t="s">
        <v>43</v>
      </c>
      <c r="B574" t="s">
        <v>32</v>
      </c>
      <c r="C574" t="s">
        <v>24</v>
      </c>
      <c r="D574" t="s">
        <v>28</v>
      </c>
      <c r="E574">
        <v>60</v>
      </c>
    </row>
    <row r="575" spans="1:5" x14ac:dyDescent="0.3">
      <c r="A575" t="s">
        <v>23</v>
      </c>
      <c r="B575" t="s">
        <v>44</v>
      </c>
      <c r="C575" t="s">
        <v>51</v>
      </c>
      <c r="D575" t="s">
        <v>17</v>
      </c>
      <c r="E575">
        <v>45</v>
      </c>
    </row>
    <row r="576" spans="1:5" x14ac:dyDescent="0.3">
      <c r="A576" t="s">
        <v>65</v>
      </c>
      <c r="B576" t="s">
        <v>44</v>
      </c>
      <c r="C576" t="s">
        <v>18</v>
      </c>
      <c r="D576" t="s">
        <v>17</v>
      </c>
      <c r="E576">
        <v>48</v>
      </c>
    </row>
    <row r="577" spans="1:5" x14ac:dyDescent="0.3">
      <c r="A577" t="s">
        <v>43</v>
      </c>
      <c r="B577" t="s">
        <v>32</v>
      </c>
      <c r="C577" t="s">
        <v>24</v>
      </c>
      <c r="D577" t="s">
        <v>17</v>
      </c>
      <c r="E577">
        <v>36</v>
      </c>
    </row>
    <row r="578" spans="1:5" x14ac:dyDescent="0.3">
      <c r="A578" t="s">
        <v>15</v>
      </c>
      <c r="B578" t="s">
        <v>44</v>
      </c>
      <c r="C578" t="s">
        <v>51</v>
      </c>
      <c r="D578" t="s">
        <v>28</v>
      </c>
      <c r="E578">
        <v>44</v>
      </c>
    </row>
    <row r="579" spans="1:5" x14ac:dyDescent="0.3">
      <c r="A579" t="s">
        <v>43</v>
      </c>
      <c r="B579" t="s">
        <v>36</v>
      </c>
      <c r="C579" t="s">
        <v>24</v>
      </c>
      <c r="D579" t="s">
        <v>17</v>
      </c>
      <c r="E579">
        <v>64</v>
      </c>
    </row>
    <row r="580" spans="1:5" x14ac:dyDescent="0.3">
      <c r="A580" t="s">
        <v>31</v>
      </c>
      <c r="B580" t="s">
        <v>44</v>
      </c>
      <c r="C580" t="s">
        <v>24</v>
      </c>
      <c r="D580" t="s">
        <v>17</v>
      </c>
      <c r="E580">
        <v>46</v>
      </c>
    </row>
    <row r="581" spans="1:5" x14ac:dyDescent="0.3">
      <c r="A581" t="s">
        <v>50</v>
      </c>
      <c r="B581" t="s">
        <v>36</v>
      </c>
      <c r="C581" t="s">
        <v>24</v>
      </c>
      <c r="D581" t="s">
        <v>17</v>
      </c>
      <c r="E581">
        <v>62</v>
      </c>
    </row>
    <row r="582" spans="1:5" x14ac:dyDescent="0.3">
      <c r="A582" t="s">
        <v>43</v>
      </c>
      <c r="B582" t="s">
        <v>16</v>
      </c>
      <c r="C582" t="s">
        <v>51</v>
      </c>
      <c r="D582" t="s">
        <v>28</v>
      </c>
      <c r="E582">
        <v>61</v>
      </c>
    </row>
    <row r="583" spans="1:5" x14ac:dyDescent="0.3">
      <c r="A583" t="s">
        <v>43</v>
      </c>
      <c r="B583" t="s">
        <v>16</v>
      </c>
      <c r="C583" t="s">
        <v>24</v>
      </c>
      <c r="D583" t="s">
        <v>28</v>
      </c>
      <c r="E583">
        <v>65</v>
      </c>
    </row>
    <row r="584" spans="1:5" x14ac:dyDescent="0.3">
      <c r="A584" t="s">
        <v>31</v>
      </c>
      <c r="B584" t="s">
        <v>44</v>
      </c>
      <c r="C584" t="s">
        <v>51</v>
      </c>
      <c r="D584" t="s">
        <v>28</v>
      </c>
      <c r="E584">
        <v>54</v>
      </c>
    </row>
    <row r="585" spans="1:5" x14ac:dyDescent="0.3">
      <c r="A585" t="s">
        <v>31</v>
      </c>
      <c r="B585" t="s">
        <v>44</v>
      </c>
      <c r="C585" t="s">
        <v>24</v>
      </c>
      <c r="D585" t="s">
        <v>28</v>
      </c>
      <c r="E585">
        <v>46</v>
      </c>
    </row>
    <row r="586" spans="1:5" x14ac:dyDescent="0.3">
      <c r="A586" t="s">
        <v>27</v>
      </c>
      <c r="B586" t="s">
        <v>32</v>
      </c>
      <c r="C586" t="s">
        <v>51</v>
      </c>
      <c r="D586" t="s">
        <v>28</v>
      </c>
      <c r="E586">
        <v>36</v>
      </c>
    </row>
    <row r="587" spans="1:5" x14ac:dyDescent="0.3">
      <c r="A587" t="s">
        <v>27</v>
      </c>
      <c r="B587" t="s">
        <v>32</v>
      </c>
      <c r="C587" t="s">
        <v>24</v>
      </c>
      <c r="D587" t="s">
        <v>28</v>
      </c>
      <c r="E587">
        <v>60</v>
      </c>
    </row>
    <row r="588" spans="1:5" x14ac:dyDescent="0.3">
      <c r="A588" t="s">
        <v>31</v>
      </c>
      <c r="B588" t="s">
        <v>16</v>
      </c>
      <c r="C588" t="s">
        <v>24</v>
      </c>
      <c r="D588" t="s">
        <v>17</v>
      </c>
      <c r="E588">
        <v>30</v>
      </c>
    </row>
    <row r="589" spans="1:5" x14ac:dyDescent="0.3">
      <c r="A589" t="s">
        <v>50</v>
      </c>
      <c r="B589" t="s">
        <v>32</v>
      </c>
      <c r="C589" t="s">
        <v>51</v>
      </c>
      <c r="D589" t="s">
        <v>17</v>
      </c>
      <c r="E589">
        <v>34</v>
      </c>
    </row>
    <row r="590" spans="1:5" x14ac:dyDescent="0.3">
      <c r="A590" t="s">
        <v>27</v>
      </c>
      <c r="B590" t="s">
        <v>36</v>
      </c>
      <c r="C590" t="s">
        <v>18</v>
      </c>
      <c r="D590" t="s">
        <v>28</v>
      </c>
      <c r="E590">
        <v>55</v>
      </c>
    </row>
    <row r="591" spans="1:5" x14ac:dyDescent="0.3">
      <c r="A591" t="s">
        <v>31</v>
      </c>
      <c r="B591" t="s">
        <v>16</v>
      </c>
      <c r="C591" t="s">
        <v>24</v>
      </c>
      <c r="D591" t="s">
        <v>28</v>
      </c>
      <c r="E591">
        <v>59</v>
      </c>
    </row>
    <row r="592" spans="1:5" x14ac:dyDescent="0.3">
      <c r="A592" t="s">
        <v>27</v>
      </c>
      <c r="B592" t="s">
        <v>36</v>
      </c>
      <c r="C592" t="s">
        <v>51</v>
      </c>
      <c r="D592" t="s">
        <v>17</v>
      </c>
      <c r="E592">
        <v>28</v>
      </c>
    </row>
    <row r="593" spans="1:5" x14ac:dyDescent="0.3">
      <c r="A593" t="s">
        <v>15</v>
      </c>
      <c r="B593" t="s">
        <v>32</v>
      </c>
      <c r="C593" t="s">
        <v>18</v>
      </c>
      <c r="D593" t="s">
        <v>17</v>
      </c>
      <c r="E593">
        <v>36</v>
      </c>
    </row>
    <row r="594" spans="1:5" x14ac:dyDescent="0.3">
      <c r="A594" t="s">
        <v>23</v>
      </c>
      <c r="B594" t="s">
        <v>32</v>
      </c>
      <c r="C594" t="s">
        <v>51</v>
      </c>
      <c r="D594" t="s">
        <v>17</v>
      </c>
      <c r="E594">
        <v>29</v>
      </c>
    </row>
    <row r="595" spans="1:5" x14ac:dyDescent="0.3">
      <c r="A595" t="s">
        <v>15</v>
      </c>
      <c r="B595" t="s">
        <v>44</v>
      </c>
      <c r="C595" t="s">
        <v>24</v>
      </c>
      <c r="D595" t="s">
        <v>17</v>
      </c>
      <c r="E595">
        <v>34</v>
      </c>
    </row>
    <row r="596" spans="1:5" x14ac:dyDescent="0.3">
      <c r="A596" t="s">
        <v>27</v>
      </c>
      <c r="B596" t="s">
        <v>36</v>
      </c>
      <c r="C596" t="s">
        <v>24</v>
      </c>
      <c r="D596" t="s">
        <v>28</v>
      </c>
      <c r="E596">
        <v>37</v>
      </c>
    </row>
    <row r="597" spans="1:5" x14ac:dyDescent="0.3">
      <c r="A597" t="s">
        <v>23</v>
      </c>
      <c r="B597" t="s">
        <v>36</v>
      </c>
      <c r="C597" t="s">
        <v>24</v>
      </c>
      <c r="D597" t="s">
        <v>17</v>
      </c>
      <c r="E597">
        <v>44</v>
      </c>
    </row>
    <row r="598" spans="1:5" x14ac:dyDescent="0.3">
      <c r="A598" t="s">
        <v>27</v>
      </c>
      <c r="B598" t="s">
        <v>32</v>
      </c>
      <c r="C598" t="s">
        <v>24</v>
      </c>
      <c r="D598" t="s">
        <v>28</v>
      </c>
      <c r="E598">
        <v>45</v>
      </c>
    </row>
    <row r="599" spans="1:5" x14ac:dyDescent="0.3">
      <c r="A599" t="s">
        <v>23</v>
      </c>
      <c r="B599" t="s">
        <v>16</v>
      </c>
      <c r="C599" t="s">
        <v>24</v>
      </c>
      <c r="D599" t="s">
        <v>17</v>
      </c>
      <c r="E599">
        <v>52</v>
      </c>
    </row>
    <row r="600" spans="1:5" x14ac:dyDescent="0.3">
      <c r="A600" t="s">
        <v>65</v>
      </c>
      <c r="B600" t="s">
        <v>36</v>
      </c>
      <c r="C600" t="s">
        <v>24</v>
      </c>
      <c r="D600" t="s">
        <v>17</v>
      </c>
      <c r="E600">
        <v>40</v>
      </c>
    </row>
    <row r="601" spans="1:5" x14ac:dyDescent="0.3">
      <c r="A601" t="s">
        <v>23</v>
      </c>
      <c r="B601" t="s">
        <v>44</v>
      </c>
      <c r="C601" t="s">
        <v>51</v>
      </c>
      <c r="D601" t="s">
        <v>17</v>
      </c>
      <c r="E601">
        <v>55</v>
      </c>
    </row>
    <row r="602" spans="1:5" x14ac:dyDescent="0.3">
      <c r="A602" t="s">
        <v>43</v>
      </c>
      <c r="B602" t="s">
        <v>16</v>
      </c>
      <c r="C602" t="s">
        <v>24</v>
      </c>
      <c r="D602" t="s">
        <v>28</v>
      </c>
      <c r="E602">
        <v>29</v>
      </c>
    </row>
    <row r="603" spans="1:5" x14ac:dyDescent="0.3">
      <c r="A603" t="s">
        <v>23</v>
      </c>
      <c r="B603" t="s">
        <v>16</v>
      </c>
      <c r="C603" t="s">
        <v>51</v>
      </c>
      <c r="D603" t="s">
        <v>28</v>
      </c>
      <c r="E603">
        <v>32</v>
      </c>
    </row>
    <row r="604" spans="1:5" x14ac:dyDescent="0.3">
      <c r="A604" t="s">
        <v>43</v>
      </c>
      <c r="B604" t="s">
        <v>32</v>
      </c>
      <c r="C604" t="s">
        <v>18</v>
      </c>
      <c r="D604" t="s">
        <v>28</v>
      </c>
      <c r="E604">
        <v>51</v>
      </c>
    </row>
    <row r="605" spans="1:5" x14ac:dyDescent="0.3">
      <c r="A605" t="s">
        <v>23</v>
      </c>
      <c r="B605" t="s">
        <v>44</v>
      </c>
      <c r="C605" t="s">
        <v>18</v>
      </c>
      <c r="D605" t="s">
        <v>28</v>
      </c>
      <c r="E605">
        <v>28</v>
      </c>
    </row>
    <row r="606" spans="1:5" x14ac:dyDescent="0.3">
      <c r="A606" t="s">
        <v>31</v>
      </c>
      <c r="B606" t="s">
        <v>44</v>
      </c>
      <c r="C606" t="s">
        <v>47</v>
      </c>
      <c r="D606" t="s">
        <v>28</v>
      </c>
      <c r="E606">
        <v>27</v>
      </c>
    </row>
    <row r="607" spans="1:5" x14ac:dyDescent="0.3">
      <c r="A607" t="s">
        <v>43</v>
      </c>
      <c r="B607" t="s">
        <v>32</v>
      </c>
      <c r="C607" t="s">
        <v>24</v>
      </c>
      <c r="D607" t="s">
        <v>28</v>
      </c>
      <c r="E607">
        <v>45</v>
      </c>
    </row>
    <row r="608" spans="1:5" x14ac:dyDescent="0.3">
      <c r="A608" t="s">
        <v>65</v>
      </c>
      <c r="B608" t="s">
        <v>36</v>
      </c>
      <c r="C608" t="s">
        <v>51</v>
      </c>
      <c r="D608" t="s">
        <v>28</v>
      </c>
      <c r="E608">
        <v>58</v>
      </c>
    </row>
    <row r="609" spans="1:5" x14ac:dyDescent="0.3">
      <c r="A609" t="s">
        <v>15</v>
      </c>
      <c r="B609" t="s">
        <v>16</v>
      </c>
      <c r="C609" t="s">
        <v>51</v>
      </c>
      <c r="D609" t="s">
        <v>17</v>
      </c>
      <c r="E609">
        <v>45</v>
      </c>
    </row>
    <row r="610" spans="1:5" x14ac:dyDescent="0.3">
      <c r="A610" t="s">
        <v>15</v>
      </c>
      <c r="B610" t="s">
        <v>32</v>
      </c>
      <c r="C610" t="s">
        <v>51</v>
      </c>
      <c r="D610" t="s">
        <v>28</v>
      </c>
      <c r="E610">
        <v>44</v>
      </c>
    </row>
    <row r="611" spans="1:5" x14ac:dyDescent="0.3">
      <c r="A611" t="s">
        <v>50</v>
      </c>
      <c r="B611" t="s">
        <v>44</v>
      </c>
      <c r="C611" t="s">
        <v>18</v>
      </c>
      <c r="D611" t="s">
        <v>28</v>
      </c>
      <c r="E611">
        <v>33</v>
      </c>
    </row>
    <row r="612" spans="1:5" x14ac:dyDescent="0.3">
      <c r="A612" t="s">
        <v>27</v>
      </c>
      <c r="B612" t="s">
        <v>16</v>
      </c>
      <c r="C612" t="s">
        <v>24</v>
      </c>
      <c r="D612" t="s">
        <v>28</v>
      </c>
      <c r="E612">
        <v>26</v>
      </c>
    </row>
    <row r="613" spans="1:5" x14ac:dyDescent="0.3">
      <c r="A613" t="s">
        <v>27</v>
      </c>
      <c r="B613" t="s">
        <v>44</v>
      </c>
      <c r="C613" t="s">
        <v>51</v>
      </c>
      <c r="D613" t="s">
        <v>17</v>
      </c>
      <c r="E613">
        <v>45</v>
      </c>
    </row>
    <row r="614" spans="1:5" x14ac:dyDescent="0.3">
      <c r="A614" t="s">
        <v>50</v>
      </c>
      <c r="B614" t="s">
        <v>36</v>
      </c>
      <c r="C614" t="s">
        <v>24</v>
      </c>
      <c r="D614" t="s">
        <v>17</v>
      </c>
      <c r="E614">
        <v>46</v>
      </c>
    </row>
    <row r="615" spans="1:5" x14ac:dyDescent="0.3">
      <c r="A615" t="s">
        <v>27</v>
      </c>
      <c r="B615" t="s">
        <v>32</v>
      </c>
      <c r="C615" t="s">
        <v>18</v>
      </c>
      <c r="D615" t="s">
        <v>28</v>
      </c>
      <c r="E615">
        <v>37</v>
      </c>
    </row>
    <row r="616" spans="1:5" x14ac:dyDescent="0.3">
      <c r="A616" t="s">
        <v>43</v>
      </c>
      <c r="B616" t="s">
        <v>32</v>
      </c>
      <c r="C616" t="s">
        <v>24</v>
      </c>
      <c r="D616" t="s">
        <v>28</v>
      </c>
      <c r="E616">
        <v>40</v>
      </c>
    </row>
    <row r="617" spans="1:5" x14ac:dyDescent="0.3">
      <c r="A617" t="s">
        <v>50</v>
      </c>
      <c r="B617" t="s">
        <v>44</v>
      </c>
      <c r="C617" t="s">
        <v>24</v>
      </c>
      <c r="D617" t="s">
        <v>17</v>
      </c>
      <c r="E617">
        <v>45</v>
      </c>
    </row>
    <row r="618" spans="1:5" x14ac:dyDescent="0.3">
      <c r="A618" t="s">
        <v>50</v>
      </c>
      <c r="B618" t="s">
        <v>44</v>
      </c>
      <c r="C618" t="s">
        <v>18</v>
      </c>
      <c r="D618" t="s">
        <v>17</v>
      </c>
      <c r="E618">
        <v>33</v>
      </c>
    </row>
    <row r="619" spans="1:5" x14ac:dyDescent="0.3">
      <c r="A619" t="s">
        <v>43</v>
      </c>
      <c r="B619" t="s">
        <v>44</v>
      </c>
      <c r="C619" t="s">
        <v>18</v>
      </c>
      <c r="D619" t="s">
        <v>17</v>
      </c>
      <c r="E619">
        <v>64</v>
      </c>
    </row>
    <row r="620" spans="1:5" x14ac:dyDescent="0.3">
      <c r="A620" t="s">
        <v>50</v>
      </c>
      <c r="B620" t="s">
        <v>36</v>
      </c>
      <c r="C620" t="s">
        <v>51</v>
      </c>
      <c r="D620" t="s">
        <v>17</v>
      </c>
      <c r="E620">
        <v>57</v>
      </c>
    </row>
    <row r="621" spans="1:5" x14ac:dyDescent="0.3">
      <c r="A621" t="s">
        <v>43</v>
      </c>
      <c r="B621" t="s">
        <v>36</v>
      </c>
      <c r="C621" t="s">
        <v>24</v>
      </c>
      <c r="D621" t="s">
        <v>17</v>
      </c>
      <c r="E621">
        <v>35</v>
      </c>
    </row>
    <row r="622" spans="1:5" x14ac:dyDescent="0.3">
      <c r="A622" t="s">
        <v>15</v>
      </c>
      <c r="B622" t="s">
        <v>36</v>
      </c>
      <c r="C622" t="s">
        <v>18</v>
      </c>
      <c r="D622" t="s">
        <v>17</v>
      </c>
      <c r="E622">
        <v>55</v>
      </c>
    </row>
    <row r="623" spans="1:5" x14ac:dyDescent="0.3">
      <c r="A623" t="s">
        <v>15</v>
      </c>
      <c r="B623" t="s">
        <v>16</v>
      </c>
      <c r="C623" t="s">
        <v>51</v>
      </c>
      <c r="D623" t="s">
        <v>28</v>
      </c>
      <c r="E623">
        <v>36</v>
      </c>
    </row>
    <row r="624" spans="1:5" x14ac:dyDescent="0.3">
      <c r="A624" t="s">
        <v>27</v>
      </c>
      <c r="B624" t="s">
        <v>44</v>
      </c>
      <c r="C624" t="s">
        <v>24</v>
      </c>
      <c r="D624" t="s">
        <v>17</v>
      </c>
      <c r="E624">
        <v>57</v>
      </c>
    </row>
    <row r="625" spans="1:5" x14ac:dyDescent="0.3">
      <c r="A625" t="s">
        <v>65</v>
      </c>
      <c r="B625" t="s">
        <v>44</v>
      </c>
      <c r="C625" t="s">
        <v>18</v>
      </c>
      <c r="D625" t="s">
        <v>17</v>
      </c>
      <c r="E625">
        <v>48</v>
      </c>
    </row>
    <row r="626" spans="1:5" x14ac:dyDescent="0.3">
      <c r="A626" t="s">
        <v>27</v>
      </c>
      <c r="B626" t="s">
        <v>36</v>
      </c>
      <c r="C626" t="s">
        <v>51</v>
      </c>
      <c r="D626" t="s">
        <v>17</v>
      </c>
      <c r="E626">
        <v>53</v>
      </c>
    </row>
    <row r="627" spans="1:5" x14ac:dyDescent="0.3">
      <c r="A627" t="s">
        <v>15</v>
      </c>
      <c r="B627" t="s">
        <v>36</v>
      </c>
      <c r="C627" t="s">
        <v>18</v>
      </c>
      <c r="D627" t="s">
        <v>17</v>
      </c>
      <c r="E627">
        <v>41</v>
      </c>
    </row>
    <row r="628" spans="1:5" x14ac:dyDescent="0.3">
      <c r="A628" t="s">
        <v>50</v>
      </c>
      <c r="B628" t="s">
        <v>16</v>
      </c>
      <c r="C628" t="s">
        <v>24</v>
      </c>
      <c r="D628" t="s">
        <v>28</v>
      </c>
      <c r="E628">
        <v>34</v>
      </c>
    </row>
    <row r="629" spans="1:5" x14ac:dyDescent="0.3">
      <c r="A629" t="s">
        <v>31</v>
      </c>
      <c r="B629" t="s">
        <v>32</v>
      </c>
      <c r="C629" t="s">
        <v>18</v>
      </c>
      <c r="D629" t="s">
        <v>28</v>
      </c>
      <c r="E629">
        <v>47</v>
      </c>
    </row>
    <row r="630" spans="1:5" x14ac:dyDescent="0.3">
      <c r="A630" t="s">
        <v>65</v>
      </c>
      <c r="B630" t="s">
        <v>36</v>
      </c>
      <c r="C630" t="s">
        <v>24</v>
      </c>
      <c r="D630" t="s">
        <v>17</v>
      </c>
      <c r="E630">
        <v>63</v>
      </c>
    </row>
    <row r="631" spans="1:5" x14ac:dyDescent="0.3">
      <c r="A631" t="s">
        <v>43</v>
      </c>
      <c r="B631" t="s">
        <v>16</v>
      </c>
      <c r="C631" t="s">
        <v>47</v>
      </c>
      <c r="D631" t="s">
        <v>17</v>
      </c>
      <c r="E631">
        <v>65</v>
      </c>
    </row>
    <row r="632" spans="1:5" x14ac:dyDescent="0.3">
      <c r="A632" t="s">
        <v>15</v>
      </c>
      <c r="B632" t="s">
        <v>36</v>
      </c>
      <c r="C632" t="s">
        <v>47</v>
      </c>
      <c r="D632" t="s">
        <v>17</v>
      </c>
      <c r="E632">
        <v>33</v>
      </c>
    </row>
    <row r="633" spans="1:5" x14ac:dyDescent="0.3">
      <c r="A633" t="s">
        <v>43</v>
      </c>
      <c r="B633" t="s">
        <v>36</v>
      </c>
      <c r="C633" t="s">
        <v>47</v>
      </c>
      <c r="D633" t="s">
        <v>17</v>
      </c>
      <c r="E633">
        <v>45</v>
      </c>
    </row>
    <row r="634" spans="1:5" x14ac:dyDescent="0.3">
      <c r="A634" t="s">
        <v>31</v>
      </c>
      <c r="B634" t="s">
        <v>16</v>
      </c>
      <c r="C634" t="s">
        <v>51</v>
      </c>
      <c r="D634" t="s">
        <v>17</v>
      </c>
      <c r="E634">
        <v>37</v>
      </c>
    </row>
    <row r="635" spans="1:5" x14ac:dyDescent="0.3">
      <c r="A635" t="s">
        <v>50</v>
      </c>
      <c r="B635" t="s">
        <v>44</v>
      </c>
      <c r="C635" t="s">
        <v>24</v>
      </c>
      <c r="D635" t="s">
        <v>17</v>
      </c>
      <c r="E635">
        <v>60</v>
      </c>
    </row>
    <row r="636" spans="1:5" x14ac:dyDescent="0.3">
      <c r="A636" t="s">
        <v>27</v>
      </c>
      <c r="B636" t="s">
        <v>36</v>
      </c>
      <c r="C636" t="s">
        <v>24</v>
      </c>
      <c r="D636" t="s">
        <v>28</v>
      </c>
      <c r="E636">
        <v>43</v>
      </c>
    </row>
    <row r="637" spans="1:5" x14ac:dyDescent="0.3">
      <c r="A637" t="s">
        <v>27</v>
      </c>
      <c r="B637" t="s">
        <v>16</v>
      </c>
      <c r="C637" t="s">
        <v>24</v>
      </c>
      <c r="D637" t="s">
        <v>17</v>
      </c>
      <c r="E637">
        <v>65</v>
      </c>
    </row>
    <row r="638" spans="1:5" x14ac:dyDescent="0.3">
      <c r="A638" t="s">
        <v>65</v>
      </c>
      <c r="B638" t="s">
        <v>36</v>
      </c>
      <c r="C638" t="s">
        <v>24</v>
      </c>
      <c r="D638" t="s">
        <v>17</v>
      </c>
      <c r="E638">
        <v>43</v>
      </c>
    </row>
    <row r="639" spans="1:5" x14ac:dyDescent="0.3">
      <c r="A639" t="s">
        <v>65</v>
      </c>
      <c r="B639" t="s">
        <v>44</v>
      </c>
      <c r="C639" t="s">
        <v>24</v>
      </c>
      <c r="D639" t="s">
        <v>28</v>
      </c>
      <c r="E639">
        <v>28</v>
      </c>
    </row>
    <row r="640" spans="1:5" x14ac:dyDescent="0.3">
      <c r="A640" t="s">
        <v>15</v>
      </c>
      <c r="B640" t="s">
        <v>44</v>
      </c>
      <c r="C640" t="s">
        <v>47</v>
      </c>
      <c r="D640" t="s">
        <v>17</v>
      </c>
      <c r="E640">
        <v>61</v>
      </c>
    </row>
    <row r="641" spans="1:5" x14ac:dyDescent="0.3">
      <c r="A641" t="s">
        <v>31</v>
      </c>
      <c r="B641" t="s">
        <v>44</v>
      </c>
      <c r="C641" t="s">
        <v>47</v>
      </c>
      <c r="D641" t="s">
        <v>17</v>
      </c>
      <c r="E641">
        <v>45</v>
      </c>
    </row>
    <row r="642" spans="1:5" x14ac:dyDescent="0.3">
      <c r="A642" t="s">
        <v>50</v>
      </c>
      <c r="B642" t="s">
        <v>32</v>
      </c>
      <c r="C642" t="s">
        <v>18</v>
      </c>
      <c r="D642" t="s">
        <v>28</v>
      </c>
      <c r="E642">
        <v>45</v>
      </c>
    </row>
    <row r="643" spans="1:5" x14ac:dyDescent="0.3">
      <c r="A643" t="s">
        <v>27</v>
      </c>
      <c r="B643" t="s">
        <v>44</v>
      </c>
      <c r="C643" t="s">
        <v>51</v>
      </c>
      <c r="D643" t="s">
        <v>28</v>
      </c>
      <c r="E643">
        <v>54</v>
      </c>
    </row>
    <row r="644" spans="1:5" x14ac:dyDescent="0.3">
      <c r="A644" t="s">
        <v>15</v>
      </c>
      <c r="B644" t="s">
        <v>44</v>
      </c>
      <c r="C644" t="s">
        <v>47</v>
      </c>
      <c r="D644" t="s">
        <v>17</v>
      </c>
      <c r="E644">
        <v>38</v>
      </c>
    </row>
    <row r="645" spans="1:5" x14ac:dyDescent="0.3">
      <c r="A645" t="s">
        <v>65</v>
      </c>
      <c r="B645" t="s">
        <v>32</v>
      </c>
      <c r="C645" t="s">
        <v>18</v>
      </c>
      <c r="D645" t="s">
        <v>17</v>
      </c>
      <c r="E645">
        <v>27</v>
      </c>
    </row>
    <row r="646" spans="1:5" x14ac:dyDescent="0.3">
      <c r="A646" t="s">
        <v>27</v>
      </c>
      <c r="B646" t="s">
        <v>16</v>
      </c>
      <c r="C646" t="s">
        <v>47</v>
      </c>
      <c r="D646" t="s">
        <v>28</v>
      </c>
      <c r="E646">
        <v>40</v>
      </c>
    </row>
    <row r="647" spans="1:5" x14ac:dyDescent="0.3">
      <c r="A647" t="s">
        <v>15</v>
      </c>
      <c r="B647" t="s">
        <v>32</v>
      </c>
      <c r="C647" t="s">
        <v>24</v>
      </c>
      <c r="D647" t="s">
        <v>28</v>
      </c>
      <c r="E647">
        <v>49</v>
      </c>
    </row>
    <row r="648" spans="1:5" x14ac:dyDescent="0.3">
      <c r="A648" t="s">
        <v>23</v>
      </c>
      <c r="B648" t="s">
        <v>44</v>
      </c>
      <c r="C648" t="s">
        <v>24</v>
      </c>
      <c r="D648" t="s">
        <v>28</v>
      </c>
      <c r="E648">
        <v>54</v>
      </c>
    </row>
    <row r="649" spans="1:5" x14ac:dyDescent="0.3">
      <c r="A649" t="s">
        <v>43</v>
      </c>
      <c r="B649" t="s">
        <v>32</v>
      </c>
      <c r="C649" t="s">
        <v>18</v>
      </c>
      <c r="D649" t="s">
        <v>17</v>
      </c>
      <c r="E649">
        <v>39</v>
      </c>
    </row>
    <row r="650" spans="1:5" x14ac:dyDescent="0.3">
      <c r="A650" t="s">
        <v>27</v>
      </c>
      <c r="B650" t="s">
        <v>32</v>
      </c>
      <c r="C650" t="s">
        <v>24</v>
      </c>
      <c r="D650" t="s">
        <v>17</v>
      </c>
      <c r="E650">
        <v>57</v>
      </c>
    </row>
    <row r="651" spans="1:5" x14ac:dyDescent="0.3">
      <c r="A651" t="s">
        <v>50</v>
      </c>
      <c r="B651" t="s">
        <v>44</v>
      </c>
      <c r="C651" t="s">
        <v>47</v>
      </c>
      <c r="D651" t="s">
        <v>28</v>
      </c>
      <c r="E651">
        <v>36</v>
      </c>
    </row>
    <row r="652" spans="1:5" x14ac:dyDescent="0.3">
      <c r="A652" t="s">
        <v>15</v>
      </c>
      <c r="B652" t="s">
        <v>36</v>
      </c>
      <c r="C652" t="s">
        <v>24</v>
      </c>
      <c r="D652" t="s">
        <v>17</v>
      </c>
      <c r="E652">
        <v>45</v>
      </c>
    </row>
    <row r="653" spans="1:5" x14ac:dyDescent="0.3">
      <c r="A653" t="s">
        <v>27</v>
      </c>
      <c r="B653" t="s">
        <v>36</v>
      </c>
      <c r="C653" t="s">
        <v>18</v>
      </c>
      <c r="D653" t="s">
        <v>17</v>
      </c>
      <c r="E653">
        <v>30</v>
      </c>
    </row>
    <row r="654" spans="1:5" x14ac:dyDescent="0.3">
      <c r="A654" t="s">
        <v>27</v>
      </c>
      <c r="B654" t="s">
        <v>36</v>
      </c>
      <c r="C654" t="s">
        <v>47</v>
      </c>
      <c r="D654" t="s">
        <v>28</v>
      </c>
      <c r="E654">
        <v>34</v>
      </c>
    </row>
    <row r="655" spans="1:5" x14ac:dyDescent="0.3">
      <c r="A655" t="s">
        <v>50</v>
      </c>
      <c r="B655" t="s">
        <v>44</v>
      </c>
      <c r="C655" t="s">
        <v>24</v>
      </c>
      <c r="D655" t="s">
        <v>28</v>
      </c>
      <c r="E655">
        <v>31</v>
      </c>
    </row>
    <row r="656" spans="1:5" x14ac:dyDescent="0.3">
      <c r="A656" t="s">
        <v>65</v>
      </c>
      <c r="B656" t="s">
        <v>44</v>
      </c>
      <c r="C656" t="s">
        <v>51</v>
      </c>
      <c r="D656" t="s">
        <v>17</v>
      </c>
      <c r="E656">
        <v>28</v>
      </c>
    </row>
    <row r="657" spans="1:5" x14ac:dyDescent="0.3">
      <c r="A657" t="s">
        <v>31</v>
      </c>
      <c r="B657" t="s">
        <v>36</v>
      </c>
      <c r="C657" t="s">
        <v>47</v>
      </c>
      <c r="D657" t="s">
        <v>17</v>
      </c>
      <c r="E657">
        <v>55</v>
      </c>
    </row>
    <row r="658" spans="1:5" x14ac:dyDescent="0.3">
      <c r="A658" t="s">
        <v>50</v>
      </c>
      <c r="B658" t="s">
        <v>16</v>
      </c>
      <c r="C658" t="s">
        <v>18</v>
      </c>
      <c r="D658" t="s">
        <v>28</v>
      </c>
      <c r="E658">
        <v>30</v>
      </c>
    </row>
    <row r="659" spans="1:5" x14ac:dyDescent="0.3">
      <c r="A659" t="s">
        <v>31</v>
      </c>
      <c r="B659" t="s">
        <v>36</v>
      </c>
      <c r="C659" t="s">
        <v>24</v>
      </c>
      <c r="D659" t="s">
        <v>28</v>
      </c>
      <c r="E659">
        <v>63</v>
      </c>
    </row>
    <row r="660" spans="1:5" x14ac:dyDescent="0.3">
      <c r="A660" t="s">
        <v>27</v>
      </c>
      <c r="B660" t="s">
        <v>16</v>
      </c>
      <c r="C660" t="s">
        <v>18</v>
      </c>
      <c r="D660" t="s">
        <v>28</v>
      </c>
      <c r="E660">
        <v>26</v>
      </c>
    </row>
    <row r="661" spans="1:5" x14ac:dyDescent="0.3">
      <c r="A661" t="s">
        <v>43</v>
      </c>
      <c r="B661" t="s">
        <v>44</v>
      </c>
      <c r="C661" t="s">
        <v>18</v>
      </c>
      <c r="D661" t="s">
        <v>28</v>
      </c>
      <c r="E661">
        <v>52</v>
      </c>
    </row>
    <row r="662" spans="1:5" x14ac:dyDescent="0.3">
      <c r="A662" t="s">
        <v>43</v>
      </c>
      <c r="B662" t="s">
        <v>32</v>
      </c>
      <c r="C662" t="s">
        <v>51</v>
      </c>
      <c r="D662" t="s">
        <v>28</v>
      </c>
      <c r="E662">
        <v>51</v>
      </c>
    </row>
    <row r="663" spans="1:5" x14ac:dyDescent="0.3">
      <c r="A663" t="s">
        <v>15</v>
      </c>
      <c r="B663" t="s">
        <v>16</v>
      </c>
      <c r="C663" t="s">
        <v>24</v>
      </c>
      <c r="D663" t="s">
        <v>17</v>
      </c>
      <c r="E663">
        <v>25</v>
      </c>
    </row>
    <row r="664" spans="1:5" x14ac:dyDescent="0.3">
      <c r="A664" t="s">
        <v>27</v>
      </c>
      <c r="B664" t="s">
        <v>32</v>
      </c>
      <c r="C664" t="s">
        <v>51</v>
      </c>
      <c r="D664" t="s">
        <v>28</v>
      </c>
      <c r="E664">
        <v>40</v>
      </c>
    </row>
    <row r="665" spans="1:5" x14ac:dyDescent="0.3">
      <c r="A665" t="s">
        <v>65</v>
      </c>
      <c r="B665" t="s">
        <v>32</v>
      </c>
      <c r="C665" t="s">
        <v>18</v>
      </c>
      <c r="D665" t="s">
        <v>17</v>
      </c>
      <c r="E665">
        <v>38</v>
      </c>
    </row>
    <row r="666" spans="1:5" x14ac:dyDescent="0.3">
      <c r="A666" t="s">
        <v>23</v>
      </c>
      <c r="B666" t="s">
        <v>32</v>
      </c>
      <c r="C666" t="s">
        <v>18</v>
      </c>
      <c r="D666" t="s">
        <v>28</v>
      </c>
      <c r="E666">
        <v>60</v>
      </c>
    </row>
    <row r="667" spans="1:5" x14ac:dyDescent="0.3">
      <c r="A667" t="s">
        <v>23</v>
      </c>
      <c r="B667" t="s">
        <v>44</v>
      </c>
      <c r="C667" t="s">
        <v>51</v>
      </c>
      <c r="D667" t="s">
        <v>17</v>
      </c>
      <c r="E667">
        <v>45</v>
      </c>
    </row>
    <row r="668" spans="1:5" x14ac:dyDescent="0.3">
      <c r="A668" t="s">
        <v>31</v>
      </c>
      <c r="B668" t="s">
        <v>32</v>
      </c>
      <c r="C668" t="s">
        <v>24</v>
      </c>
      <c r="D668" t="s">
        <v>28</v>
      </c>
      <c r="E668">
        <v>28</v>
      </c>
    </row>
    <row r="669" spans="1:5" x14ac:dyDescent="0.3">
      <c r="A669" t="s">
        <v>50</v>
      </c>
      <c r="B669" t="s">
        <v>16</v>
      </c>
      <c r="C669" t="s">
        <v>47</v>
      </c>
      <c r="D669" t="s">
        <v>17</v>
      </c>
      <c r="E669">
        <v>65</v>
      </c>
    </row>
    <row r="670" spans="1:5" x14ac:dyDescent="0.3">
      <c r="A670" t="s">
        <v>50</v>
      </c>
      <c r="B670" t="s">
        <v>16</v>
      </c>
      <c r="C670" t="s">
        <v>24</v>
      </c>
      <c r="D670" t="s">
        <v>28</v>
      </c>
      <c r="E670">
        <v>41</v>
      </c>
    </row>
    <row r="671" spans="1:5" x14ac:dyDescent="0.3">
      <c r="A671" t="s">
        <v>50</v>
      </c>
      <c r="B671" t="s">
        <v>32</v>
      </c>
      <c r="C671" t="s">
        <v>51</v>
      </c>
      <c r="D671" t="s">
        <v>17</v>
      </c>
      <c r="E671">
        <v>52</v>
      </c>
    </row>
    <row r="672" spans="1:5" x14ac:dyDescent="0.3">
      <c r="A672" t="s">
        <v>31</v>
      </c>
      <c r="B672" t="s">
        <v>32</v>
      </c>
      <c r="C672" t="s">
        <v>18</v>
      </c>
      <c r="D672" t="s">
        <v>17</v>
      </c>
      <c r="E672">
        <v>56</v>
      </c>
    </row>
    <row r="673" spans="1:5" x14ac:dyDescent="0.3">
      <c r="A673" t="s">
        <v>15</v>
      </c>
      <c r="B673" t="s">
        <v>36</v>
      </c>
      <c r="C673" t="s">
        <v>24</v>
      </c>
      <c r="D673" t="s">
        <v>17</v>
      </c>
      <c r="E673">
        <v>48</v>
      </c>
    </row>
    <row r="674" spans="1:5" x14ac:dyDescent="0.3">
      <c r="A674" t="s">
        <v>65</v>
      </c>
      <c r="B674" t="s">
        <v>32</v>
      </c>
      <c r="C674" t="s">
        <v>18</v>
      </c>
      <c r="D674" t="s">
        <v>17</v>
      </c>
      <c r="E674">
        <v>36</v>
      </c>
    </row>
    <row r="675" spans="1:5" x14ac:dyDescent="0.3">
      <c r="A675" t="s">
        <v>15</v>
      </c>
      <c r="B675" t="s">
        <v>32</v>
      </c>
      <c r="C675" t="s">
        <v>18</v>
      </c>
      <c r="D675" t="s">
        <v>28</v>
      </c>
      <c r="E675">
        <v>60</v>
      </c>
    </row>
    <row r="676" spans="1:5" x14ac:dyDescent="0.3">
      <c r="A676" t="s">
        <v>50</v>
      </c>
      <c r="B676" t="s">
        <v>16</v>
      </c>
      <c r="C676" t="s">
        <v>24</v>
      </c>
      <c r="D676" t="s">
        <v>17</v>
      </c>
      <c r="E676">
        <v>40</v>
      </c>
    </row>
    <row r="677" spans="1:5" x14ac:dyDescent="0.3">
      <c r="A677" t="s">
        <v>50</v>
      </c>
      <c r="B677" t="s">
        <v>36</v>
      </c>
      <c r="C677" t="s">
        <v>24</v>
      </c>
      <c r="D677" t="s">
        <v>17</v>
      </c>
      <c r="E677">
        <v>63</v>
      </c>
    </row>
    <row r="678" spans="1:5" x14ac:dyDescent="0.3">
      <c r="A678" t="s">
        <v>43</v>
      </c>
      <c r="B678" t="s">
        <v>32</v>
      </c>
      <c r="C678" t="s">
        <v>18</v>
      </c>
      <c r="D678" t="s">
        <v>17</v>
      </c>
      <c r="E678">
        <v>29</v>
      </c>
    </row>
    <row r="679" spans="1:5" x14ac:dyDescent="0.3">
      <c r="A679" t="s">
        <v>27</v>
      </c>
      <c r="B679" t="s">
        <v>36</v>
      </c>
      <c r="C679" t="s">
        <v>24</v>
      </c>
      <c r="D679" t="s">
        <v>17</v>
      </c>
      <c r="E679">
        <v>27</v>
      </c>
    </row>
    <row r="680" spans="1:5" x14ac:dyDescent="0.3">
      <c r="A680" t="s">
        <v>27</v>
      </c>
      <c r="B680" t="s">
        <v>32</v>
      </c>
      <c r="C680" t="s">
        <v>18</v>
      </c>
      <c r="D680" t="s">
        <v>17</v>
      </c>
      <c r="E680">
        <v>53</v>
      </c>
    </row>
    <row r="681" spans="1:5" x14ac:dyDescent="0.3">
      <c r="A681" t="s">
        <v>15</v>
      </c>
      <c r="B681" t="s">
        <v>36</v>
      </c>
      <c r="C681" t="s">
        <v>18</v>
      </c>
      <c r="D681" t="s">
        <v>17</v>
      </c>
      <c r="E681">
        <v>37</v>
      </c>
    </row>
    <row r="682" spans="1:5" x14ac:dyDescent="0.3">
      <c r="A682" t="s">
        <v>27</v>
      </c>
      <c r="B682" t="s">
        <v>32</v>
      </c>
      <c r="C682" t="s">
        <v>18</v>
      </c>
      <c r="D682" t="s">
        <v>28</v>
      </c>
      <c r="E682">
        <v>30</v>
      </c>
    </row>
    <row r="683" spans="1:5" x14ac:dyDescent="0.3">
      <c r="A683" t="s">
        <v>43</v>
      </c>
      <c r="B683" t="s">
        <v>44</v>
      </c>
      <c r="C683" t="s">
        <v>18</v>
      </c>
      <c r="D683" t="s">
        <v>17</v>
      </c>
      <c r="E683">
        <v>28</v>
      </c>
    </row>
    <row r="684" spans="1:5" x14ac:dyDescent="0.3">
      <c r="A684" t="s">
        <v>27</v>
      </c>
      <c r="B684" t="s">
        <v>32</v>
      </c>
      <c r="C684" t="s">
        <v>24</v>
      </c>
      <c r="D684" t="s">
        <v>28</v>
      </c>
      <c r="E684">
        <v>51</v>
      </c>
    </row>
    <row r="685" spans="1:5" x14ac:dyDescent="0.3">
      <c r="A685" t="s">
        <v>27</v>
      </c>
      <c r="B685" t="s">
        <v>16</v>
      </c>
      <c r="C685" t="s">
        <v>51</v>
      </c>
      <c r="D685" t="s">
        <v>28</v>
      </c>
      <c r="E685">
        <v>28</v>
      </c>
    </row>
    <row r="686" spans="1:5" x14ac:dyDescent="0.3">
      <c r="A686" t="s">
        <v>65</v>
      </c>
      <c r="B686" t="s">
        <v>32</v>
      </c>
      <c r="C686" t="s">
        <v>47</v>
      </c>
      <c r="D686" t="s">
        <v>17</v>
      </c>
      <c r="E686">
        <v>31</v>
      </c>
    </row>
    <row r="687" spans="1:5" x14ac:dyDescent="0.3">
      <c r="A687" t="s">
        <v>23</v>
      </c>
      <c r="B687" t="s">
        <v>44</v>
      </c>
      <c r="C687" t="s">
        <v>18</v>
      </c>
      <c r="D687" t="s">
        <v>17</v>
      </c>
      <c r="E687">
        <v>28</v>
      </c>
    </row>
    <row r="688" spans="1:5" x14ac:dyDescent="0.3">
      <c r="A688" t="s">
        <v>65</v>
      </c>
      <c r="B688" t="s">
        <v>16</v>
      </c>
      <c r="C688" t="s">
        <v>51</v>
      </c>
      <c r="D688" t="s">
        <v>28</v>
      </c>
      <c r="E688">
        <v>34</v>
      </c>
    </row>
    <row r="689" spans="1:5" x14ac:dyDescent="0.3">
      <c r="A689" t="s">
        <v>43</v>
      </c>
      <c r="B689" t="s">
        <v>44</v>
      </c>
      <c r="C689" t="s">
        <v>51</v>
      </c>
      <c r="D689" t="s">
        <v>28</v>
      </c>
      <c r="E689">
        <v>44</v>
      </c>
    </row>
    <row r="690" spans="1:5" x14ac:dyDescent="0.3">
      <c r="A690" t="s">
        <v>43</v>
      </c>
      <c r="B690" t="s">
        <v>36</v>
      </c>
      <c r="C690" t="s">
        <v>24</v>
      </c>
      <c r="D690" t="s">
        <v>28</v>
      </c>
      <c r="E690">
        <v>60</v>
      </c>
    </row>
    <row r="691" spans="1:5" x14ac:dyDescent="0.3">
      <c r="A691" t="s">
        <v>23</v>
      </c>
      <c r="B691" t="s">
        <v>44</v>
      </c>
      <c r="C691" t="s">
        <v>18</v>
      </c>
      <c r="D691" t="s">
        <v>17</v>
      </c>
      <c r="E691">
        <v>41</v>
      </c>
    </row>
    <row r="692" spans="1:5" x14ac:dyDescent="0.3">
      <c r="A692" t="s">
        <v>50</v>
      </c>
      <c r="B692" t="s">
        <v>16</v>
      </c>
      <c r="C692" t="s">
        <v>24</v>
      </c>
      <c r="D692" t="s">
        <v>17</v>
      </c>
      <c r="E692">
        <v>62</v>
      </c>
    </row>
    <row r="693" spans="1:5" x14ac:dyDescent="0.3">
      <c r="A693" t="s">
        <v>43</v>
      </c>
      <c r="B693" t="s">
        <v>32</v>
      </c>
      <c r="C693" t="s">
        <v>51</v>
      </c>
      <c r="D693" t="s">
        <v>17</v>
      </c>
      <c r="E693">
        <v>47</v>
      </c>
    </row>
    <row r="694" spans="1:5" x14ac:dyDescent="0.3">
      <c r="A694" t="s">
        <v>15</v>
      </c>
      <c r="B694" t="s">
        <v>44</v>
      </c>
      <c r="C694" t="s">
        <v>24</v>
      </c>
      <c r="D694" t="s">
        <v>17</v>
      </c>
      <c r="E694">
        <v>62</v>
      </c>
    </row>
    <row r="695" spans="1:5" x14ac:dyDescent="0.3">
      <c r="A695" t="s">
        <v>65</v>
      </c>
      <c r="B695" t="s">
        <v>36</v>
      </c>
      <c r="C695" t="s">
        <v>51</v>
      </c>
      <c r="D695" t="s">
        <v>17</v>
      </c>
      <c r="E695">
        <v>33</v>
      </c>
    </row>
    <row r="696" spans="1:5" x14ac:dyDescent="0.3">
      <c r="A696" t="s">
        <v>15</v>
      </c>
      <c r="B696" t="s">
        <v>16</v>
      </c>
      <c r="C696" t="s">
        <v>24</v>
      </c>
      <c r="D696" t="s">
        <v>17</v>
      </c>
      <c r="E696">
        <v>27</v>
      </c>
    </row>
    <row r="697" spans="1:5" x14ac:dyDescent="0.3">
      <c r="A697" t="s">
        <v>50</v>
      </c>
      <c r="B697" t="s">
        <v>36</v>
      </c>
      <c r="C697" t="s">
        <v>24</v>
      </c>
      <c r="D697" t="s">
        <v>28</v>
      </c>
      <c r="E697">
        <v>25</v>
      </c>
    </row>
    <row r="698" spans="1:5" x14ac:dyDescent="0.3">
      <c r="A698" t="s">
        <v>43</v>
      </c>
      <c r="B698" t="s">
        <v>44</v>
      </c>
      <c r="C698" t="s">
        <v>51</v>
      </c>
      <c r="D698" t="s">
        <v>17</v>
      </c>
      <c r="E698">
        <v>29</v>
      </c>
    </row>
    <row r="699" spans="1:5" x14ac:dyDescent="0.3">
      <c r="A699" t="s">
        <v>15</v>
      </c>
      <c r="B699" t="s">
        <v>32</v>
      </c>
      <c r="C699" t="s">
        <v>24</v>
      </c>
      <c r="D699" t="s">
        <v>17</v>
      </c>
      <c r="E699">
        <v>54</v>
      </c>
    </row>
    <row r="700" spans="1:5" x14ac:dyDescent="0.3">
      <c r="A700" t="s">
        <v>65</v>
      </c>
      <c r="B700" t="s">
        <v>36</v>
      </c>
      <c r="C700" t="s">
        <v>18</v>
      </c>
      <c r="D700" t="s">
        <v>17</v>
      </c>
      <c r="E700">
        <v>28</v>
      </c>
    </row>
    <row r="701" spans="1:5" x14ac:dyDescent="0.3">
      <c r="A701" t="s">
        <v>65</v>
      </c>
      <c r="B701" t="s">
        <v>16</v>
      </c>
      <c r="C701" t="s">
        <v>24</v>
      </c>
      <c r="D701" t="s">
        <v>17</v>
      </c>
      <c r="E701">
        <v>54</v>
      </c>
    </row>
    <row r="702" spans="1:5" x14ac:dyDescent="0.3">
      <c r="A702" t="s">
        <v>43</v>
      </c>
      <c r="B702" t="s">
        <v>36</v>
      </c>
      <c r="C702" t="s">
        <v>24</v>
      </c>
      <c r="D702" t="s">
        <v>17</v>
      </c>
      <c r="E702">
        <v>50</v>
      </c>
    </row>
    <row r="703" spans="1:5" x14ac:dyDescent="0.3">
      <c r="A703" t="s">
        <v>43</v>
      </c>
      <c r="B703" t="s">
        <v>16</v>
      </c>
      <c r="C703" t="s">
        <v>47</v>
      </c>
      <c r="D703" t="s">
        <v>17</v>
      </c>
      <c r="E703">
        <v>55</v>
      </c>
    </row>
    <row r="704" spans="1:5" x14ac:dyDescent="0.3">
      <c r="A704" t="s">
        <v>43</v>
      </c>
      <c r="B704" t="s">
        <v>44</v>
      </c>
      <c r="C704" t="s">
        <v>24</v>
      </c>
      <c r="D704" t="s">
        <v>17</v>
      </c>
      <c r="E704">
        <v>52</v>
      </c>
    </row>
    <row r="705" spans="1:5" x14ac:dyDescent="0.3">
      <c r="A705" t="s">
        <v>65</v>
      </c>
      <c r="B705" t="s">
        <v>44</v>
      </c>
      <c r="C705" t="s">
        <v>24</v>
      </c>
      <c r="D705" t="s">
        <v>28</v>
      </c>
      <c r="E705">
        <v>35</v>
      </c>
    </row>
    <row r="706" spans="1:5" x14ac:dyDescent="0.3">
      <c r="A706" t="s">
        <v>50</v>
      </c>
      <c r="B706" t="s">
        <v>32</v>
      </c>
      <c r="C706" t="s">
        <v>47</v>
      </c>
      <c r="D706" t="s">
        <v>17</v>
      </c>
      <c r="E706">
        <v>26</v>
      </c>
    </row>
    <row r="707" spans="1:5" x14ac:dyDescent="0.3">
      <c r="A707" t="s">
        <v>27</v>
      </c>
      <c r="B707" t="s">
        <v>44</v>
      </c>
      <c r="C707" t="s">
        <v>51</v>
      </c>
      <c r="D707" t="s">
        <v>17</v>
      </c>
      <c r="E707">
        <v>43</v>
      </c>
    </row>
    <row r="708" spans="1:5" x14ac:dyDescent="0.3">
      <c r="A708" t="s">
        <v>31</v>
      </c>
      <c r="B708" t="s">
        <v>16</v>
      </c>
      <c r="C708" t="s">
        <v>24</v>
      </c>
      <c r="D708" t="s">
        <v>17</v>
      </c>
      <c r="E708">
        <v>63</v>
      </c>
    </row>
    <row r="709" spans="1:5" x14ac:dyDescent="0.3">
      <c r="A709" t="s">
        <v>43</v>
      </c>
      <c r="B709" t="s">
        <v>36</v>
      </c>
      <c r="C709" t="s">
        <v>18</v>
      </c>
      <c r="D709" t="s">
        <v>28</v>
      </c>
      <c r="E709">
        <v>65</v>
      </c>
    </row>
    <row r="710" spans="1:5" x14ac:dyDescent="0.3">
      <c r="A710" t="s">
        <v>43</v>
      </c>
      <c r="B710" t="s">
        <v>44</v>
      </c>
      <c r="C710" t="s">
        <v>24</v>
      </c>
      <c r="D710" t="s">
        <v>28</v>
      </c>
      <c r="E710">
        <v>45</v>
      </c>
    </row>
    <row r="711" spans="1:5" x14ac:dyDescent="0.3">
      <c r="A711" t="s">
        <v>50</v>
      </c>
      <c r="B711" t="s">
        <v>32</v>
      </c>
      <c r="C711" t="s">
        <v>47</v>
      </c>
      <c r="D711" t="s">
        <v>28</v>
      </c>
      <c r="E711">
        <v>42</v>
      </c>
    </row>
    <row r="712" spans="1:5" x14ac:dyDescent="0.3">
      <c r="A712" t="s">
        <v>27</v>
      </c>
      <c r="B712" t="s">
        <v>44</v>
      </c>
      <c r="C712" t="s">
        <v>47</v>
      </c>
      <c r="D712" t="s">
        <v>28</v>
      </c>
      <c r="E712">
        <v>59</v>
      </c>
    </row>
    <row r="713" spans="1:5" x14ac:dyDescent="0.3">
      <c r="A713" t="s">
        <v>23</v>
      </c>
      <c r="B713" t="s">
        <v>32</v>
      </c>
      <c r="C713" t="s">
        <v>51</v>
      </c>
      <c r="D713" t="s">
        <v>17</v>
      </c>
      <c r="E713">
        <v>42</v>
      </c>
    </row>
    <row r="714" spans="1:5" x14ac:dyDescent="0.3">
      <c r="A714" t="s">
        <v>23</v>
      </c>
      <c r="B714" t="s">
        <v>36</v>
      </c>
      <c r="C714" t="s">
        <v>51</v>
      </c>
      <c r="D714" t="s">
        <v>17</v>
      </c>
      <c r="E714">
        <v>45</v>
      </c>
    </row>
    <row r="715" spans="1:5" x14ac:dyDescent="0.3">
      <c r="A715" t="s">
        <v>31</v>
      </c>
      <c r="B715" t="s">
        <v>44</v>
      </c>
      <c r="C715" t="s">
        <v>18</v>
      </c>
      <c r="D715" t="s">
        <v>28</v>
      </c>
      <c r="E715">
        <v>45</v>
      </c>
    </row>
    <row r="716" spans="1:5" x14ac:dyDescent="0.3">
      <c r="A716" t="s">
        <v>43</v>
      </c>
      <c r="B716" t="s">
        <v>44</v>
      </c>
      <c r="C716" t="s">
        <v>24</v>
      </c>
      <c r="D716" t="s">
        <v>17</v>
      </c>
      <c r="E716">
        <v>28</v>
      </c>
    </row>
    <row r="717" spans="1:5" x14ac:dyDescent="0.3">
      <c r="A717" t="s">
        <v>27</v>
      </c>
      <c r="B717" t="s">
        <v>32</v>
      </c>
      <c r="C717" t="s">
        <v>18</v>
      </c>
      <c r="D717" t="s">
        <v>28</v>
      </c>
      <c r="E717">
        <v>51</v>
      </c>
    </row>
    <row r="718" spans="1:5" x14ac:dyDescent="0.3">
      <c r="A718" t="s">
        <v>65</v>
      </c>
      <c r="B718" t="s">
        <v>36</v>
      </c>
      <c r="C718" t="s">
        <v>24</v>
      </c>
      <c r="D718" t="s">
        <v>17</v>
      </c>
      <c r="E718">
        <v>38</v>
      </c>
    </row>
    <row r="719" spans="1:5" x14ac:dyDescent="0.3">
      <c r="A719" t="s">
        <v>65</v>
      </c>
      <c r="B719" t="s">
        <v>32</v>
      </c>
      <c r="C719" t="s">
        <v>18</v>
      </c>
      <c r="D719" t="s">
        <v>17</v>
      </c>
      <c r="E719">
        <v>62</v>
      </c>
    </row>
    <row r="720" spans="1:5" x14ac:dyDescent="0.3">
      <c r="A720" t="s">
        <v>15</v>
      </c>
      <c r="B720" t="s">
        <v>32</v>
      </c>
      <c r="C720" t="s">
        <v>24</v>
      </c>
      <c r="D720" t="s">
        <v>28</v>
      </c>
      <c r="E720">
        <v>52</v>
      </c>
    </row>
    <row r="721" spans="1:5" x14ac:dyDescent="0.3">
      <c r="A721" t="s">
        <v>15</v>
      </c>
      <c r="B721" t="s">
        <v>16</v>
      </c>
      <c r="C721" t="s">
        <v>24</v>
      </c>
      <c r="D721" t="s">
        <v>28</v>
      </c>
      <c r="E721">
        <v>52</v>
      </c>
    </row>
    <row r="722" spans="1:5" x14ac:dyDescent="0.3">
      <c r="A722" t="s">
        <v>23</v>
      </c>
      <c r="B722" t="s">
        <v>32</v>
      </c>
      <c r="C722" t="s">
        <v>24</v>
      </c>
      <c r="D722" t="s">
        <v>28</v>
      </c>
      <c r="E722">
        <v>48</v>
      </c>
    </row>
    <row r="723" spans="1:5" x14ac:dyDescent="0.3">
      <c r="A723" t="s">
        <v>27</v>
      </c>
      <c r="B723" t="s">
        <v>44</v>
      </c>
      <c r="C723" t="s">
        <v>18</v>
      </c>
      <c r="D723" t="s">
        <v>28</v>
      </c>
      <c r="E723">
        <v>38</v>
      </c>
    </row>
    <row r="724" spans="1:5" x14ac:dyDescent="0.3">
      <c r="A724" t="s">
        <v>31</v>
      </c>
      <c r="B724" t="s">
        <v>44</v>
      </c>
      <c r="C724" t="s">
        <v>24</v>
      </c>
      <c r="D724" t="s">
        <v>17</v>
      </c>
      <c r="E724">
        <v>51</v>
      </c>
    </row>
    <row r="725" spans="1:5" x14ac:dyDescent="0.3">
      <c r="A725" t="s">
        <v>43</v>
      </c>
      <c r="B725" t="s">
        <v>44</v>
      </c>
      <c r="C725" t="s">
        <v>18</v>
      </c>
      <c r="D725" t="s">
        <v>28</v>
      </c>
      <c r="E725">
        <v>32</v>
      </c>
    </row>
    <row r="726" spans="1:5" x14ac:dyDescent="0.3">
      <c r="A726" t="s">
        <v>27</v>
      </c>
      <c r="B726" t="s">
        <v>16</v>
      </c>
      <c r="C726" t="s">
        <v>24</v>
      </c>
      <c r="D726" t="s">
        <v>17</v>
      </c>
      <c r="E726">
        <v>36</v>
      </c>
    </row>
    <row r="727" spans="1:5" x14ac:dyDescent="0.3">
      <c r="A727" t="s">
        <v>23</v>
      </c>
      <c r="B727" t="s">
        <v>16</v>
      </c>
      <c r="C727" t="s">
        <v>24</v>
      </c>
      <c r="D727" t="s">
        <v>17</v>
      </c>
      <c r="E727">
        <v>45</v>
      </c>
    </row>
    <row r="728" spans="1:5" x14ac:dyDescent="0.3">
      <c r="A728" t="s">
        <v>31</v>
      </c>
      <c r="B728" t="s">
        <v>32</v>
      </c>
      <c r="C728" t="s">
        <v>24</v>
      </c>
      <c r="D728" t="s">
        <v>17</v>
      </c>
      <c r="E728">
        <v>32</v>
      </c>
    </row>
    <row r="729" spans="1:5" x14ac:dyDescent="0.3">
      <c r="A729" t="s">
        <v>43</v>
      </c>
      <c r="B729" t="s">
        <v>32</v>
      </c>
      <c r="C729" t="s">
        <v>24</v>
      </c>
      <c r="D729" t="s">
        <v>28</v>
      </c>
      <c r="E729">
        <v>45</v>
      </c>
    </row>
    <row r="730" spans="1:5" x14ac:dyDescent="0.3">
      <c r="A730" t="s">
        <v>27</v>
      </c>
      <c r="B730" t="s">
        <v>32</v>
      </c>
      <c r="C730" t="s">
        <v>18</v>
      </c>
      <c r="D730" t="s">
        <v>28</v>
      </c>
      <c r="E730">
        <v>54</v>
      </c>
    </row>
    <row r="731" spans="1:5" x14ac:dyDescent="0.3">
      <c r="A731" t="s">
        <v>31</v>
      </c>
      <c r="B731" t="s">
        <v>44</v>
      </c>
      <c r="C731" t="s">
        <v>24</v>
      </c>
      <c r="D731" t="s">
        <v>17</v>
      </c>
      <c r="E731">
        <v>48</v>
      </c>
    </row>
    <row r="732" spans="1:5" x14ac:dyDescent="0.3">
      <c r="A732" t="s">
        <v>43</v>
      </c>
      <c r="B732" t="s">
        <v>32</v>
      </c>
      <c r="C732" t="s">
        <v>24</v>
      </c>
      <c r="D732" t="s">
        <v>28</v>
      </c>
      <c r="E732">
        <v>45</v>
      </c>
    </row>
    <row r="733" spans="1:5" x14ac:dyDescent="0.3">
      <c r="A733" t="s">
        <v>27</v>
      </c>
      <c r="B733" t="s">
        <v>36</v>
      </c>
      <c r="C733" t="s">
        <v>51</v>
      </c>
      <c r="D733" t="s">
        <v>17</v>
      </c>
      <c r="E733">
        <v>46</v>
      </c>
    </row>
    <row r="734" spans="1:5" x14ac:dyDescent="0.3">
      <c r="A734" t="s">
        <v>31</v>
      </c>
      <c r="B734" t="s">
        <v>16</v>
      </c>
      <c r="C734" t="s">
        <v>24</v>
      </c>
      <c r="D734" t="s">
        <v>17</v>
      </c>
      <c r="E734">
        <v>40</v>
      </c>
    </row>
    <row r="735" spans="1:5" x14ac:dyDescent="0.3">
      <c r="A735" t="s">
        <v>50</v>
      </c>
      <c r="B735" t="s">
        <v>36</v>
      </c>
      <c r="C735" t="s">
        <v>47</v>
      </c>
      <c r="D735" t="s">
        <v>17</v>
      </c>
      <c r="E735">
        <v>61</v>
      </c>
    </row>
    <row r="736" spans="1:5" x14ac:dyDescent="0.3">
      <c r="A736" t="s">
        <v>31</v>
      </c>
      <c r="B736" t="s">
        <v>44</v>
      </c>
      <c r="C736" t="s">
        <v>51</v>
      </c>
      <c r="D736" t="s">
        <v>28</v>
      </c>
      <c r="E736">
        <v>54</v>
      </c>
    </row>
    <row r="737" spans="1:5" x14ac:dyDescent="0.3">
      <c r="A737" t="s">
        <v>23</v>
      </c>
      <c r="B737" t="s">
        <v>32</v>
      </c>
      <c r="C737" t="s">
        <v>51</v>
      </c>
      <c r="D737" t="s">
        <v>28</v>
      </c>
      <c r="E737">
        <v>62</v>
      </c>
    </row>
    <row r="738" spans="1:5" x14ac:dyDescent="0.3">
      <c r="A738" t="s">
        <v>27</v>
      </c>
      <c r="B738" t="s">
        <v>44</v>
      </c>
      <c r="C738" t="s">
        <v>18</v>
      </c>
      <c r="D738" t="s">
        <v>28</v>
      </c>
      <c r="E738">
        <v>48</v>
      </c>
    </row>
    <row r="739" spans="1:5" x14ac:dyDescent="0.3">
      <c r="A739" t="s">
        <v>43</v>
      </c>
      <c r="B739" t="s">
        <v>36</v>
      </c>
      <c r="C739" t="s">
        <v>51</v>
      </c>
      <c r="D739" t="s">
        <v>17</v>
      </c>
      <c r="E739">
        <v>29</v>
      </c>
    </row>
    <row r="740" spans="1:5" x14ac:dyDescent="0.3">
      <c r="A740" t="s">
        <v>50</v>
      </c>
      <c r="B740" t="s">
        <v>16</v>
      </c>
      <c r="C740" t="s">
        <v>51</v>
      </c>
      <c r="D740" t="s">
        <v>28</v>
      </c>
      <c r="E740">
        <v>39</v>
      </c>
    </row>
    <row r="741" spans="1:5" x14ac:dyDescent="0.3">
      <c r="A741" t="s">
        <v>15</v>
      </c>
      <c r="B741" t="s">
        <v>44</v>
      </c>
      <c r="C741" t="s">
        <v>24</v>
      </c>
      <c r="D741" t="s">
        <v>28</v>
      </c>
      <c r="E741">
        <v>44</v>
      </c>
    </row>
    <row r="742" spans="1:5" x14ac:dyDescent="0.3">
      <c r="A742" t="s">
        <v>31</v>
      </c>
      <c r="B742" t="s">
        <v>36</v>
      </c>
      <c r="C742" t="s">
        <v>18</v>
      </c>
      <c r="D742" t="s">
        <v>28</v>
      </c>
      <c r="E742">
        <v>52</v>
      </c>
    </row>
    <row r="743" spans="1:5" x14ac:dyDescent="0.3">
      <c r="A743" t="s">
        <v>23</v>
      </c>
      <c r="B743" t="s">
        <v>44</v>
      </c>
      <c r="C743" t="s">
        <v>51</v>
      </c>
      <c r="D743" t="s">
        <v>17</v>
      </c>
      <c r="E743">
        <v>45</v>
      </c>
    </row>
    <row r="744" spans="1:5" x14ac:dyDescent="0.3">
      <c r="A744" t="s">
        <v>27</v>
      </c>
      <c r="B744" t="s">
        <v>16</v>
      </c>
      <c r="C744" t="s">
        <v>18</v>
      </c>
      <c r="D744" t="s">
        <v>28</v>
      </c>
      <c r="E744">
        <v>48</v>
      </c>
    </row>
    <row r="745" spans="1:5" x14ac:dyDescent="0.3">
      <c r="A745" t="s">
        <v>27</v>
      </c>
      <c r="B745" t="s">
        <v>32</v>
      </c>
      <c r="C745" t="s">
        <v>51</v>
      </c>
      <c r="D745" t="s">
        <v>28</v>
      </c>
      <c r="E745">
        <v>39</v>
      </c>
    </row>
    <row r="746" spans="1:5" x14ac:dyDescent="0.3">
      <c r="A746" t="s">
        <v>50</v>
      </c>
      <c r="B746" t="s">
        <v>44</v>
      </c>
      <c r="C746" t="s">
        <v>51</v>
      </c>
      <c r="D746" t="s">
        <v>17</v>
      </c>
      <c r="E746">
        <v>53</v>
      </c>
    </row>
    <row r="747" spans="1:5" x14ac:dyDescent="0.3">
      <c r="A747" t="s">
        <v>65</v>
      </c>
      <c r="B747" t="s">
        <v>44</v>
      </c>
      <c r="C747" t="s">
        <v>18</v>
      </c>
      <c r="D747" t="s">
        <v>28</v>
      </c>
      <c r="E747">
        <v>41</v>
      </c>
    </row>
    <row r="748" spans="1:5" x14ac:dyDescent="0.3">
      <c r="A748" t="s">
        <v>31</v>
      </c>
      <c r="B748" t="s">
        <v>44</v>
      </c>
      <c r="C748" t="s">
        <v>51</v>
      </c>
      <c r="D748" t="s">
        <v>28</v>
      </c>
      <c r="E748">
        <v>40</v>
      </c>
    </row>
    <row r="749" spans="1:5" x14ac:dyDescent="0.3">
      <c r="A749" t="s">
        <v>27</v>
      </c>
      <c r="B749" t="s">
        <v>16</v>
      </c>
      <c r="C749" t="s">
        <v>51</v>
      </c>
      <c r="D749" t="s">
        <v>28</v>
      </c>
      <c r="E749">
        <v>48</v>
      </c>
    </row>
    <row r="750" spans="1:5" x14ac:dyDescent="0.3">
      <c r="A750" t="s">
        <v>31</v>
      </c>
      <c r="B750" t="s">
        <v>44</v>
      </c>
      <c r="C750" t="s">
        <v>18</v>
      </c>
      <c r="D750" t="s">
        <v>28</v>
      </c>
      <c r="E750">
        <v>41</v>
      </c>
    </row>
    <row r="751" spans="1:5" x14ac:dyDescent="0.3">
      <c r="A751" t="s">
        <v>65</v>
      </c>
      <c r="B751" t="s">
        <v>44</v>
      </c>
      <c r="C751" t="s">
        <v>24</v>
      </c>
      <c r="D751" t="s">
        <v>28</v>
      </c>
      <c r="E751">
        <v>54</v>
      </c>
    </row>
    <row r="752" spans="1:5" x14ac:dyDescent="0.3">
      <c r="A752" t="s">
        <v>23</v>
      </c>
      <c r="B752" t="s">
        <v>16</v>
      </c>
      <c r="C752" t="s">
        <v>18</v>
      </c>
      <c r="D752" t="s">
        <v>28</v>
      </c>
      <c r="E752">
        <v>38</v>
      </c>
    </row>
    <row r="753" spans="1:5" x14ac:dyDescent="0.3">
      <c r="A753" t="s">
        <v>27</v>
      </c>
      <c r="B753" t="s">
        <v>32</v>
      </c>
      <c r="C753" t="s">
        <v>24</v>
      </c>
      <c r="D753" t="s">
        <v>28</v>
      </c>
      <c r="E753">
        <v>57</v>
      </c>
    </row>
    <row r="754" spans="1:5" x14ac:dyDescent="0.3">
      <c r="A754" t="s">
        <v>43</v>
      </c>
      <c r="B754" t="s">
        <v>36</v>
      </c>
      <c r="C754" t="s">
        <v>24</v>
      </c>
      <c r="D754" t="s">
        <v>28</v>
      </c>
      <c r="E754">
        <v>63</v>
      </c>
    </row>
    <row r="755" spans="1:5" x14ac:dyDescent="0.3">
      <c r="A755" t="s">
        <v>23</v>
      </c>
      <c r="B755" t="s">
        <v>36</v>
      </c>
      <c r="C755" t="s">
        <v>24</v>
      </c>
      <c r="D755" t="s">
        <v>28</v>
      </c>
      <c r="E755">
        <v>62</v>
      </c>
    </row>
    <row r="756" spans="1:5" x14ac:dyDescent="0.3">
      <c r="A756" t="s">
        <v>27</v>
      </c>
      <c r="B756" t="s">
        <v>16</v>
      </c>
      <c r="C756" t="s">
        <v>18</v>
      </c>
      <c r="D756" t="s">
        <v>17</v>
      </c>
      <c r="E756">
        <v>49</v>
      </c>
    </row>
    <row r="757" spans="1:5" x14ac:dyDescent="0.3">
      <c r="A757" t="s">
        <v>65</v>
      </c>
      <c r="B757" t="s">
        <v>32</v>
      </c>
      <c r="C757" t="s">
        <v>24</v>
      </c>
      <c r="D757" t="s">
        <v>17</v>
      </c>
      <c r="E757">
        <v>60</v>
      </c>
    </row>
    <row r="758" spans="1:5" x14ac:dyDescent="0.3">
      <c r="A758" t="s">
        <v>31</v>
      </c>
      <c r="B758" t="s">
        <v>16</v>
      </c>
      <c r="C758" t="s">
        <v>24</v>
      </c>
      <c r="D758" t="s">
        <v>17</v>
      </c>
      <c r="E758">
        <v>45</v>
      </c>
    </row>
    <row r="759" spans="1:5" x14ac:dyDescent="0.3">
      <c r="A759" t="s">
        <v>50</v>
      </c>
      <c r="B759" t="s">
        <v>44</v>
      </c>
      <c r="C759" t="s">
        <v>51</v>
      </c>
      <c r="D759" t="s">
        <v>17</v>
      </c>
      <c r="E759">
        <v>45</v>
      </c>
    </row>
    <row r="760" spans="1:5" x14ac:dyDescent="0.3">
      <c r="A760" t="s">
        <v>31</v>
      </c>
      <c r="B760" t="s">
        <v>44</v>
      </c>
      <c r="C760" t="s">
        <v>51</v>
      </c>
      <c r="D760" t="s">
        <v>17</v>
      </c>
      <c r="E760">
        <v>52</v>
      </c>
    </row>
    <row r="761" spans="1:5" x14ac:dyDescent="0.3">
      <c r="A761" t="s">
        <v>23</v>
      </c>
      <c r="B761" t="s">
        <v>36</v>
      </c>
      <c r="C761" t="s">
        <v>24</v>
      </c>
      <c r="D761" t="s">
        <v>17</v>
      </c>
      <c r="E761">
        <v>63</v>
      </c>
    </row>
    <row r="762" spans="1:5" x14ac:dyDescent="0.3">
      <c r="A762" t="s">
        <v>50</v>
      </c>
      <c r="B762" t="s">
        <v>16</v>
      </c>
      <c r="C762" t="s">
        <v>24</v>
      </c>
      <c r="D762" t="s">
        <v>17</v>
      </c>
      <c r="E762">
        <v>46</v>
      </c>
    </row>
    <row r="763" spans="1:5" x14ac:dyDescent="0.3">
      <c r="A763" t="s">
        <v>23</v>
      </c>
      <c r="B763" t="s">
        <v>36</v>
      </c>
      <c r="C763" t="s">
        <v>18</v>
      </c>
      <c r="D763" t="s">
        <v>28</v>
      </c>
      <c r="E763">
        <v>64</v>
      </c>
    </row>
    <row r="764" spans="1:5" x14ac:dyDescent="0.3">
      <c r="A764" t="s">
        <v>50</v>
      </c>
      <c r="B764" t="s">
        <v>36</v>
      </c>
      <c r="C764" t="s">
        <v>18</v>
      </c>
      <c r="D764" t="s">
        <v>17</v>
      </c>
      <c r="E764">
        <v>53</v>
      </c>
    </row>
    <row r="765" spans="1:5" x14ac:dyDescent="0.3">
      <c r="A765" t="s">
        <v>50</v>
      </c>
      <c r="B765" t="s">
        <v>32</v>
      </c>
      <c r="C765" t="s">
        <v>24</v>
      </c>
      <c r="D765" t="s">
        <v>17</v>
      </c>
      <c r="E765">
        <v>27</v>
      </c>
    </row>
    <row r="766" spans="1:5" x14ac:dyDescent="0.3">
      <c r="A766" t="s">
        <v>23</v>
      </c>
      <c r="B766" t="s">
        <v>32</v>
      </c>
      <c r="C766" t="s">
        <v>18</v>
      </c>
      <c r="D766" t="s">
        <v>28</v>
      </c>
      <c r="E766">
        <v>45</v>
      </c>
    </row>
    <row r="767" spans="1:5" x14ac:dyDescent="0.3">
      <c r="A767" t="s">
        <v>23</v>
      </c>
      <c r="B767" t="s">
        <v>36</v>
      </c>
      <c r="C767" t="s">
        <v>24</v>
      </c>
      <c r="D767" t="s">
        <v>17</v>
      </c>
      <c r="E767">
        <v>25</v>
      </c>
    </row>
    <row r="768" spans="1:5" x14ac:dyDescent="0.3">
      <c r="A768" t="s">
        <v>27</v>
      </c>
      <c r="B768" t="s">
        <v>44</v>
      </c>
      <c r="C768" t="s">
        <v>18</v>
      </c>
      <c r="D768" t="s">
        <v>17</v>
      </c>
      <c r="E768">
        <v>43</v>
      </c>
    </row>
    <row r="769" spans="1:5" x14ac:dyDescent="0.3">
      <c r="A769" t="s">
        <v>27</v>
      </c>
      <c r="B769" t="s">
        <v>36</v>
      </c>
      <c r="C769" t="s">
        <v>51</v>
      </c>
      <c r="D769" t="s">
        <v>17</v>
      </c>
      <c r="E769">
        <v>61</v>
      </c>
    </row>
    <row r="770" spans="1:5" x14ac:dyDescent="0.3">
      <c r="A770" t="s">
        <v>65</v>
      </c>
      <c r="B770" t="s">
        <v>16</v>
      </c>
      <c r="C770" t="s">
        <v>18</v>
      </c>
      <c r="D770" t="s">
        <v>17</v>
      </c>
      <c r="E770">
        <v>42</v>
      </c>
    </row>
    <row r="771" spans="1:5" x14ac:dyDescent="0.3">
      <c r="A771" t="s">
        <v>15</v>
      </c>
      <c r="B771" t="s">
        <v>36</v>
      </c>
      <c r="C771" t="s">
        <v>24</v>
      </c>
      <c r="D771" t="s">
        <v>28</v>
      </c>
      <c r="E771">
        <v>63</v>
      </c>
    </row>
    <row r="772" spans="1:5" x14ac:dyDescent="0.3">
      <c r="A772" t="s">
        <v>31</v>
      </c>
      <c r="B772" t="s">
        <v>32</v>
      </c>
      <c r="C772" t="s">
        <v>18</v>
      </c>
      <c r="D772" t="s">
        <v>17</v>
      </c>
      <c r="E772">
        <v>32</v>
      </c>
    </row>
    <row r="773" spans="1:5" x14ac:dyDescent="0.3">
      <c r="A773" t="s">
        <v>31</v>
      </c>
      <c r="B773" t="s">
        <v>16</v>
      </c>
      <c r="C773" t="s">
        <v>51</v>
      </c>
      <c r="D773" t="s">
        <v>28</v>
      </c>
      <c r="E773">
        <v>27</v>
      </c>
    </row>
    <row r="774" spans="1:5" x14ac:dyDescent="0.3">
      <c r="A774" t="s">
        <v>23</v>
      </c>
      <c r="B774" t="s">
        <v>16</v>
      </c>
      <c r="C774" t="s">
        <v>18</v>
      </c>
      <c r="D774" t="s">
        <v>17</v>
      </c>
      <c r="E774">
        <v>33</v>
      </c>
    </row>
    <row r="775" spans="1:5" x14ac:dyDescent="0.3">
      <c r="A775" t="s">
        <v>31</v>
      </c>
      <c r="B775" t="s">
        <v>36</v>
      </c>
      <c r="C775" t="s">
        <v>24</v>
      </c>
      <c r="D775" t="s">
        <v>17</v>
      </c>
      <c r="E775">
        <v>45</v>
      </c>
    </row>
    <row r="776" spans="1:5" x14ac:dyDescent="0.3">
      <c r="A776" t="s">
        <v>23</v>
      </c>
      <c r="B776" t="s">
        <v>32</v>
      </c>
      <c r="C776" t="s">
        <v>24</v>
      </c>
      <c r="D776" t="s">
        <v>28</v>
      </c>
      <c r="E776">
        <v>41</v>
      </c>
    </row>
    <row r="777" spans="1:5" x14ac:dyDescent="0.3">
      <c r="A777" t="s">
        <v>27</v>
      </c>
      <c r="B777" t="s">
        <v>36</v>
      </c>
      <c r="C777" t="s">
        <v>24</v>
      </c>
      <c r="D777" t="s">
        <v>17</v>
      </c>
      <c r="E777">
        <v>36</v>
      </c>
    </row>
    <row r="778" spans="1:5" x14ac:dyDescent="0.3">
      <c r="A778" t="s">
        <v>27</v>
      </c>
      <c r="B778" t="s">
        <v>36</v>
      </c>
      <c r="C778" t="s">
        <v>24</v>
      </c>
      <c r="D778" t="s">
        <v>28</v>
      </c>
      <c r="E778">
        <v>25</v>
      </c>
    </row>
    <row r="779" spans="1:5" x14ac:dyDescent="0.3">
      <c r="A779" t="s">
        <v>65</v>
      </c>
      <c r="B779" t="s">
        <v>16</v>
      </c>
      <c r="C779" t="s">
        <v>24</v>
      </c>
      <c r="D779" t="s">
        <v>28</v>
      </c>
      <c r="E779">
        <v>43</v>
      </c>
    </row>
    <row r="780" spans="1:5" x14ac:dyDescent="0.3">
      <c r="A780" t="s">
        <v>50</v>
      </c>
      <c r="B780" t="s">
        <v>36</v>
      </c>
      <c r="C780" t="s">
        <v>24</v>
      </c>
      <c r="D780" t="s">
        <v>17</v>
      </c>
      <c r="E780">
        <v>37</v>
      </c>
    </row>
    <row r="781" spans="1:5" x14ac:dyDescent="0.3">
      <c r="A781" t="s">
        <v>50</v>
      </c>
      <c r="B781" t="s">
        <v>32</v>
      </c>
      <c r="C781" t="s">
        <v>24</v>
      </c>
      <c r="D781" t="s">
        <v>17</v>
      </c>
      <c r="E781">
        <v>42</v>
      </c>
    </row>
    <row r="782" spans="1:5" x14ac:dyDescent="0.3">
      <c r="A782" t="s">
        <v>50</v>
      </c>
      <c r="B782" t="s">
        <v>44</v>
      </c>
      <c r="C782" t="s">
        <v>47</v>
      </c>
      <c r="D782" t="s">
        <v>17</v>
      </c>
      <c r="E782">
        <v>60</v>
      </c>
    </row>
    <row r="783" spans="1:5" x14ac:dyDescent="0.3">
      <c r="A783" t="s">
        <v>27</v>
      </c>
      <c r="B783" t="s">
        <v>44</v>
      </c>
      <c r="C783" t="s">
        <v>24</v>
      </c>
      <c r="D783" t="s">
        <v>28</v>
      </c>
      <c r="E783">
        <v>61</v>
      </c>
    </row>
    <row r="784" spans="1:5" x14ac:dyDescent="0.3">
      <c r="A784" t="s">
        <v>27</v>
      </c>
      <c r="B784" t="s">
        <v>36</v>
      </c>
      <c r="C784" t="s">
        <v>18</v>
      </c>
      <c r="D784" t="s">
        <v>17</v>
      </c>
      <c r="E784">
        <v>55</v>
      </c>
    </row>
    <row r="785" spans="1:5" x14ac:dyDescent="0.3">
      <c r="A785" t="s">
        <v>31</v>
      </c>
      <c r="B785" t="s">
        <v>36</v>
      </c>
      <c r="C785" t="s">
        <v>24</v>
      </c>
      <c r="D785" t="s">
        <v>28</v>
      </c>
      <c r="E785">
        <v>57</v>
      </c>
    </row>
    <row r="786" spans="1:5" x14ac:dyDescent="0.3">
      <c r="A786" t="s">
        <v>27</v>
      </c>
      <c r="B786" t="s">
        <v>32</v>
      </c>
      <c r="C786" t="s">
        <v>24</v>
      </c>
      <c r="D786" t="s">
        <v>28</v>
      </c>
      <c r="E786">
        <v>54</v>
      </c>
    </row>
    <row r="787" spans="1:5" x14ac:dyDescent="0.3">
      <c r="A787" t="s">
        <v>31</v>
      </c>
      <c r="B787" t="s">
        <v>36</v>
      </c>
      <c r="C787" t="s">
        <v>24</v>
      </c>
      <c r="D787" t="s">
        <v>17</v>
      </c>
      <c r="E787">
        <v>29</v>
      </c>
    </row>
    <row r="788" spans="1:5" x14ac:dyDescent="0.3">
      <c r="A788" t="s">
        <v>27</v>
      </c>
      <c r="B788" t="s">
        <v>36</v>
      </c>
      <c r="C788" t="s">
        <v>24</v>
      </c>
      <c r="D788" t="s">
        <v>17</v>
      </c>
      <c r="E788">
        <v>33</v>
      </c>
    </row>
    <row r="789" spans="1:5" x14ac:dyDescent="0.3">
      <c r="A789" t="s">
        <v>43</v>
      </c>
      <c r="B789" t="s">
        <v>32</v>
      </c>
      <c r="C789" t="s">
        <v>24</v>
      </c>
      <c r="D789" t="s">
        <v>17</v>
      </c>
      <c r="E789">
        <v>39</v>
      </c>
    </row>
    <row r="790" spans="1:5" x14ac:dyDescent="0.3">
      <c r="A790" t="s">
        <v>15</v>
      </c>
      <c r="B790" t="s">
        <v>16</v>
      </c>
      <c r="C790" t="s">
        <v>24</v>
      </c>
      <c r="D790" t="s">
        <v>17</v>
      </c>
      <c r="E790">
        <v>37</v>
      </c>
    </row>
    <row r="791" spans="1:5" x14ac:dyDescent="0.3">
      <c r="A791" t="s">
        <v>15</v>
      </c>
      <c r="B791" t="s">
        <v>44</v>
      </c>
      <c r="C791" t="s">
        <v>51</v>
      </c>
      <c r="D791" t="s">
        <v>17</v>
      </c>
      <c r="E791">
        <v>51</v>
      </c>
    </row>
    <row r="792" spans="1:5" x14ac:dyDescent="0.3">
      <c r="A792" t="s">
        <v>23</v>
      </c>
      <c r="B792" t="s">
        <v>32</v>
      </c>
      <c r="C792" t="s">
        <v>18</v>
      </c>
      <c r="D792" t="s">
        <v>28</v>
      </c>
      <c r="E792">
        <v>46</v>
      </c>
    </row>
    <row r="793" spans="1:5" x14ac:dyDescent="0.3">
      <c r="A793" t="s">
        <v>23</v>
      </c>
      <c r="B793" t="s">
        <v>36</v>
      </c>
      <c r="C793" t="s">
        <v>51</v>
      </c>
      <c r="D793" t="s">
        <v>28</v>
      </c>
      <c r="E793">
        <v>41</v>
      </c>
    </row>
    <row r="794" spans="1:5" x14ac:dyDescent="0.3">
      <c r="A794" t="s">
        <v>15</v>
      </c>
      <c r="B794" t="s">
        <v>16</v>
      </c>
      <c r="C794" t="s">
        <v>24</v>
      </c>
      <c r="D794" t="s">
        <v>17</v>
      </c>
      <c r="E794">
        <v>25</v>
      </c>
    </row>
    <row r="795" spans="1:5" x14ac:dyDescent="0.3">
      <c r="A795" t="s">
        <v>50</v>
      </c>
      <c r="B795" t="s">
        <v>16</v>
      </c>
      <c r="C795" t="s">
        <v>18</v>
      </c>
      <c r="D795" t="s">
        <v>28</v>
      </c>
      <c r="E795">
        <v>37</v>
      </c>
    </row>
    <row r="796" spans="1:5" x14ac:dyDescent="0.3">
      <c r="A796" t="s">
        <v>15</v>
      </c>
      <c r="B796" t="s">
        <v>16</v>
      </c>
      <c r="C796" t="s">
        <v>24</v>
      </c>
      <c r="D796" t="s">
        <v>28</v>
      </c>
      <c r="E796">
        <v>46</v>
      </c>
    </row>
    <row r="797" spans="1:5" x14ac:dyDescent="0.3">
      <c r="A797" t="s">
        <v>31</v>
      </c>
      <c r="B797" t="s">
        <v>36</v>
      </c>
      <c r="C797" t="s">
        <v>24</v>
      </c>
      <c r="D797" t="s">
        <v>17</v>
      </c>
      <c r="E797">
        <v>42</v>
      </c>
    </row>
    <row r="798" spans="1:5" x14ac:dyDescent="0.3">
      <c r="A798" t="s">
        <v>15</v>
      </c>
      <c r="B798" t="s">
        <v>32</v>
      </c>
      <c r="C798" t="s">
        <v>24</v>
      </c>
      <c r="D798" t="s">
        <v>28</v>
      </c>
      <c r="E798">
        <v>37</v>
      </c>
    </row>
    <row r="799" spans="1:5" x14ac:dyDescent="0.3">
      <c r="A799" t="s">
        <v>15</v>
      </c>
      <c r="B799" t="s">
        <v>44</v>
      </c>
      <c r="C799" t="s">
        <v>18</v>
      </c>
      <c r="D799" t="s">
        <v>28</v>
      </c>
      <c r="E799">
        <v>60</v>
      </c>
    </row>
    <row r="800" spans="1:5" x14ac:dyDescent="0.3">
      <c r="A800" t="s">
        <v>23</v>
      </c>
      <c r="B800" t="s">
        <v>16</v>
      </c>
      <c r="C800" t="s">
        <v>51</v>
      </c>
      <c r="D800" t="s">
        <v>17</v>
      </c>
      <c r="E800">
        <v>52</v>
      </c>
    </row>
    <row r="801" spans="1:5" x14ac:dyDescent="0.3">
      <c r="A801" t="s">
        <v>50</v>
      </c>
      <c r="B801" t="s">
        <v>44</v>
      </c>
      <c r="C801" t="s">
        <v>24</v>
      </c>
      <c r="D801" t="s">
        <v>28</v>
      </c>
      <c r="E801">
        <v>59</v>
      </c>
    </row>
    <row r="802" spans="1:5" x14ac:dyDescent="0.3">
      <c r="A802" t="s">
        <v>27</v>
      </c>
      <c r="B802" t="s">
        <v>16</v>
      </c>
      <c r="C802" t="s">
        <v>18</v>
      </c>
      <c r="D802" t="s">
        <v>28</v>
      </c>
      <c r="E802">
        <v>48</v>
      </c>
    </row>
    <row r="803" spans="1:5" x14ac:dyDescent="0.3">
      <c r="A803" t="s">
        <v>23</v>
      </c>
      <c r="B803" t="s">
        <v>36</v>
      </c>
      <c r="C803" t="s">
        <v>18</v>
      </c>
      <c r="D803" t="s">
        <v>28</v>
      </c>
      <c r="E803">
        <v>42</v>
      </c>
    </row>
    <row r="804" spans="1:5" x14ac:dyDescent="0.3">
      <c r="A804" t="s">
        <v>27</v>
      </c>
      <c r="B804" t="s">
        <v>44</v>
      </c>
      <c r="C804" t="s">
        <v>24</v>
      </c>
      <c r="D804" t="s">
        <v>28</v>
      </c>
      <c r="E804">
        <v>35</v>
      </c>
    </row>
    <row r="805" spans="1:5" x14ac:dyDescent="0.3">
      <c r="A805" t="s">
        <v>65</v>
      </c>
      <c r="B805" t="s">
        <v>36</v>
      </c>
      <c r="C805" t="s">
        <v>24</v>
      </c>
      <c r="D805" t="s">
        <v>28</v>
      </c>
      <c r="E805">
        <v>64</v>
      </c>
    </row>
    <row r="806" spans="1:5" x14ac:dyDescent="0.3">
      <c r="A806" t="s">
        <v>15</v>
      </c>
      <c r="B806" t="s">
        <v>16</v>
      </c>
      <c r="C806" t="s">
        <v>18</v>
      </c>
      <c r="D806" t="s">
        <v>17</v>
      </c>
      <c r="E806">
        <v>30</v>
      </c>
    </row>
    <row r="807" spans="1:5" x14ac:dyDescent="0.3">
      <c r="A807" t="s">
        <v>31</v>
      </c>
      <c r="B807" t="s">
        <v>44</v>
      </c>
      <c r="C807" t="s">
        <v>51</v>
      </c>
      <c r="D807" t="s">
        <v>17</v>
      </c>
      <c r="E807">
        <v>29</v>
      </c>
    </row>
    <row r="808" spans="1:5" x14ac:dyDescent="0.3">
      <c r="A808" t="s">
        <v>65</v>
      </c>
      <c r="B808" t="s">
        <v>32</v>
      </c>
      <c r="C808" t="s">
        <v>24</v>
      </c>
      <c r="D808" t="s">
        <v>17</v>
      </c>
      <c r="E808">
        <v>47</v>
      </c>
    </row>
    <row r="809" spans="1:5" x14ac:dyDescent="0.3">
      <c r="A809" t="s">
        <v>50</v>
      </c>
      <c r="B809" t="s">
        <v>16</v>
      </c>
      <c r="C809" t="s">
        <v>24</v>
      </c>
      <c r="D809" t="s">
        <v>28</v>
      </c>
      <c r="E809">
        <v>49</v>
      </c>
    </row>
    <row r="810" spans="1:5" x14ac:dyDescent="0.3">
      <c r="A810" t="s">
        <v>27</v>
      </c>
      <c r="B810" t="s">
        <v>44</v>
      </c>
      <c r="C810" t="s">
        <v>24</v>
      </c>
      <c r="D810" t="s">
        <v>17</v>
      </c>
      <c r="E810">
        <v>56</v>
      </c>
    </row>
    <row r="811" spans="1:5" x14ac:dyDescent="0.3">
      <c r="A811" t="s">
        <v>43</v>
      </c>
      <c r="B811" t="s">
        <v>44</v>
      </c>
      <c r="C811" t="s">
        <v>24</v>
      </c>
      <c r="D811" t="s">
        <v>17</v>
      </c>
      <c r="E811">
        <v>53</v>
      </c>
    </row>
    <row r="812" spans="1:5" x14ac:dyDescent="0.3">
      <c r="A812" t="s">
        <v>23</v>
      </c>
      <c r="B812" t="s">
        <v>36</v>
      </c>
      <c r="C812" t="s">
        <v>24</v>
      </c>
      <c r="D812" t="s">
        <v>17</v>
      </c>
      <c r="E812">
        <v>32</v>
      </c>
    </row>
    <row r="813" spans="1:5" x14ac:dyDescent="0.3">
      <c r="A813" t="s">
        <v>43</v>
      </c>
      <c r="B813" t="s">
        <v>36</v>
      </c>
      <c r="C813" t="s">
        <v>24</v>
      </c>
      <c r="D813" t="s">
        <v>28</v>
      </c>
      <c r="E813">
        <v>32</v>
      </c>
    </row>
    <row r="814" spans="1:5" x14ac:dyDescent="0.3">
      <c r="A814" t="s">
        <v>50</v>
      </c>
      <c r="B814" t="s">
        <v>32</v>
      </c>
      <c r="C814" t="s">
        <v>51</v>
      </c>
      <c r="D814" t="s">
        <v>28</v>
      </c>
      <c r="E814">
        <v>52</v>
      </c>
    </row>
    <row r="815" spans="1:5" x14ac:dyDescent="0.3">
      <c r="A815" t="s">
        <v>65</v>
      </c>
      <c r="B815" t="s">
        <v>44</v>
      </c>
      <c r="C815" t="s">
        <v>18</v>
      </c>
      <c r="D815" t="s">
        <v>17</v>
      </c>
      <c r="E815">
        <v>38</v>
      </c>
    </row>
    <row r="816" spans="1:5" x14ac:dyDescent="0.3">
      <c r="A816" t="s">
        <v>27</v>
      </c>
      <c r="B816" t="s">
        <v>36</v>
      </c>
      <c r="C816" t="s">
        <v>18</v>
      </c>
      <c r="D816" t="s">
        <v>28</v>
      </c>
      <c r="E816">
        <v>41</v>
      </c>
    </row>
    <row r="817" spans="1:5" x14ac:dyDescent="0.3">
      <c r="A817" t="s">
        <v>31</v>
      </c>
      <c r="B817" t="s">
        <v>36</v>
      </c>
      <c r="C817" t="s">
        <v>51</v>
      </c>
      <c r="D817" t="s">
        <v>17</v>
      </c>
      <c r="E817">
        <v>49</v>
      </c>
    </row>
    <row r="818" spans="1:5" x14ac:dyDescent="0.3">
      <c r="A818" t="s">
        <v>15</v>
      </c>
      <c r="B818" t="s">
        <v>36</v>
      </c>
      <c r="C818" t="s">
        <v>24</v>
      </c>
      <c r="D818" t="s">
        <v>17</v>
      </c>
      <c r="E818">
        <v>35</v>
      </c>
    </row>
    <row r="819" spans="1:5" x14ac:dyDescent="0.3">
      <c r="A819" t="s">
        <v>27</v>
      </c>
      <c r="B819" t="s">
        <v>32</v>
      </c>
      <c r="C819" t="s">
        <v>24</v>
      </c>
      <c r="D819" t="s">
        <v>17</v>
      </c>
      <c r="E819">
        <v>29</v>
      </c>
    </row>
    <row r="820" spans="1:5" x14ac:dyDescent="0.3">
      <c r="A820" t="s">
        <v>27</v>
      </c>
      <c r="B820" t="s">
        <v>36</v>
      </c>
      <c r="C820" t="s">
        <v>18</v>
      </c>
      <c r="D820" t="s">
        <v>17</v>
      </c>
      <c r="E820">
        <v>64</v>
      </c>
    </row>
    <row r="821" spans="1:5" x14ac:dyDescent="0.3">
      <c r="A821" t="s">
        <v>43</v>
      </c>
      <c r="B821" t="s">
        <v>32</v>
      </c>
      <c r="C821" t="s">
        <v>18</v>
      </c>
      <c r="D821" t="s">
        <v>28</v>
      </c>
      <c r="E821">
        <v>33</v>
      </c>
    </row>
    <row r="822" spans="1:5" x14ac:dyDescent="0.3">
      <c r="A822" t="s">
        <v>27</v>
      </c>
      <c r="B822" t="s">
        <v>32</v>
      </c>
      <c r="C822" t="s">
        <v>24</v>
      </c>
      <c r="D822" t="s">
        <v>28</v>
      </c>
      <c r="E822">
        <v>29</v>
      </c>
    </row>
    <row r="823" spans="1:5" x14ac:dyDescent="0.3">
      <c r="A823" t="s">
        <v>15</v>
      </c>
      <c r="B823" t="s">
        <v>32</v>
      </c>
      <c r="C823" t="s">
        <v>24</v>
      </c>
      <c r="D823" t="s">
        <v>28</v>
      </c>
      <c r="E823">
        <v>63</v>
      </c>
    </row>
    <row r="824" spans="1:5" x14ac:dyDescent="0.3">
      <c r="A824" t="s">
        <v>23</v>
      </c>
      <c r="B824" t="s">
        <v>44</v>
      </c>
      <c r="C824" t="s">
        <v>24</v>
      </c>
      <c r="D824" t="s">
        <v>17</v>
      </c>
      <c r="E824">
        <v>32</v>
      </c>
    </row>
    <row r="825" spans="1:5" x14ac:dyDescent="0.3">
      <c r="A825" t="s">
        <v>27</v>
      </c>
      <c r="B825" t="s">
        <v>16</v>
      </c>
      <c r="C825" t="s">
        <v>51</v>
      </c>
      <c r="D825" t="s">
        <v>28</v>
      </c>
      <c r="E825">
        <v>64</v>
      </c>
    </row>
    <row r="826" spans="1:5" x14ac:dyDescent="0.3">
      <c r="A826" t="s">
        <v>27</v>
      </c>
      <c r="B826" t="s">
        <v>16</v>
      </c>
      <c r="C826" t="s">
        <v>24</v>
      </c>
      <c r="D826" t="s">
        <v>17</v>
      </c>
      <c r="E826">
        <v>55</v>
      </c>
    </row>
    <row r="827" spans="1:5" x14ac:dyDescent="0.3">
      <c r="A827" t="s">
        <v>27</v>
      </c>
      <c r="B827" t="s">
        <v>36</v>
      </c>
      <c r="C827" t="s">
        <v>51</v>
      </c>
      <c r="D827" t="s">
        <v>17</v>
      </c>
      <c r="E827">
        <v>43</v>
      </c>
    </row>
    <row r="828" spans="1:5" x14ac:dyDescent="0.3">
      <c r="A828" t="s">
        <v>15</v>
      </c>
      <c r="B828" t="s">
        <v>36</v>
      </c>
      <c r="C828" t="s">
        <v>24</v>
      </c>
      <c r="D828" t="s">
        <v>28</v>
      </c>
      <c r="E828">
        <v>56</v>
      </c>
    </row>
    <row r="829" spans="1:5" x14ac:dyDescent="0.3">
      <c r="A829" t="s">
        <v>15</v>
      </c>
      <c r="B829" t="s">
        <v>44</v>
      </c>
      <c r="C829" t="s">
        <v>24</v>
      </c>
      <c r="D829" t="s">
        <v>17</v>
      </c>
      <c r="E829">
        <v>37</v>
      </c>
    </row>
    <row r="830" spans="1:5" x14ac:dyDescent="0.3">
      <c r="A830" t="s">
        <v>27</v>
      </c>
      <c r="B830" t="s">
        <v>36</v>
      </c>
      <c r="C830" t="s">
        <v>24</v>
      </c>
      <c r="D830" t="s">
        <v>17</v>
      </c>
      <c r="E830">
        <v>45</v>
      </c>
    </row>
    <row r="831" spans="1:5" x14ac:dyDescent="0.3">
      <c r="A831" t="s">
        <v>50</v>
      </c>
      <c r="B831" t="s">
        <v>36</v>
      </c>
      <c r="C831" t="s">
        <v>51</v>
      </c>
      <c r="D831" t="s">
        <v>17</v>
      </c>
      <c r="E831">
        <v>49</v>
      </c>
    </row>
    <row r="832" spans="1:5" x14ac:dyDescent="0.3">
      <c r="A832" t="s">
        <v>27</v>
      </c>
      <c r="B832" t="s">
        <v>44</v>
      </c>
      <c r="C832" t="s">
        <v>18</v>
      </c>
      <c r="D832" t="s">
        <v>17</v>
      </c>
      <c r="E832">
        <v>61</v>
      </c>
    </row>
    <row r="833" spans="1:5" x14ac:dyDescent="0.3">
      <c r="A833" t="s">
        <v>31</v>
      </c>
      <c r="B833" t="s">
        <v>32</v>
      </c>
      <c r="C833" t="s">
        <v>18</v>
      </c>
      <c r="D833" t="s">
        <v>17</v>
      </c>
      <c r="E833">
        <v>41</v>
      </c>
    </row>
    <row r="834" spans="1:5" x14ac:dyDescent="0.3">
      <c r="A834" t="s">
        <v>43</v>
      </c>
      <c r="B834" t="s">
        <v>44</v>
      </c>
      <c r="C834" t="s">
        <v>18</v>
      </c>
      <c r="D834" t="s">
        <v>17</v>
      </c>
      <c r="E834">
        <v>55</v>
      </c>
    </row>
    <row r="835" spans="1:5" x14ac:dyDescent="0.3">
      <c r="A835" t="s">
        <v>31</v>
      </c>
      <c r="B835" t="s">
        <v>32</v>
      </c>
      <c r="C835" t="s">
        <v>18</v>
      </c>
      <c r="D835" t="s">
        <v>28</v>
      </c>
      <c r="E835">
        <v>27</v>
      </c>
    </row>
    <row r="836" spans="1:5" x14ac:dyDescent="0.3">
      <c r="A836" t="s">
        <v>27</v>
      </c>
      <c r="B836" t="s">
        <v>36</v>
      </c>
      <c r="C836" t="s">
        <v>18</v>
      </c>
      <c r="D836" t="s">
        <v>17</v>
      </c>
      <c r="E836">
        <v>57</v>
      </c>
    </row>
    <row r="837" spans="1:5" x14ac:dyDescent="0.3">
      <c r="A837" t="s">
        <v>31</v>
      </c>
      <c r="B837" t="s">
        <v>16</v>
      </c>
      <c r="C837" t="s">
        <v>51</v>
      </c>
      <c r="D837" t="s">
        <v>28</v>
      </c>
      <c r="E837">
        <v>56</v>
      </c>
    </row>
    <row r="838" spans="1:5" x14ac:dyDescent="0.3">
      <c r="A838" t="s">
        <v>31</v>
      </c>
      <c r="B838" t="s">
        <v>32</v>
      </c>
      <c r="C838" t="s">
        <v>51</v>
      </c>
      <c r="D838" t="s">
        <v>28</v>
      </c>
      <c r="E838">
        <v>59</v>
      </c>
    </row>
    <row r="839" spans="1:5" x14ac:dyDescent="0.3">
      <c r="A839" t="s">
        <v>31</v>
      </c>
      <c r="B839" t="s">
        <v>44</v>
      </c>
      <c r="C839" t="s">
        <v>18</v>
      </c>
      <c r="D839" t="s">
        <v>28</v>
      </c>
      <c r="E839">
        <v>45</v>
      </c>
    </row>
    <row r="840" spans="1:5" x14ac:dyDescent="0.3">
      <c r="A840" t="s">
        <v>43</v>
      </c>
      <c r="B840" t="s">
        <v>16</v>
      </c>
      <c r="C840" t="s">
        <v>47</v>
      </c>
      <c r="D840" t="s">
        <v>17</v>
      </c>
      <c r="E840">
        <v>42</v>
      </c>
    </row>
    <row r="841" spans="1:5" x14ac:dyDescent="0.3">
      <c r="A841" t="s">
        <v>31</v>
      </c>
      <c r="B841" t="s">
        <v>32</v>
      </c>
      <c r="C841" t="s">
        <v>24</v>
      </c>
      <c r="D841" t="s">
        <v>17</v>
      </c>
      <c r="E841">
        <v>25</v>
      </c>
    </row>
    <row r="842" spans="1:5" x14ac:dyDescent="0.3">
      <c r="A842" t="s">
        <v>31</v>
      </c>
      <c r="B842" t="s">
        <v>32</v>
      </c>
      <c r="C842" t="s">
        <v>51</v>
      </c>
      <c r="D842" t="s">
        <v>17</v>
      </c>
      <c r="E842">
        <v>29</v>
      </c>
    </row>
    <row r="843" spans="1:5" x14ac:dyDescent="0.3">
      <c r="A843" t="s">
        <v>23</v>
      </c>
      <c r="B843" t="s">
        <v>44</v>
      </c>
      <c r="C843" t="s">
        <v>47</v>
      </c>
      <c r="D843" t="s">
        <v>17</v>
      </c>
      <c r="E843">
        <v>33</v>
      </c>
    </row>
    <row r="844" spans="1:5" x14ac:dyDescent="0.3">
      <c r="A844" t="s">
        <v>27</v>
      </c>
      <c r="B844" t="s">
        <v>36</v>
      </c>
      <c r="C844" t="s">
        <v>24</v>
      </c>
      <c r="D844" t="s">
        <v>17</v>
      </c>
      <c r="E844">
        <v>50</v>
      </c>
    </row>
    <row r="845" spans="1:5" x14ac:dyDescent="0.3">
      <c r="A845" t="s">
        <v>27</v>
      </c>
      <c r="B845" t="s">
        <v>44</v>
      </c>
      <c r="C845" t="s">
        <v>18</v>
      </c>
      <c r="D845" t="s">
        <v>17</v>
      </c>
      <c r="E845">
        <v>45</v>
      </c>
    </row>
    <row r="846" spans="1:5" x14ac:dyDescent="0.3">
      <c r="A846" t="s">
        <v>23</v>
      </c>
      <c r="B846" t="s">
        <v>44</v>
      </c>
      <c r="C846" t="s">
        <v>51</v>
      </c>
      <c r="D846" t="s">
        <v>28</v>
      </c>
      <c r="E846">
        <v>59</v>
      </c>
    </row>
    <row r="847" spans="1:5" x14ac:dyDescent="0.3">
      <c r="A847" t="s">
        <v>15</v>
      </c>
      <c r="B847" t="s">
        <v>32</v>
      </c>
      <c r="C847" t="s">
        <v>51</v>
      </c>
      <c r="D847" t="s">
        <v>28</v>
      </c>
      <c r="E847">
        <v>29</v>
      </c>
    </row>
    <row r="848" spans="1:5" x14ac:dyDescent="0.3">
      <c r="A848" t="s">
        <v>50</v>
      </c>
      <c r="B848" t="s">
        <v>32</v>
      </c>
      <c r="C848" t="s">
        <v>51</v>
      </c>
      <c r="D848" t="s">
        <v>17</v>
      </c>
      <c r="E848">
        <v>52</v>
      </c>
    </row>
    <row r="849" spans="1:5" x14ac:dyDescent="0.3">
      <c r="A849" t="s">
        <v>23</v>
      </c>
      <c r="B849" t="s">
        <v>44</v>
      </c>
      <c r="C849" t="s">
        <v>24</v>
      </c>
      <c r="D849" t="s">
        <v>28</v>
      </c>
      <c r="E849">
        <v>58</v>
      </c>
    </row>
    <row r="850" spans="1:5" x14ac:dyDescent="0.3">
      <c r="A850" t="s">
        <v>65</v>
      </c>
      <c r="B850" t="s">
        <v>44</v>
      </c>
      <c r="C850" t="s">
        <v>51</v>
      </c>
      <c r="D850" t="s">
        <v>28</v>
      </c>
      <c r="E850">
        <v>62</v>
      </c>
    </row>
    <row r="851" spans="1:5" x14ac:dyDescent="0.3">
      <c r="A851" t="s">
        <v>50</v>
      </c>
      <c r="B851" t="s">
        <v>32</v>
      </c>
      <c r="C851" t="s">
        <v>24</v>
      </c>
      <c r="D851" t="s">
        <v>28</v>
      </c>
      <c r="E851">
        <v>31</v>
      </c>
    </row>
    <row r="852" spans="1:5" x14ac:dyDescent="0.3">
      <c r="A852" t="s">
        <v>27</v>
      </c>
      <c r="B852" t="s">
        <v>16</v>
      </c>
      <c r="C852" t="s">
        <v>51</v>
      </c>
      <c r="D852" t="s">
        <v>28</v>
      </c>
      <c r="E852">
        <v>42</v>
      </c>
    </row>
    <row r="853" spans="1:5" x14ac:dyDescent="0.3">
      <c r="A853" t="s">
        <v>23</v>
      </c>
      <c r="B853" t="s">
        <v>16</v>
      </c>
      <c r="C853" t="s">
        <v>18</v>
      </c>
      <c r="D853" t="s">
        <v>17</v>
      </c>
      <c r="E853">
        <v>56</v>
      </c>
    </row>
    <row r="854" spans="1:5" x14ac:dyDescent="0.3">
      <c r="A854" t="s">
        <v>31</v>
      </c>
      <c r="B854" t="s">
        <v>44</v>
      </c>
      <c r="C854" t="s">
        <v>18</v>
      </c>
      <c r="D854" t="s">
        <v>28</v>
      </c>
      <c r="E854">
        <v>54</v>
      </c>
    </row>
    <row r="855" spans="1:5" x14ac:dyDescent="0.3">
      <c r="A855" t="s">
        <v>50</v>
      </c>
      <c r="B855" t="s">
        <v>16</v>
      </c>
      <c r="C855" t="s">
        <v>24</v>
      </c>
      <c r="D855" t="s">
        <v>17</v>
      </c>
      <c r="E855">
        <v>54</v>
      </c>
    </row>
    <row r="856" spans="1:5" x14ac:dyDescent="0.3">
      <c r="A856" t="s">
        <v>50</v>
      </c>
      <c r="B856" t="s">
        <v>36</v>
      </c>
      <c r="C856" t="s">
        <v>51</v>
      </c>
      <c r="D856" t="s">
        <v>28</v>
      </c>
      <c r="E856">
        <v>26</v>
      </c>
    </row>
    <row r="857" spans="1:5" x14ac:dyDescent="0.3">
      <c r="A857" t="s">
        <v>43</v>
      </c>
      <c r="B857" t="s">
        <v>32</v>
      </c>
      <c r="C857" t="s">
        <v>24</v>
      </c>
      <c r="D857" t="s">
        <v>28</v>
      </c>
      <c r="E857">
        <v>49</v>
      </c>
    </row>
    <row r="858" spans="1:5" x14ac:dyDescent="0.3">
      <c r="A858" t="s">
        <v>27</v>
      </c>
      <c r="B858" t="s">
        <v>44</v>
      </c>
      <c r="C858" t="s">
        <v>24</v>
      </c>
      <c r="D858" t="s">
        <v>17</v>
      </c>
      <c r="E858">
        <v>45</v>
      </c>
    </row>
    <row r="859" spans="1:5" x14ac:dyDescent="0.3">
      <c r="A859" t="s">
        <v>23</v>
      </c>
      <c r="B859" t="s">
        <v>32</v>
      </c>
      <c r="C859" t="s">
        <v>24</v>
      </c>
      <c r="D859" t="s">
        <v>28</v>
      </c>
      <c r="E859">
        <v>45</v>
      </c>
    </row>
    <row r="860" spans="1:5" x14ac:dyDescent="0.3">
      <c r="A860" t="s">
        <v>27</v>
      </c>
      <c r="B860" t="s">
        <v>44</v>
      </c>
      <c r="C860" t="s">
        <v>18</v>
      </c>
      <c r="D860" t="s">
        <v>17</v>
      </c>
      <c r="E860">
        <v>26</v>
      </c>
    </row>
    <row r="861" spans="1:5" x14ac:dyDescent="0.3">
      <c r="A861" t="s">
        <v>31</v>
      </c>
      <c r="B861" t="s">
        <v>16</v>
      </c>
      <c r="C861" t="s">
        <v>18</v>
      </c>
      <c r="D861" t="s">
        <v>28</v>
      </c>
      <c r="E861">
        <v>59</v>
      </c>
    </row>
    <row r="862" spans="1:5" x14ac:dyDescent="0.3">
      <c r="A862" t="s">
        <v>27</v>
      </c>
      <c r="B862" t="s">
        <v>44</v>
      </c>
      <c r="C862" t="s">
        <v>18</v>
      </c>
      <c r="D862" t="s">
        <v>17</v>
      </c>
      <c r="E862">
        <v>51</v>
      </c>
    </row>
    <row r="863" spans="1:5" x14ac:dyDescent="0.3">
      <c r="A863" t="s">
        <v>43</v>
      </c>
      <c r="B863" t="s">
        <v>44</v>
      </c>
      <c r="C863" t="s">
        <v>18</v>
      </c>
      <c r="D863" t="s">
        <v>28</v>
      </c>
      <c r="E863">
        <v>45</v>
      </c>
    </row>
    <row r="864" spans="1:5" x14ac:dyDescent="0.3">
      <c r="A864" t="s">
        <v>65</v>
      </c>
      <c r="B864" t="s">
        <v>16</v>
      </c>
      <c r="C864" t="s">
        <v>18</v>
      </c>
      <c r="D864" t="s">
        <v>17</v>
      </c>
      <c r="E864">
        <v>35</v>
      </c>
    </row>
    <row r="865" spans="1:5" x14ac:dyDescent="0.3">
      <c r="A865" t="s">
        <v>43</v>
      </c>
      <c r="B865" t="s">
        <v>32</v>
      </c>
      <c r="C865" t="s">
        <v>51</v>
      </c>
      <c r="D865" t="s">
        <v>17</v>
      </c>
      <c r="E865">
        <v>32</v>
      </c>
    </row>
    <row r="866" spans="1:5" x14ac:dyDescent="0.3">
      <c r="A866" t="s">
        <v>23</v>
      </c>
      <c r="B866" t="s">
        <v>16</v>
      </c>
      <c r="C866" t="s">
        <v>24</v>
      </c>
      <c r="D866" t="s">
        <v>17</v>
      </c>
      <c r="E866">
        <v>37</v>
      </c>
    </row>
    <row r="867" spans="1:5" x14ac:dyDescent="0.3">
      <c r="A867" t="s">
        <v>27</v>
      </c>
      <c r="B867" t="s">
        <v>36</v>
      </c>
      <c r="C867" t="s">
        <v>24</v>
      </c>
      <c r="D867" t="s">
        <v>28</v>
      </c>
      <c r="E867">
        <v>45</v>
      </c>
    </row>
    <row r="868" spans="1:5" x14ac:dyDescent="0.3">
      <c r="A868" t="s">
        <v>27</v>
      </c>
      <c r="B868" t="s">
        <v>44</v>
      </c>
      <c r="C868" t="s">
        <v>18</v>
      </c>
      <c r="D868" t="s">
        <v>28</v>
      </c>
      <c r="E868">
        <v>61</v>
      </c>
    </row>
    <row r="869" spans="1:5" x14ac:dyDescent="0.3">
      <c r="A869" t="s">
        <v>50</v>
      </c>
      <c r="B869" t="s">
        <v>16</v>
      </c>
      <c r="C869" t="s">
        <v>24</v>
      </c>
      <c r="D869" t="s">
        <v>17</v>
      </c>
      <c r="E869">
        <v>45</v>
      </c>
    </row>
    <row r="870" spans="1:5" x14ac:dyDescent="0.3">
      <c r="A870" t="s">
        <v>31</v>
      </c>
      <c r="B870" t="s">
        <v>16</v>
      </c>
      <c r="C870" t="s">
        <v>24</v>
      </c>
      <c r="D870" t="s">
        <v>28</v>
      </c>
      <c r="E870">
        <v>60</v>
      </c>
    </row>
    <row r="871" spans="1:5" x14ac:dyDescent="0.3">
      <c r="A871" t="s">
        <v>27</v>
      </c>
      <c r="B871" t="s">
        <v>32</v>
      </c>
      <c r="C871" t="s">
        <v>51</v>
      </c>
      <c r="D871" t="s">
        <v>28</v>
      </c>
      <c r="E871">
        <v>30</v>
      </c>
    </row>
    <row r="872" spans="1:5" x14ac:dyDescent="0.3">
      <c r="A872" t="s">
        <v>31</v>
      </c>
      <c r="B872" t="s">
        <v>36</v>
      </c>
      <c r="C872" t="s">
        <v>24</v>
      </c>
      <c r="D872" t="s">
        <v>28</v>
      </c>
      <c r="E872">
        <v>64</v>
      </c>
    </row>
    <row r="873" spans="1:5" x14ac:dyDescent="0.3">
      <c r="A873" t="s">
        <v>15</v>
      </c>
      <c r="B873" t="s">
        <v>16</v>
      </c>
      <c r="C873" t="s">
        <v>51</v>
      </c>
      <c r="D873" t="s">
        <v>17</v>
      </c>
      <c r="E873">
        <v>25</v>
      </c>
    </row>
    <row r="874" spans="1:5" x14ac:dyDescent="0.3">
      <c r="A874" t="s">
        <v>23</v>
      </c>
      <c r="B874" t="s">
        <v>36</v>
      </c>
      <c r="C874" t="s">
        <v>18</v>
      </c>
      <c r="D874" t="s">
        <v>17</v>
      </c>
      <c r="E874">
        <v>61</v>
      </c>
    </row>
    <row r="875" spans="1:5" x14ac:dyDescent="0.3">
      <c r="A875" t="s">
        <v>43</v>
      </c>
      <c r="B875" t="s">
        <v>36</v>
      </c>
      <c r="C875" t="s">
        <v>51</v>
      </c>
      <c r="D875" t="s">
        <v>17</v>
      </c>
      <c r="E875">
        <v>65</v>
      </c>
    </row>
    <row r="876" spans="1:5" x14ac:dyDescent="0.3">
      <c r="A876" t="s">
        <v>27</v>
      </c>
      <c r="B876" t="s">
        <v>32</v>
      </c>
      <c r="C876" t="s">
        <v>47</v>
      </c>
      <c r="D876" t="s">
        <v>28</v>
      </c>
      <c r="E876">
        <v>61</v>
      </c>
    </row>
    <row r="877" spans="1:5" x14ac:dyDescent="0.3">
      <c r="A877" t="s">
        <v>27</v>
      </c>
      <c r="B877" t="s">
        <v>44</v>
      </c>
      <c r="C877" t="s">
        <v>24</v>
      </c>
      <c r="D877" t="s">
        <v>17</v>
      </c>
      <c r="E877">
        <v>48</v>
      </c>
    </row>
    <row r="878" spans="1:5" x14ac:dyDescent="0.3">
      <c r="A878" t="s">
        <v>50</v>
      </c>
      <c r="B878" t="s">
        <v>32</v>
      </c>
      <c r="C878" t="s">
        <v>24</v>
      </c>
      <c r="D878" t="s">
        <v>28</v>
      </c>
      <c r="E878">
        <v>58</v>
      </c>
    </row>
    <row r="879" spans="1:5" x14ac:dyDescent="0.3">
      <c r="A879" t="s">
        <v>27</v>
      </c>
      <c r="B879" t="s">
        <v>36</v>
      </c>
      <c r="C879" t="s">
        <v>24</v>
      </c>
      <c r="D879" t="s">
        <v>28</v>
      </c>
      <c r="E879">
        <v>34</v>
      </c>
    </row>
    <row r="880" spans="1:5" x14ac:dyDescent="0.3">
      <c r="A880" t="s">
        <v>50</v>
      </c>
      <c r="B880" t="s">
        <v>44</v>
      </c>
      <c r="C880" t="s">
        <v>47</v>
      </c>
      <c r="D880" t="s">
        <v>17</v>
      </c>
      <c r="E880">
        <v>30</v>
      </c>
    </row>
    <row r="881" spans="1:5" x14ac:dyDescent="0.3">
      <c r="A881" t="s">
        <v>65</v>
      </c>
      <c r="B881" t="s">
        <v>16</v>
      </c>
      <c r="C881" t="s">
        <v>24</v>
      </c>
      <c r="D881" t="s">
        <v>28</v>
      </c>
      <c r="E881">
        <v>50</v>
      </c>
    </row>
    <row r="882" spans="1:5" x14ac:dyDescent="0.3">
      <c r="A882" t="s">
        <v>50</v>
      </c>
      <c r="B882" t="s">
        <v>36</v>
      </c>
      <c r="C882" t="s">
        <v>51</v>
      </c>
      <c r="D882" t="s">
        <v>28</v>
      </c>
      <c r="E882">
        <v>51</v>
      </c>
    </row>
    <row r="883" spans="1:5" x14ac:dyDescent="0.3">
      <c r="A883" t="s">
        <v>50</v>
      </c>
      <c r="B883" t="s">
        <v>16</v>
      </c>
      <c r="C883" t="s">
        <v>18</v>
      </c>
      <c r="D883" t="s">
        <v>28</v>
      </c>
      <c r="E883">
        <v>53</v>
      </c>
    </row>
    <row r="884" spans="1:5" x14ac:dyDescent="0.3">
      <c r="A884" t="s">
        <v>31</v>
      </c>
      <c r="B884" t="s">
        <v>32</v>
      </c>
      <c r="C884" t="s">
        <v>51</v>
      </c>
      <c r="D884" t="s">
        <v>17</v>
      </c>
      <c r="E884">
        <v>47</v>
      </c>
    </row>
    <row r="885" spans="1:5" x14ac:dyDescent="0.3">
      <c r="A885" t="s">
        <v>43</v>
      </c>
      <c r="B885" t="s">
        <v>44</v>
      </c>
      <c r="C885" t="s">
        <v>18</v>
      </c>
      <c r="D885" t="s">
        <v>28</v>
      </c>
      <c r="E885">
        <v>25</v>
      </c>
    </row>
    <row r="886" spans="1:5" x14ac:dyDescent="0.3">
      <c r="A886" t="s">
        <v>43</v>
      </c>
      <c r="B886" t="s">
        <v>36</v>
      </c>
      <c r="C886" t="s">
        <v>51</v>
      </c>
      <c r="D886" t="s">
        <v>17</v>
      </c>
      <c r="E886">
        <v>37</v>
      </c>
    </row>
    <row r="887" spans="1:5" x14ac:dyDescent="0.3">
      <c r="A887" t="s">
        <v>15</v>
      </c>
      <c r="B887" t="s">
        <v>32</v>
      </c>
      <c r="C887" t="s">
        <v>18</v>
      </c>
      <c r="D887" t="s">
        <v>28</v>
      </c>
      <c r="E887">
        <v>41</v>
      </c>
    </row>
    <row r="888" spans="1:5" x14ac:dyDescent="0.3">
      <c r="A888" t="s">
        <v>27</v>
      </c>
      <c r="B888" t="s">
        <v>44</v>
      </c>
      <c r="C888" t="s">
        <v>51</v>
      </c>
      <c r="D888" t="s">
        <v>17</v>
      </c>
      <c r="E888">
        <v>36</v>
      </c>
    </row>
    <row r="889" spans="1:5" x14ac:dyDescent="0.3">
      <c r="A889" t="s">
        <v>23</v>
      </c>
      <c r="B889" t="s">
        <v>44</v>
      </c>
      <c r="C889" t="s">
        <v>24</v>
      </c>
      <c r="D889" t="s">
        <v>28</v>
      </c>
      <c r="E889">
        <v>25</v>
      </c>
    </row>
    <row r="890" spans="1:5" x14ac:dyDescent="0.3">
      <c r="A890" t="s">
        <v>27</v>
      </c>
      <c r="B890" t="s">
        <v>16</v>
      </c>
      <c r="C890" t="s">
        <v>18</v>
      </c>
      <c r="D890" t="s">
        <v>17</v>
      </c>
      <c r="E890">
        <v>52</v>
      </c>
    </row>
    <row r="891" spans="1:5" x14ac:dyDescent="0.3">
      <c r="A891" t="s">
        <v>43</v>
      </c>
      <c r="B891" t="s">
        <v>16</v>
      </c>
      <c r="C891" t="s">
        <v>18</v>
      </c>
      <c r="D891" t="s">
        <v>28</v>
      </c>
      <c r="E891">
        <v>48</v>
      </c>
    </row>
    <row r="892" spans="1:5" x14ac:dyDescent="0.3">
      <c r="A892" t="s">
        <v>50</v>
      </c>
      <c r="B892" t="s">
        <v>16</v>
      </c>
      <c r="C892" t="s">
        <v>24</v>
      </c>
      <c r="D892" t="s">
        <v>28</v>
      </c>
      <c r="E892">
        <v>49</v>
      </c>
    </row>
    <row r="893" spans="1:5" x14ac:dyDescent="0.3">
      <c r="A893" t="s">
        <v>23</v>
      </c>
      <c r="B893" t="s">
        <v>16</v>
      </c>
      <c r="C893" t="s">
        <v>51</v>
      </c>
      <c r="D893" t="s">
        <v>17</v>
      </c>
      <c r="E893">
        <v>62</v>
      </c>
    </row>
    <row r="894" spans="1:5" x14ac:dyDescent="0.3">
      <c r="A894" t="s">
        <v>27</v>
      </c>
      <c r="B894" t="s">
        <v>36</v>
      </c>
      <c r="C894" t="s">
        <v>18</v>
      </c>
      <c r="D894" t="s">
        <v>17</v>
      </c>
      <c r="E894">
        <v>36</v>
      </c>
    </row>
    <row r="895" spans="1:5" x14ac:dyDescent="0.3">
      <c r="A895" t="s">
        <v>27</v>
      </c>
      <c r="B895" t="s">
        <v>16</v>
      </c>
      <c r="C895" t="s">
        <v>24</v>
      </c>
      <c r="D895" t="s">
        <v>28</v>
      </c>
      <c r="E895">
        <v>55</v>
      </c>
    </row>
    <row r="896" spans="1:5" x14ac:dyDescent="0.3">
      <c r="A896" t="s">
        <v>23</v>
      </c>
      <c r="B896" t="s">
        <v>44</v>
      </c>
      <c r="C896" t="s">
        <v>24</v>
      </c>
      <c r="D896" t="s">
        <v>17</v>
      </c>
      <c r="E896">
        <v>31</v>
      </c>
    </row>
    <row r="897" spans="1:5" x14ac:dyDescent="0.3">
      <c r="A897" t="s">
        <v>23</v>
      </c>
      <c r="B897" t="s">
        <v>44</v>
      </c>
      <c r="C897" t="s">
        <v>24</v>
      </c>
      <c r="D897" t="s">
        <v>17</v>
      </c>
      <c r="E897">
        <v>53</v>
      </c>
    </row>
    <row r="898" spans="1:5" x14ac:dyDescent="0.3">
      <c r="A898" t="s">
        <v>23</v>
      </c>
      <c r="B898" t="s">
        <v>44</v>
      </c>
      <c r="C898" t="s">
        <v>24</v>
      </c>
      <c r="D898" t="s">
        <v>28</v>
      </c>
      <c r="E898">
        <v>27</v>
      </c>
    </row>
    <row r="899" spans="1:5" x14ac:dyDescent="0.3">
      <c r="A899" t="s">
        <v>27</v>
      </c>
      <c r="B899" t="s">
        <v>44</v>
      </c>
      <c r="C899" t="s">
        <v>24</v>
      </c>
      <c r="D899" t="s">
        <v>17</v>
      </c>
      <c r="E899">
        <v>39</v>
      </c>
    </row>
    <row r="900" spans="1:5" x14ac:dyDescent="0.3">
      <c r="A900" t="s">
        <v>43</v>
      </c>
      <c r="B900" t="s">
        <v>44</v>
      </c>
      <c r="C900" t="s">
        <v>24</v>
      </c>
      <c r="D900" t="s">
        <v>28</v>
      </c>
      <c r="E900">
        <v>55</v>
      </c>
    </row>
    <row r="901" spans="1:5" x14ac:dyDescent="0.3">
      <c r="A901" t="s">
        <v>23</v>
      </c>
      <c r="B901" t="s">
        <v>32</v>
      </c>
      <c r="C901" t="s">
        <v>24</v>
      </c>
      <c r="D901" t="s">
        <v>17</v>
      </c>
      <c r="E901">
        <v>44</v>
      </c>
    </row>
    <row r="902" spans="1:5" x14ac:dyDescent="0.3">
      <c r="A902" t="s">
        <v>50</v>
      </c>
      <c r="B902" t="s">
        <v>32</v>
      </c>
      <c r="C902" t="s">
        <v>51</v>
      </c>
      <c r="D902" t="s">
        <v>28</v>
      </c>
      <c r="E902">
        <v>48</v>
      </c>
    </row>
    <row r="903" spans="1:5" x14ac:dyDescent="0.3">
      <c r="A903" t="s">
        <v>23</v>
      </c>
      <c r="B903" t="s">
        <v>16</v>
      </c>
      <c r="C903" t="s">
        <v>47</v>
      </c>
      <c r="D903" t="s">
        <v>28</v>
      </c>
      <c r="E903">
        <v>48</v>
      </c>
    </row>
    <row r="904" spans="1:5" x14ac:dyDescent="0.3">
      <c r="A904" t="s">
        <v>50</v>
      </c>
      <c r="B904" t="s">
        <v>36</v>
      </c>
      <c r="C904" t="s">
        <v>18</v>
      </c>
      <c r="D904" t="s">
        <v>28</v>
      </c>
      <c r="E904">
        <v>54</v>
      </c>
    </row>
    <row r="905" spans="1:5" x14ac:dyDescent="0.3">
      <c r="A905" t="s">
        <v>15</v>
      </c>
      <c r="B905" t="s">
        <v>36</v>
      </c>
      <c r="C905" t="s">
        <v>24</v>
      </c>
      <c r="D905" t="s">
        <v>17</v>
      </c>
      <c r="E905">
        <v>42</v>
      </c>
    </row>
    <row r="906" spans="1:5" x14ac:dyDescent="0.3">
      <c r="A906" t="s">
        <v>23</v>
      </c>
      <c r="B906" t="s">
        <v>44</v>
      </c>
      <c r="C906" t="s">
        <v>24</v>
      </c>
      <c r="D906" t="s">
        <v>17</v>
      </c>
      <c r="E906">
        <v>38</v>
      </c>
    </row>
    <row r="907" spans="1:5" x14ac:dyDescent="0.3">
      <c r="A907" t="s">
        <v>50</v>
      </c>
      <c r="B907" t="s">
        <v>16</v>
      </c>
      <c r="C907" t="s">
        <v>47</v>
      </c>
      <c r="D907" t="s">
        <v>17</v>
      </c>
      <c r="E907">
        <v>40</v>
      </c>
    </row>
    <row r="908" spans="1:5" x14ac:dyDescent="0.3">
      <c r="A908" t="s">
        <v>31</v>
      </c>
      <c r="B908" t="s">
        <v>16</v>
      </c>
      <c r="C908" t="s">
        <v>24</v>
      </c>
      <c r="D908" t="s">
        <v>28</v>
      </c>
      <c r="E908">
        <v>57</v>
      </c>
    </row>
    <row r="909" spans="1:5" x14ac:dyDescent="0.3">
      <c r="A909" t="s">
        <v>43</v>
      </c>
      <c r="B909" t="s">
        <v>16</v>
      </c>
      <c r="C909" t="s">
        <v>18</v>
      </c>
      <c r="D909" t="s">
        <v>17</v>
      </c>
      <c r="E909">
        <v>43</v>
      </c>
    </row>
    <row r="910" spans="1:5" x14ac:dyDescent="0.3">
      <c r="A910" t="s">
        <v>27</v>
      </c>
      <c r="B910" t="s">
        <v>36</v>
      </c>
      <c r="C910" t="s">
        <v>51</v>
      </c>
      <c r="D910" t="s">
        <v>28</v>
      </c>
      <c r="E910">
        <v>26</v>
      </c>
    </row>
    <row r="911" spans="1:5" x14ac:dyDescent="0.3">
      <c r="A911" t="s">
        <v>65</v>
      </c>
      <c r="B911" t="s">
        <v>16</v>
      </c>
      <c r="C911" t="s">
        <v>18</v>
      </c>
      <c r="D911" t="s">
        <v>28</v>
      </c>
      <c r="E911">
        <v>44</v>
      </c>
    </row>
    <row r="912" spans="1:5" x14ac:dyDescent="0.3">
      <c r="A912" t="s">
        <v>23</v>
      </c>
      <c r="B912" t="s">
        <v>44</v>
      </c>
      <c r="C912" t="s">
        <v>24</v>
      </c>
      <c r="D912" t="s">
        <v>28</v>
      </c>
      <c r="E912">
        <v>50</v>
      </c>
    </row>
    <row r="913" spans="1:5" x14ac:dyDescent="0.3">
      <c r="A913" t="s">
        <v>65</v>
      </c>
      <c r="B913" t="s">
        <v>32</v>
      </c>
      <c r="C913" t="s">
        <v>51</v>
      </c>
      <c r="D913" t="s">
        <v>17</v>
      </c>
      <c r="E913">
        <v>26</v>
      </c>
    </row>
    <row r="914" spans="1:5" x14ac:dyDescent="0.3">
      <c r="A914" t="s">
        <v>50</v>
      </c>
      <c r="B914" t="s">
        <v>36</v>
      </c>
      <c r="C914" t="s">
        <v>18</v>
      </c>
      <c r="D914" t="s">
        <v>17</v>
      </c>
      <c r="E914">
        <v>29</v>
      </c>
    </row>
    <row r="915" spans="1:5" x14ac:dyDescent="0.3">
      <c r="A915" t="s">
        <v>50</v>
      </c>
      <c r="B915" t="s">
        <v>44</v>
      </c>
      <c r="C915" t="s">
        <v>51</v>
      </c>
      <c r="D915" t="s">
        <v>17</v>
      </c>
      <c r="E915">
        <v>27</v>
      </c>
    </row>
    <row r="916" spans="1:5" x14ac:dyDescent="0.3">
      <c r="A916" t="s">
        <v>27</v>
      </c>
      <c r="B916" t="s">
        <v>36</v>
      </c>
      <c r="C916" t="s">
        <v>24</v>
      </c>
      <c r="D916" t="s">
        <v>17</v>
      </c>
      <c r="E916">
        <v>33</v>
      </c>
    </row>
    <row r="917" spans="1:5" x14ac:dyDescent="0.3">
      <c r="A917" t="s">
        <v>31</v>
      </c>
      <c r="B917" t="s">
        <v>16</v>
      </c>
      <c r="C917" t="s">
        <v>24</v>
      </c>
      <c r="D917" t="s">
        <v>17</v>
      </c>
      <c r="E917">
        <v>59</v>
      </c>
    </row>
    <row r="918" spans="1:5" x14ac:dyDescent="0.3">
      <c r="A918" t="s">
        <v>23</v>
      </c>
      <c r="B918" t="s">
        <v>44</v>
      </c>
      <c r="C918" t="s">
        <v>51</v>
      </c>
      <c r="D918" t="s">
        <v>17</v>
      </c>
      <c r="E918">
        <v>40</v>
      </c>
    </row>
    <row r="919" spans="1:5" x14ac:dyDescent="0.3">
      <c r="A919" t="s">
        <v>15</v>
      </c>
      <c r="B919" t="s">
        <v>16</v>
      </c>
      <c r="C919" t="s">
        <v>51</v>
      </c>
      <c r="D919" t="s">
        <v>17</v>
      </c>
      <c r="E919">
        <v>45</v>
      </c>
    </row>
    <row r="920" spans="1:5" x14ac:dyDescent="0.3">
      <c r="A920" t="s">
        <v>50</v>
      </c>
      <c r="B920" t="s">
        <v>32</v>
      </c>
      <c r="C920" t="s">
        <v>24</v>
      </c>
      <c r="D920" t="s">
        <v>28</v>
      </c>
      <c r="E920">
        <v>38</v>
      </c>
    </row>
    <row r="921" spans="1:5" x14ac:dyDescent="0.3">
      <c r="A921" t="s">
        <v>50</v>
      </c>
      <c r="B921" t="s">
        <v>44</v>
      </c>
      <c r="C921" t="s">
        <v>18</v>
      </c>
      <c r="D921" t="s">
        <v>28</v>
      </c>
      <c r="E921">
        <v>32</v>
      </c>
    </row>
    <row r="922" spans="1:5" x14ac:dyDescent="0.3">
      <c r="A922" t="s">
        <v>50</v>
      </c>
      <c r="B922" t="s">
        <v>44</v>
      </c>
      <c r="C922" t="s">
        <v>24</v>
      </c>
      <c r="D922" t="s">
        <v>17</v>
      </c>
      <c r="E922">
        <v>64</v>
      </c>
    </row>
    <row r="923" spans="1:5" x14ac:dyDescent="0.3">
      <c r="A923" t="s">
        <v>15</v>
      </c>
      <c r="B923" t="s">
        <v>32</v>
      </c>
      <c r="C923" t="s">
        <v>51</v>
      </c>
      <c r="D923" t="s">
        <v>28</v>
      </c>
      <c r="E923">
        <v>31</v>
      </c>
    </row>
    <row r="924" spans="1:5" x14ac:dyDescent="0.3">
      <c r="A924" t="s">
        <v>43</v>
      </c>
      <c r="B924" t="s">
        <v>16</v>
      </c>
      <c r="C924" t="s">
        <v>51</v>
      </c>
      <c r="D924" t="s">
        <v>17</v>
      </c>
      <c r="E924">
        <v>43</v>
      </c>
    </row>
    <row r="925" spans="1:5" x14ac:dyDescent="0.3">
      <c r="A925" t="s">
        <v>27</v>
      </c>
      <c r="B925" t="s">
        <v>16</v>
      </c>
      <c r="C925" t="s">
        <v>18</v>
      </c>
      <c r="D925" t="s">
        <v>17</v>
      </c>
      <c r="E925">
        <v>45</v>
      </c>
    </row>
    <row r="926" spans="1:5" x14ac:dyDescent="0.3">
      <c r="A926" t="s">
        <v>31</v>
      </c>
      <c r="B926" t="s">
        <v>44</v>
      </c>
      <c r="C926" t="s">
        <v>51</v>
      </c>
      <c r="D926" t="s">
        <v>28</v>
      </c>
      <c r="E926">
        <v>32</v>
      </c>
    </row>
    <row r="927" spans="1:5" x14ac:dyDescent="0.3">
      <c r="A927" t="s">
        <v>50</v>
      </c>
      <c r="B927" t="s">
        <v>32</v>
      </c>
      <c r="C927" t="s">
        <v>51</v>
      </c>
      <c r="D927" t="s">
        <v>17</v>
      </c>
      <c r="E927">
        <v>27</v>
      </c>
    </row>
    <row r="928" spans="1:5" x14ac:dyDescent="0.3">
      <c r="A928" t="s">
        <v>23</v>
      </c>
      <c r="B928" t="s">
        <v>44</v>
      </c>
      <c r="C928" t="s">
        <v>47</v>
      </c>
      <c r="D928" t="s">
        <v>17</v>
      </c>
      <c r="E928">
        <v>25</v>
      </c>
    </row>
    <row r="929" spans="1:5" x14ac:dyDescent="0.3">
      <c r="A929" t="s">
        <v>50</v>
      </c>
      <c r="B929" t="s">
        <v>44</v>
      </c>
      <c r="C929" t="s">
        <v>18</v>
      </c>
      <c r="D929" t="s">
        <v>28</v>
      </c>
      <c r="E929">
        <v>31</v>
      </c>
    </row>
    <row r="930" spans="1:5" x14ac:dyDescent="0.3">
      <c r="A930" t="s">
        <v>43</v>
      </c>
      <c r="B930" t="s">
        <v>32</v>
      </c>
      <c r="C930" t="s">
        <v>24</v>
      </c>
      <c r="D930" t="s">
        <v>17</v>
      </c>
      <c r="E930">
        <v>65</v>
      </c>
    </row>
    <row r="931" spans="1:5" x14ac:dyDescent="0.3">
      <c r="A931" t="s">
        <v>50</v>
      </c>
      <c r="B931" t="s">
        <v>32</v>
      </c>
      <c r="C931" t="s">
        <v>51</v>
      </c>
      <c r="D931" t="s">
        <v>28</v>
      </c>
      <c r="E931">
        <v>50</v>
      </c>
    </row>
    <row r="932" spans="1:5" x14ac:dyDescent="0.3">
      <c r="A932" t="s">
        <v>27</v>
      </c>
      <c r="B932" t="s">
        <v>36</v>
      </c>
      <c r="C932" t="s">
        <v>24</v>
      </c>
      <c r="D932" t="s">
        <v>28</v>
      </c>
      <c r="E932">
        <v>46</v>
      </c>
    </row>
    <row r="933" spans="1:5" x14ac:dyDescent="0.3">
      <c r="A933" t="s">
        <v>50</v>
      </c>
      <c r="B933" t="s">
        <v>44</v>
      </c>
      <c r="C933" t="s">
        <v>51</v>
      </c>
      <c r="D933" t="s">
        <v>28</v>
      </c>
      <c r="E933">
        <v>54</v>
      </c>
    </row>
    <row r="934" spans="1:5" x14ac:dyDescent="0.3">
      <c r="A934" t="s">
        <v>50</v>
      </c>
      <c r="B934" t="s">
        <v>16</v>
      </c>
      <c r="C934" t="s">
        <v>24</v>
      </c>
      <c r="D934" t="s">
        <v>17</v>
      </c>
      <c r="E934">
        <v>50</v>
      </c>
    </row>
    <row r="935" spans="1:5" x14ac:dyDescent="0.3">
      <c r="A935" t="s">
        <v>15</v>
      </c>
      <c r="B935" t="s">
        <v>32</v>
      </c>
      <c r="C935" t="s">
        <v>18</v>
      </c>
      <c r="D935" t="s">
        <v>28</v>
      </c>
      <c r="E935">
        <v>36</v>
      </c>
    </row>
    <row r="936" spans="1:5" x14ac:dyDescent="0.3">
      <c r="A936" t="s">
        <v>15</v>
      </c>
      <c r="B936" t="s">
        <v>32</v>
      </c>
      <c r="C936" t="s">
        <v>18</v>
      </c>
      <c r="D936" t="s">
        <v>17</v>
      </c>
      <c r="E936">
        <v>64</v>
      </c>
    </row>
    <row r="937" spans="1:5" x14ac:dyDescent="0.3">
      <c r="A937" t="s">
        <v>65</v>
      </c>
      <c r="B937" t="s">
        <v>36</v>
      </c>
      <c r="C937" t="s">
        <v>18</v>
      </c>
      <c r="D937" t="s">
        <v>17</v>
      </c>
      <c r="E937">
        <v>34</v>
      </c>
    </row>
    <row r="938" spans="1:5" x14ac:dyDescent="0.3">
      <c r="A938" t="s">
        <v>65</v>
      </c>
      <c r="B938" t="s">
        <v>44</v>
      </c>
      <c r="C938" t="s">
        <v>18</v>
      </c>
      <c r="D938" t="s">
        <v>17</v>
      </c>
      <c r="E938">
        <v>41</v>
      </c>
    </row>
    <row r="939" spans="1:5" x14ac:dyDescent="0.3">
      <c r="A939" t="s">
        <v>31</v>
      </c>
      <c r="B939" t="s">
        <v>44</v>
      </c>
      <c r="C939" t="s">
        <v>24</v>
      </c>
      <c r="D939" t="s">
        <v>28</v>
      </c>
      <c r="E939">
        <v>25</v>
      </c>
    </row>
    <row r="940" spans="1:5" x14ac:dyDescent="0.3">
      <c r="A940" t="s">
        <v>27</v>
      </c>
      <c r="B940" t="s">
        <v>36</v>
      </c>
      <c r="C940" t="s">
        <v>24</v>
      </c>
      <c r="D940" t="s">
        <v>28</v>
      </c>
      <c r="E940">
        <v>45</v>
      </c>
    </row>
    <row r="941" spans="1:5" x14ac:dyDescent="0.3">
      <c r="A941" t="s">
        <v>23</v>
      </c>
      <c r="B941" t="s">
        <v>44</v>
      </c>
      <c r="C941" t="s">
        <v>51</v>
      </c>
      <c r="D941" t="s">
        <v>17</v>
      </c>
      <c r="E941">
        <v>52</v>
      </c>
    </row>
    <row r="942" spans="1:5" x14ac:dyDescent="0.3">
      <c r="A942" t="s">
        <v>27</v>
      </c>
      <c r="B942" t="s">
        <v>36</v>
      </c>
      <c r="C942" t="s">
        <v>47</v>
      </c>
      <c r="D942" t="s">
        <v>17</v>
      </c>
      <c r="E942">
        <v>37</v>
      </c>
    </row>
    <row r="943" spans="1:5" x14ac:dyDescent="0.3">
      <c r="A943" t="s">
        <v>23</v>
      </c>
      <c r="B943" t="s">
        <v>32</v>
      </c>
      <c r="C943" t="s">
        <v>51</v>
      </c>
      <c r="D943" t="s">
        <v>28</v>
      </c>
      <c r="E943">
        <v>44</v>
      </c>
    </row>
    <row r="944" spans="1:5" x14ac:dyDescent="0.3">
      <c r="A944" t="s">
        <v>23</v>
      </c>
      <c r="B944" t="s">
        <v>16</v>
      </c>
      <c r="C944" t="s">
        <v>47</v>
      </c>
      <c r="D944" t="s">
        <v>28</v>
      </c>
      <c r="E944">
        <v>42</v>
      </c>
    </row>
    <row r="945" spans="1:5" x14ac:dyDescent="0.3">
      <c r="A945" t="s">
        <v>65</v>
      </c>
      <c r="B945" t="s">
        <v>44</v>
      </c>
      <c r="C945" t="s">
        <v>18</v>
      </c>
      <c r="D945" t="s">
        <v>28</v>
      </c>
      <c r="E945">
        <v>49</v>
      </c>
    </row>
    <row r="946" spans="1:5" x14ac:dyDescent="0.3">
      <c r="A946" t="s">
        <v>27</v>
      </c>
      <c r="B946" t="s">
        <v>44</v>
      </c>
      <c r="C946" t="s">
        <v>24</v>
      </c>
      <c r="D946" t="s">
        <v>28</v>
      </c>
      <c r="E946">
        <v>34</v>
      </c>
    </row>
    <row r="947" spans="1:5" x14ac:dyDescent="0.3">
      <c r="A947" t="s">
        <v>50</v>
      </c>
      <c r="B947" t="s">
        <v>36</v>
      </c>
      <c r="C947" t="s">
        <v>51</v>
      </c>
      <c r="D947" t="s">
        <v>28</v>
      </c>
      <c r="E947">
        <v>39</v>
      </c>
    </row>
    <row r="948" spans="1:5" x14ac:dyDescent="0.3">
      <c r="A948" t="s">
        <v>23</v>
      </c>
      <c r="B948" t="s">
        <v>44</v>
      </c>
      <c r="C948" t="s">
        <v>24</v>
      </c>
      <c r="D948" t="s">
        <v>28</v>
      </c>
      <c r="E948">
        <v>31</v>
      </c>
    </row>
    <row r="949" spans="1:5" x14ac:dyDescent="0.3">
      <c r="A949" t="s">
        <v>23</v>
      </c>
      <c r="B949" t="s">
        <v>44</v>
      </c>
      <c r="C949" t="s">
        <v>24</v>
      </c>
      <c r="D949" t="s">
        <v>17</v>
      </c>
      <c r="E949">
        <v>36</v>
      </c>
    </row>
    <row r="950" spans="1:5" x14ac:dyDescent="0.3">
      <c r="A950" t="s">
        <v>15</v>
      </c>
      <c r="B950" t="s">
        <v>32</v>
      </c>
      <c r="C950" t="s">
        <v>24</v>
      </c>
      <c r="D950" t="s">
        <v>17</v>
      </c>
      <c r="E950">
        <v>61</v>
      </c>
    </row>
    <row r="951" spans="1:5" x14ac:dyDescent="0.3">
      <c r="A951" t="s">
        <v>65</v>
      </c>
      <c r="B951" t="s">
        <v>36</v>
      </c>
      <c r="C951" t="s">
        <v>24</v>
      </c>
      <c r="D951" t="s">
        <v>28</v>
      </c>
      <c r="E951">
        <v>29</v>
      </c>
    </row>
    <row r="952" spans="1:5" x14ac:dyDescent="0.3">
      <c r="A952" t="s">
        <v>27</v>
      </c>
      <c r="B952" t="s">
        <v>44</v>
      </c>
      <c r="C952" t="s">
        <v>51</v>
      </c>
      <c r="D952" t="s">
        <v>28</v>
      </c>
      <c r="E952">
        <v>33</v>
      </c>
    </row>
    <row r="953" spans="1:5" x14ac:dyDescent="0.3">
      <c r="A953" t="s">
        <v>15</v>
      </c>
      <c r="B953" t="s">
        <v>36</v>
      </c>
      <c r="C953" t="s">
        <v>18</v>
      </c>
      <c r="D953" t="s">
        <v>28</v>
      </c>
      <c r="E953">
        <v>32</v>
      </c>
    </row>
    <row r="954" spans="1:5" x14ac:dyDescent="0.3">
      <c r="A954" t="s">
        <v>50</v>
      </c>
      <c r="B954" t="s">
        <v>16</v>
      </c>
      <c r="C954" t="s">
        <v>24</v>
      </c>
      <c r="D954" t="s">
        <v>17</v>
      </c>
      <c r="E954">
        <v>33</v>
      </c>
    </row>
    <row r="955" spans="1:5" x14ac:dyDescent="0.3">
      <c r="A955" t="s">
        <v>27</v>
      </c>
      <c r="B955" t="s">
        <v>44</v>
      </c>
      <c r="C955" t="s">
        <v>24</v>
      </c>
      <c r="D955" t="s">
        <v>17</v>
      </c>
      <c r="E955">
        <v>36</v>
      </c>
    </row>
    <row r="956" spans="1:5" x14ac:dyDescent="0.3">
      <c r="A956" t="s">
        <v>15</v>
      </c>
      <c r="B956" t="s">
        <v>36</v>
      </c>
      <c r="C956" t="s">
        <v>51</v>
      </c>
      <c r="D956" t="s">
        <v>28</v>
      </c>
      <c r="E956">
        <v>39</v>
      </c>
    </row>
    <row r="957" spans="1:5" x14ac:dyDescent="0.3">
      <c r="A957" t="s">
        <v>23</v>
      </c>
      <c r="B957" t="s">
        <v>32</v>
      </c>
      <c r="C957" t="s">
        <v>51</v>
      </c>
      <c r="D957" t="s">
        <v>17</v>
      </c>
      <c r="E957">
        <v>53</v>
      </c>
    </row>
    <row r="958" spans="1:5" x14ac:dyDescent="0.3">
      <c r="A958" t="s">
        <v>27</v>
      </c>
      <c r="B958" t="s">
        <v>36</v>
      </c>
      <c r="C958" t="s">
        <v>24</v>
      </c>
      <c r="D958" t="s">
        <v>17</v>
      </c>
      <c r="E958">
        <v>53</v>
      </c>
    </row>
    <row r="959" spans="1:5" x14ac:dyDescent="0.3">
      <c r="A959" t="s">
        <v>23</v>
      </c>
      <c r="B959" t="s">
        <v>36</v>
      </c>
      <c r="C959" t="s">
        <v>18</v>
      </c>
      <c r="D959" t="s">
        <v>17</v>
      </c>
      <c r="E959">
        <v>54</v>
      </c>
    </row>
    <row r="960" spans="1:5" x14ac:dyDescent="0.3">
      <c r="A960" t="s">
        <v>27</v>
      </c>
      <c r="B960" t="s">
        <v>44</v>
      </c>
      <c r="C960" t="s">
        <v>51</v>
      </c>
      <c r="D960" t="s">
        <v>28</v>
      </c>
      <c r="E960">
        <v>55</v>
      </c>
    </row>
    <row r="961" spans="1:5" x14ac:dyDescent="0.3">
      <c r="A961" t="s">
        <v>65</v>
      </c>
      <c r="B961" t="s">
        <v>36</v>
      </c>
      <c r="C961" t="s">
        <v>24</v>
      </c>
      <c r="D961" t="s">
        <v>17</v>
      </c>
      <c r="E961">
        <v>44</v>
      </c>
    </row>
    <row r="962" spans="1:5" x14ac:dyDescent="0.3">
      <c r="A962" t="s">
        <v>15</v>
      </c>
      <c r="B962" t="s">
        <v>36</v>
      </c>
      <c r="C962" t="s">
        <v>24</v>
      </c>
      <c r="D962" t="s">
        <v>28</v>
      </c>
      <c r="E962">
        <v>52</v>
      </c>
    </row>
    <row r="963" spans="1:5" x14ac:dyDescent="0.3">
      <c r="A963" t="s">
        <v>50</v>
      </c>
      <c r="B963" t="s">
        <v>16</v>
      </c>
      <c r="C963" t="s">
        <v>24</v>
      </c>
      <c r="D963" t="s">
        <v>28</v>
      </c>
      <c r="E963">
        <v>27</v>
      </c>
    </row>
    <row r="964" spans="1:5" x14ac:dyDescent="0.3">
      <c r="A964" t="s">
        <v>65</v>
      </c>
      <c r="B964" t="s">
        <v>16</v>
      </c>
      <c r="C964" t="s">
        <v>51</v>
      </c>
      <c r="D964" t="s">
        <v>28</v>
      </c>
      <c r="E964">
        <v>58</v>
      </c>
    </row>
    <row r="965" spans="1:5" x14ac:dyDescent="0.3">
      <c r="A965" t="s">
        <v>65</v>
      </c>
      <c r="B965" t="s">
        <v>32</v>
      </c>
      <c r="C965" t="s">
        <v>24</v>
      </c>
      <c r="D965" t="s">
        <v>28</v>
      </c>
      <c r="E965">
        <v>49</v>
      </c>
    </row>
    <row r="966" spans="1:5" x14ac:dyDescent="0.3">
      <c r="A966" t="s">
        <v>27</v>
      </c>
      <c r="B966" t="s">
        <v>44</v>
      </c>
      <c r="C966" t="s">
        <v>51</v>
      </c>
      <c r="D966" t="s">
        <v>17</v>
      </c>
      <c r="E966">
        <v>36</v>
      </c>
    </row>
    <row r="967" spans="1:5" x14ac:dyDescent="0.3">
      <c r="A967" t="s">
        <v>43</v>
      </c>
      <c r="B967" t="s">
        <v>16</v>
      </c>
      <c r="C967" t="s">
        <v>18</v>
      </c>
      <c r="D967" t="s">
        <v>28</v>
      </c>
      <c r="E967">
        <v>26</v>
      </c>
    </row>
    <row r="968" spans="1:5" x14ac:dyDescent="0.3">
      <c r="A968" t="s">
        <v>31</v>
      </c>
      <c r="B968" t="s">
        <v>16</v>
      </c>
      <c r="C968" t="s">
        <v>24</v>
      </c>
      <c r="D968" t="s">
        <v>17</v>
      </c>
      <c r="E968">
        <v>37</v>
      </c>
    </row>
    <row r="969" spans="1:5" x14ac:dyDescent="0.3">
      <c r="A969" t="s">
        <v>23</v>
      </c>
      <c r="B969" t="s">
        <v>44</v>
      </c>
      <c r="C969" t="s">
        <v>24</v>
      </c>
      <c r="D969" t="s">
        <v>28</v>
      </c>
      <c r="E969">
        <v>47</v>
      </c>
    </row>
    <row r="970" spans="1:5" x14ac:dyDescent="0.3">
      <c r="A970" t="s">
        <v>27</v>
      </c>
      <c r="B970" t="s">
        <v>44</v>
      </c>
      <c r="C970" t="s">
        <v>51</v>
      </c>
      <c r="D970" t="s">
        <v>28</v>
      </c>
      <c r="E970">
        <v>29</v>
      </c>
    </row>
    <row r="971" spans="1:5" x14ac:dyDescent="0.3">
      <c r="A971" t="s">
        <v>27</v>
      </c>
      <c r="B971" t="s">
        <v>16</v>
      </c>
      <c r="C971" t="s">
        <v>18</v>
      </c>
      <c r="D971" t="s">
        <v>17</v>
      </c>
      <c r="E971">
        <v>58</v>
      </c>
    </row>
    <row r="972" spans="1:5" x14ac:dyDescent="0.3">
      <c r="A972" t="s">
        <v>43</v>
      </c>
      <c r="B972" t="s">
        <v>36</v>
      </c>
      <c r="C972" t="s">
        <v>51</v>
      </c>
      <c r="D972" t="s">
        <v>28</v>
      </c>
      <c r="E972">
        <v>47</v>
      </c>
    </row>
    <row r="973" spans="1:5" x14ac:dyDescent="0.3">
      <c r="A973" t="s">
        <v>43</v>
      </c>
      <c r="B973" t="s">
        <v>44</v>
      </c>
      <c r="C973" t="s">
        <v>24</v>
      </c>
      <c r="D973" t="s">
        <v>28</v>
      </c>
      <c r="E973">
        <v>52</v>
      </c>
    </row>
    <row r="974" spans="1:5" x14ac:dyDescent="0.3">
      <c r="A974" t="s">
        <v>27</v>
      </c>
      <c r="B974" t="s">
        <v>16</v>
      </c>
      <c r="C974" t="s">
        <v>18</v>
      </c>
      <c r="D974" t="s">
        <v>28</v>
      </c>
      <c r="E974">
        <v>61</v>
      </c>
    </row>
    <row r="975" spans="1:5" x14ac:dyDescent="0.3">
      <c r="A975" t="s">
        <v>27</v>
      </c>
      <c r="B975" t="s">
        <v>16</v>
      </c>
      <c r="C975" t="s">
        <v>51</v>
      </c>
      <c r="D975" t="s">
        <v>28</v>
      </c>
      <c r="E975">
        <v>45</v>
      </c>
    </row>
    <row r="976" spans="1:5" x14ac:dyDescent="0.3">
      <c r="A976" t="s">
        <v>27</v>
      </c>
      <c r="B976" t="s">
        <v>32</v>
      </c>
      <c r="C976" t="s">
        <v>18</v>
      </c>
      <c r="D976" t="s">
        <v>17</v>
      </c>
      <c r="E976">
        <v>40</v>
      </c>
    </row>
    <row r="977" spans="1:5" x14ac:dyDescent="0.3">
      <c r="A977" t="s">
        <v>23</v>
      </c>
      <c r="B977" t="s">
        <v>32</v>
      </c>
      <c r="C977" t="s">
        <v>47</v>
      </c>
      <c r="D977" t="s">
        <v>28</v>
      </c>
      <c r="E977">
        <v>45</v>
      </c>
    </row>
    <row r="978" spans="1:5" x14ac:dyDescent="0.3">
      <c r="A978" t="s">
        <v>31</v>
      </c>
      <c r="B978" t="s">
        <v>44</v>
      </c>
      <c r="C978" t="s">
        <v>24</v>
      </c>
      <c r="D978" t="s">
        <v>17</v>
      </c>
      <c r="E978">
        <v>37</v>
      </c>
    </row>
    <row r="979" spans="1:5" x14ac:dyDescent="0.3">
      <c r="A979" t="s">
        <v>65</v>
      </c>
      <c r="B979" t="s">
        <v>36</v>
      </c>
      <c r="C979" t="s">
        <v>18</v>
      </c>
      <c r="D979" t="s">
        <v>28</v>
      </c>
      <c r="E979">
        <v>57</v>
      </c>
    </row>
    <row r="980" spans="1:5" x14ac:dyDescent="0.3">
      <c r="A980" t="s">
        <v>65</v>
      </c>
      <c r="B980" t="s">
        <v>36</v>
      </c>
      <c r="C980" t="s">
        <v>51</v>
      </c>
      <c r="D980" t="s">
        <v>17</v>
      </c>
      <c r="E980">
        <v>44</v>
      </c>
    </row>
    <row r="981" spans="1:5" x14ac:dyDescent="0.3">
      <c r="A981" t="s">
        <v>27</v>
      </c>
      <c r="B981" t="s">
        <v>32</v>
      </c>
      <c r="C981" t="s">
        <v>51</v>
      </c>
      <c r="D981" t="s">
        <v>28</v>
      </c>
      <c r="E981">
        <v>48</v>
      </c>
    </row>
    <row r="982" spans="1:5" x14ac:dyDescent="0.3">
      <c r="A982" t="s">
        <v>65</v>
      </c>
      <c r="B982" t="s">
        <v>44</v>
      </c>
      <c r="C982" t="s">
        <v>24</v>
      </c>
      <c r="D982" t="s">
        <v>17</v>
      </c>
      <c r="E982">
        <v>25</v>
      </c>
    </row>
    <row r="983" spans="1:5" x14ac:dyDescent="0.3">
      <c r="A983" t="s">
        <v>43</v>
      </c>
      <c r="B983" t="s">
        <v>44</v>
      </c>
      <c r="C983" t="s">
        <v>51</v>
      </c>
      <c r="D983" t="s">
        <v>17</v>
      </c>
      <c r="E983">
        <v>35</v>
      </c>
    </row>
    <row r="984" spans="1:5" x14ac:dyDescent="0.3">
      <c r="A984" t="s">
        <v>27</v>
      </c>
      <c r="B984" t="s">
        <v>44</v>
      </c>
      <c r="C984" t="s">
        <v>24</v>
      </c>
      <c r="D984" t="s">
        <v>17</v>
      </c>
      <c r="E984">
        <v>57</v>
      </c>
    </row>
    <row r="985" spans="1:5" x14ac:dyDescent="0.3">
      <c r="A985" t="s">
        <v>43</v>
      </c>
      <c r="B985" t="s">
        <v>44</v>
      </c>
      <c r="C985" t="s">
        <v>24</v>
      </c>
      <c r="D985" t="s">
        <v>28</v>
      </c>
      <c r="E985">
        <v>49</v>
      </c>
    </row>
    <row r="986" spans="1:5" x14ac:dyDescent="0.3">
      <c r="A986" t="s">
        <v>50</v>
      </c>
      <c r="B986" t="s">
        <v>32</v>
      </c>
      <c r="C986" t="s">
        <v>24</v>
      </c>
      <c r="D986" t="s">
        <v>17</v>
      </c>
      <c r="E986">
        <v>25</v>
      </c>
    </row>
    <row r="987" spans="1:5" x14ac:dyDescent="0.3">
      <c r="A987" t="s">
        <v>27</v>
      </c>
      <c r="B987" t="s">
        <v>16</v>
      </c>
      <c r="C987" t="s">
        <v>18</v>
      </c>
      <c r="D987" t="s">
        <v>17</v>
      </c>
      <c r="E987">
        <v>46</v>
      </c>
    </row>
    <row r="988" spans="1:5" x14ac:dyDescent="0.3">
      <c r="A988" t="s">
        <v>15</v>
      </c>
      <c r="B988" t="s">
        <v>32</v>
      </c>
      <c r="C988" t="s">
        <v>24</v>
      </c>
      <c r="D988" t="s">
        <v>28</v>
      </c>
      <c r="E988">
        <v>60</v>
      </c>
    </row>
    <row r="989" spans="1:5" x14ac:dyDescent="0.3">
      <c r="A989" t="s">
        <v>31</v>
      </c>
      <c r="B989" t="s">
        <v>32</v>
      </c>
      <c r="C989" t="s">
        <v>24</v>
      </c>
      <c r="D989" t="s">
        <v>17</v>
      </c>
      <c r="E989">
        <v>45</v>
      </c>
    </row>
    <row r="990" spans="1:5" x14ac:dyDescent="0.3">
      <c r="A990" t="s">
        <v>50</v>
      </c>
      <c r="B990" t="s">
        <v>44</v>
      </c>
      <c r="C990" t="s">
        <v>18</v>
      </c>
      <c r="D990" t="s">
        <v>17</v>
      </c>
      <c r="E990">
        <v>39</v>
      </c>
    </row>
    <row r="991" spans="1:5" x14ac:dyDescent="0.3">
      <c r="A991" t="s">
        <v>50</v>
      </c>
      <c r="B991" t="s">
        <v>36</v>
      </c>
      <c r="C991" t="s">
        <v>51</v>
      </c>
      <c r="D991" t="s">
        <v>17</v>
      </c>
      <c r="E991">
        <v>43</v>
      </c>
    </row>
    <row r="992" spans="1:5" x14ac:dyDescent="0.3">
      <c r="A992" t="s">
        <v>27</v>
      </c>
      <c r="B992" t="s">
        <v>16</v>
      </c>
      <c r="C992" t="s">
        <v>24</v>
      </c>
      <c r="D992" t="s">
        <v>28</v>
      </c>
      <c r="E992">
        <v>37</v>
      </c>
    </row>
    <row r="993" spans="1:5" x14ac:dyDescent="0.3">
      <c r="A993" t="s">
        <v>23</v>
      </c>
      <c r="B993" t="s">
        <v>16</v>
      </c>
      <c r="C993" t="s">
        <v>51</v>
      </c>
      <c r="D993" t="s">
        <v>28</v>
      </c>
      <c r="E993">
        <v>48</v>
      </c>
    </row>
    <row r="994" spans="1:5" x14ac:dyDescent="0.3">
      <c r="A994" t="s">
        <v>27</v>
      </c>
      <c r="B994" t="s">
        <v>36</v>
      </c>
      <c r="C994" t="s">
        <v>18</v>
      </c>
      <c r="D994" t="s">
        <v>28</v>
      </c>
      <c r="E994">
        <v>30</v>
      </c>
    </row>
    <row r="995" spans="1:5" x14ac:dyDescent="0.3">
      <c r="A995" t="s">
        <v>27</v>
      </c>
      <c r="B995" t="s">
        <v>36</v>
      </c>
      <c r="C995" t="s">
        <v>18</v>
      </c>
      <c r="D995" t="s">
        <v>17</v>
      </c>
      <c r="E995">
        <v>46</v>
      </c>
    </row>
    <row r="996" spans="1:5" x14ac:dyDescent="0.3">
      <c r="A996" t="s">
        <v>27</v>
      </c>
      <c r="B996" t="s">
        <v>32</v>
      </c>
      <c r="C996" t="s">
        <v>24</v>
      </c>
      <c r="D996" t="s">
        <v>17</v>
      </c>
      <c r="E996">
        <v>55</v>
      </c>
    </row>
    <row r="997" spans="1:5" x14ac:dyDescent="0.3">
      <c r="A997" t="s">
        <v>43</v>
      </c>
      <c r="B997" t="s">
        <v>44</v>
      </c>
      <c r="C997" t="s">
        <v>18</v>
      </c>
      <c r="D997" t="s">
        <v>28</v>
      </c>
      <c r="E997">
        <v>33</v>
      </c>
    </row>
    <row r="998" spans="1:5" x14ac:dyDescent="0.3">
      <c r="A998" t="s">
        <v>15</v>
      </c>
      <c r="B998" t="s">
        <v>44</v>
      </c>
      <c r="C998" t="s">
        <v>24</v>
      </c>
      <c r="D998" t="s">
        <v>17</v>
      </c>
      <c r="E998">
        <v>44</v>
      </c>
    </row>
    <row r="999" spans="1:5" x14ac:dyDescent="0.3">
      <c r="A999" t="s">
        <v>43</v>
      </c>
      <c r="B999" t="s">
        <v>44</v>
      </c>
      <c r="C999" t="s">
        <v>24</v>
      </c>
      <c r="D999" t="s">
        <v>28</v>
      </c>
      <c r="E999">
        <v>31</v>
      </c>
    </row>
    <row r="1000" spans="1:5" x14ac:dyDescent="0.3">
      <c r="A1000" t="s">
        <v>15</v>
      </c>
      <c r="B1000" t="s">
        <v>44</v>
      </c>
      <c r="C1000" t="s">
        <v>24</v>
      </c>
      <c r="D1000" t="s">
        <v>17</v>
      </c>
      <c r="E1000">
        <v>33</v>
      </c>
    </row>
    <row r="1001" spans="1:5" x14ac:dyDescent="0.3">
      <c r="A1001" t="s">
        <v>65</v>
      </c>
      <c r="B1001" t="s">
        <v>32</v>
      </c>
      <c r="C1001" t="s">
        <v>24</v>
      </c>
      <c r="D1001" t="s">
        <v>17</v>
      </c>
      <c r="E100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sheetPr codeName="Sheet3"/>
  <dimension ref="A1:F44"/>
  <sheetViews>
    <sheetView zoomScale="117" zoomScaleNormal="170" workbookViewId="0">
      <selection activeCell="A9" sqref="A9"/>
    </sheetView>
  </sheetViews>
  <sheetFormatPr defaultRowHeight="14.4" x14ac:dyDescent="0.3"/>
  <cols>
    <col min="1" max="1" width="94" bestFit="1" customWidth="1"/>
    <col min="2" max="2" width="43.44140625" bestFit="1" customWidth="1"/>
    <col min="4" max="4" width="22.44140625" bestFit="1" customWidth="1"/>
  </cols>
  <sheetData>
    <row r="1" spans="1:3" x14ac:dyDescent="0.3">
      <c r="A1" s="9" t="s">
        <v>2026</v>
      </c>
      <c r="B1" s="9" t="s">
        <v>2027</v>
      </c>
    </row>
    <row r="2" spans="1:3" x14ac:dyDescent="0.3">
      <c r="A2" t="s">
        <v>1983</v>
      </c>
      <c r="B2">
        <f>COUNTIF(Data!C:C,"Manager")</f>
        <v>98</v>
      </c>
    </row>
    <row r="3" spans="1:3" x14ac:dyDescent="0.3">
      <c r="A3" t="s">
        <v>1984</v>
      </c>
      <c r="B3">
        <f>COUNTIF(Data!C:C,"Sr. Manger")</f>
        <v>110</v>
      </c>
    </row>
    <row r="4" spans="1:3" x14ac:dyDescent="0.3">
      <c r="A4" t="s">
        <v>1985</v>
      </c>
      <c r="B4">
        <f>SUM(Data!J:J)</f>
        <v>113217365</v>
      </c>
    </row>
    <row r="5" spans="1:3" x14ac:dyDescent="0.3">
      <c r="A5" t="s">
        <v>1986</v>
      </c>
      <c r="B5" t="s">
        <v>2028</v>
      </c>
    </row>
    <row r="6" spans="1:3" x14ac:dyDescent="0.3">
      <c r="A6" t="s">
        <v>1987</v>
      </c>
      <c r="B6">
        <f>MAX(Data!J:J)</f>
        <v>258498</v>
      </c>
      <c r="C6">
        <f>LARGE(Data!J:J,1)</f>
        <v>258498</v>
      </c>
    </row>
    <row r="7" spans="1:3" x14ac:dyDescent="0.3">
      <c r="A7" t="s">
        <v>1988</v>
      </c>
      <c r="B7">
        <f>MIN(Data!J:J)</f>
        <v>40063</v>
      </c>
      <c r="C7">
        <f>SMALL(Data!J:J,1)</f>
        <v>40063</v>
      </c>
    </row>
    <row r="8" spans="1:3" x14ac:dyDescent="0.3">
      <c r="A8" t="s">
        <v>1989</v>
      </c>
      <c r="B8">
        <f>LARGE(Data!J:J,2)</f>
        <v>258426</v>
      </c>
    </row>
    <row r="9" spans="1:3" x14ac:dyDescent="0.3">
      <c r="A9" t="s">
        <v>1990</v>
      </c>
      <c r="B9">
        <f>LARGE(Data!J:J,3)</f>
        <v>258081</v>
      </c>
    </row>
    <row r="10" spans="1:3" x14ac:dyDescent="0.3">
      <c r="A10" t="s">
        <v>1991</v>
      </c>
      <c r="B10">
        <f>LARGE(Data!J:J,10)</f>
        <v>254289</v>
      </c>
    </row>
    <row r="11" spans="1:3" x14ac:dyDescent="0.3">
      <c r="A11" t="s">
        <v>1992</v>
      </c>
      <c r="B11">
        <f>SMALL(Data!J:J,2)</f>
        <v>40124</v>
      </c>
    </row>
    <row r="12" spans="1:3" x14ac:dyDescent="0.3">
      <c r="A12" t="s">
        <v>1993</v>
      </c>
      <c r="B12">
        <f>SMALL(Data!J:J,3)</f>
        <v>40316</v>
      </c>
    </row>
    <row r="13" spans="1:3" x14ac:dyDescent="0.3">
      <c r="A13" t="s">
        <v>1994</v>
      </c>
      <c r="B13">
        <f>SMALL(Data!J:J,13)</f>
        <v>41859</v>
      </c>
    </row>
    <row r="14" spans="1:3" x14ac:dyDescent="0.3">
      <c r="A14" t="s">
        <v>1995</v>
      </c>
      <c r="B14">
        <f>COUNTIF(TBL_Employees[Job Title],"Director")</f>
        <v>121</v>
      </c>
    </row>
    <row r="15" spans="1:3" x14ac:dyDescent="0.3">
      <c r="A15" t="s">
        <v>1996</v>
      </c>
      <c r="B15">
        <f>COUNTIF(TBL_Employees[Job Title],"Analyst")</f>
        <v>51</v>
      </c>
    </row>
    <row r="16" spans="1:3" x14ac:dyDescent="0.3">
      <c r="A16" t="s">
        <v>1997</v>
      </c>
      <c r="B16">
        <f>COUNTIF(Data!C:C, "Sr. Analyst")</f>
        <v>70</v>
      </c>
    </row>
    <row r="17" spans="1:6" x14ac:dyDescent="0.3">
      <c r="A17" t="s">
        <v>1998</v>
      </c>
      <c r="B17">
        <f>COUNT(Data!N:N)</f>
        <v>85</v>
      </c>
    </row>
    <row r="18" spans="1:6" x14ac:dyDescent="0.3">
      <c r="A18" t="s">
        <v>1999</v>
      </c>
      <c r="B18">
        <f>COUNTIF(Data!D:D,"IT")</f>
        <v>241</v>
      </c>
    </row>
    <row r="19" spans="1:6" x14ac:dyDescent="0.3">
      <c r="A19" t="s">
        <v>2000</v>
      </c>
      <c r="B19">
        <f>COUNTIFS(Data!G:G,"Asian",Data!L:L,"United States")</f>
        <v>186</v>
      </c>
    </row>
    <row r="20" spans="1:6" x14ac:dyDescent="0.3">
      <c r="A20" t="s">
        <v>2001</v>
      </c>
      <c r="B20">
        <f>COUNTIFS(Data!F:F,"Female",Data!M:M,"Chicago")</f>
        <v>52</v>
      </c>
    </row>
    <row r="21" spans="1:6" x14ac:dyDescent="0.3">
      <c r="A21" t="s">
        <v>2002</v>
      </c>
      <c r="B21">
        <f>COUNTIFS(Data!G:G,"Caucasian",Data!L:L,"United States")</f>
        <v>271</v>
      </c>
    </row>
    <row r="22" spans="1:6" x14ac:dyDescent="0.3">
      <c r="A22" t="s">
        <v>2003</v>
      </c>
      <c r="B22">
        <f>COUNTIF(Data!J:J,"&gt;99999")</f>
        <v>460</v>
      </c>
    </row>
    <row r="23" spans="1:6" x14ac:dyDescent="0.3">
      <c r="A23" t="s">
        <v>2004</v>
      </c>
      <c r="B23">
        <f>COUNTIF(Data!G:G,"Asian")+ COUNTIF(Data!L:L,"China") -COUNTIFS(Data!G:G,"Asian",Data!L:L,"China")</f>
        <v>404</v>
      </c>
    </row>
    <row r="24" spans="1:6" x14ac:dyDescent="0.3">
      <c r="A24" t="s">
        <v>2005</v>
      </c>
      <c r="B24" cm="1">
        <f t="array" ref="B24">SUM(COUNTIF(Data!E:E,{"Research &amp; Development";"Corporate"}))</f>
        <v>466</v>
      </c>
    </row>
    <row r="25" spans="1:6" x14ac:dyDescent="0.3">
      <c r="A25" t="s">
        <v>2006</v>
      </c>
      <c r="B25">
        <f>COUNTIFS(Data!D:D,"Engineering", Data!C:C,"Engineering Manager")</f>
        <v>20</v>
      </c>
    </row>
    <row r="26" spans="1:6" x14ac:dyDescent="0.3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3">
      <c r="A27" t="s">
        <v>2008</v>
      </c>
      <c r="B27">
        <f>COUNTIFS(Data!E:E,"Research &amp; Development",Data!D:D,"IT")</f>
        <v>55</v>
      </c>
    </row>
    <row r="28" spans="1:6" x14ac:dyDescent="0.3">
      <c r="A28" t="s">
        <v>2009</v>
      </c>
      <c r="B28">
        <f>COUNTBLANK(Data!N1:N1001)</f>
        <v>915</v>
      </c>
    </row>
    <row r="29" spans="1:6" x14ac:dyDescent="0.3">
      <c r="A29" t="s">
        <v>2010</v>
      </c>
      <c r="B29">
        <f>MAX(Data!H:H)</f>
        <v>65</v>
      </c>
    </row>
    <row r="30" spans="1:6" x14ac:dyDescent="0.3">
      <c r="A30" t="s">
        <v>2011</v>
      </c>
      <c r="B30">
        <f>MIN(Data!H:H)</f>
        <v>25</v>
      </c>
    </row>
    <row r="31" spans="1:6" x14ac:dyDescent="0.3">
      <c r="A31" t="s">
        <v>2012</v>
      </c>
      <c r="B31">
        <f>COUNTIF(Data!H:H,"&lt;30")</f>
        <v>121</v>
      </c>
    </row>
    <row r="32" spans="1:6" x14ac:dyDescent="0.3">
      <c r="A32" t="s">
        <v>2013</v>
      </c>
      <c r="B32">
        <f>COUNTIF(Data!H:H,"&gt;50")</f>
        <v>333</v>
      </c>
    </row>
    <row r="33" spans="1:4" x14ac:dyDescent="0.3">
      <c r="A33" t="s">
        <v>2014</v>
      </c>
      <c r="B33">
        <f>COUNTIFS(Data!C:C,"Engineering Manager",Data!D:D,"Engineering",Data!H:H,"&lt;35")</f>
        <v>3</v>
      </c>
    </row>
    <row r="34" spans="1:4" x14ac:dyDescent="0.3">
      <c r="A34" t="s">
        <v>2015</v>
      </c>
      <c r="B34">
        <f>COUNTIFS(Data!C:C,"Director",Data!D:D,"Human resources",Data!F:F,"Male",Data!H:H,"&gt;50")</f>
        <v>1</v>
      </c>
    </row>
    <row r="35" spans="1:4" x14ac:dyDescent="0.3">
      <c r="A35" t="s">
        <v>2016</v>
      </c>
      <c r="B35">
        <f>COUNTIFS(Data!G:G,"Asian",Data!F:F,"Female",Data!D:D,"Engineering",Data!H:H,"&lt;35")</f>
        <v>6</v>
      </c>
    </row>
    <row r="36" spans="1:4" x14ac:dyDescent="0.3">
      <c r="A36" t="s">
        <v>2017</v>
      </c>
      <c r="B36" s="7">
        <f>MIN(Data!I:I)</f>
        <v>33612</v>
      </c>
      <c r="D36" s="7">
        <f>MIN(Data!I:I)</f>
        <v>33612</v>
      </c>
    </row>
    <row r="37" spans="1:4" x14ac:dyDescent="0.3">
      <c r="A37" t="s">
        <v>2018</v>
      </c>
      <c r="B37" s="7">
        <f>MAX(Data!I:I)</f>
        <v>44556</v>
      </c>
    </row>
    <row r="38" spans="1:4" x14ac:dyDescent="0.3">
      <c r="A38" t="s">
        <v>2019</v>
      </c>
      <c r="B38" s="7">
        <f>SMALL(Data!I:I,2)</f>
        <v>33682</v>
      </c>
    </row>
    <row r="39" spans="1:4" x14ac:dyDescent="0.3">
      <c r="A39" t="s">
        <v>2020</v>
      </c>
      <c r="B39" s="7">
        <f>SMALL(Data!I:I,3)</f>
        <v>33695</v>
      </c>
    </row>
    <row r="40" spans="1:4" x14ac:dyDescent="0.3">
      <c r="A40" t="s">
        <v>2021</v>
      </c>
      <c r="B40">
        <f>COUNTIF(TBL_Employees[Job Title],"IT Coordinator")</f>
        <v>11</v>
      </c>
    </row>
    <row r="41" spans="1:4" x14ac:dyDescent="0.3">
      <c r="A41" t="s">
        <v>2022</v>
      </c>
      <c r="B41" t="s">
        <v>2031</v>
      </c>
    </row>
    <row r="42" spans="1:4" x14ac:dyDescent="0.3">
      <c r="A42" t="s">
        <v>2023</v>
      </c>
      <c r="B42">
        <f>COUNTIFS(Data!G:G,"Black",Data!F:F,"Female")</f>
        <v>37</v>
      </c>
    </row>
    <row r="43" spans="1:4" x14ac:dyDescent="0.3">
      <c r="A43" t="s">
        <v>2024</v>
      </c>
      <c r="B43">
        <f>COUNTIFS(Data!C:C,"Director",Data!F:F,"Female")</f>
        <v>66</v>
      </c>
    </row>
    <row r="44" spans="1:4" x14ac:dyDescent="0.3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PERCENTILE</vt:lpstr>
      <vt:lpstr>Data</vt:lpstr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Satish Lenka</cp:lastModifiedBy>
  <dcterms:created xsi:type="dcterms:W3CDTF">2022-08-29T14:02:56Z</dcterms:created>
  <dcterms:modified xsi:type="dcterms:W3CDTF">2023-10-23T10:33:40Z</dcterms:modified>
</cp:coreProperties>
</file>