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Qs" sheetId="1" r:id="rId4"/>
    <sheet state="hidden" name="Sol 2" sheetId="2" r:id="rId5"/>
    <sheet state="visible" name="Sheet2" sheetId="3" r:id="rId6"/>
    <sheet state="visible" name="Sol2 all methods" sheetId="4" r:id="rId7"/>
    <sheet state="visible" name="Sol 3" sheetId="5" r:id="rId8"/>
  </sheets>
  <definedNames/>
  <calcPr/>
  <extLst>
    <ext uri="GoogleSheetsCustomDataVersion1">
      <go:sheetsCustomData xmlns:go="http://customooxmlschemas.google.com/" r:id="rId9" roundtripDataSignature="AMtx7mh0QligDkSQVClk6f9LTX37249iNA=="/>
    </ext>
  </extLst>
</workbook>
</file>

<file path=xl/sharedStrings.xml><?xml version="1.0" encoding="utf-8"?>
<sst xmlns="http://schemas.openxmlformats.org/spreadsheetml/2006/main" count="137" uniqueCount="78">
  <si>
    <t>Tutorial Sheet - Capital budgeting</t>
  </si>
  <si>
    <r>
      <rPr>
        <rFont val="Times New Roman"/>
        <b/>
        <color theme="1"/>
        <sz val="12.0"/>
      </rPr>
      <t>PC-6; (228)</t>
    </r>
    <r>
      <rPr>
        <rFont val="Times New Roman"/>
        <b val="0"/>
        <color theme="1"/>
        <sz val="12.0"/>
      </rPr>
      <t xml:space="preserve"> How much can be paid for a machine which brings in an annual cash inflows of Rs25000 for 10 years? Assume that discount rate is 12 percent.</t>
    </r>
  </si>
  <si>
    <r>
      <rPr>
        <rFont val="Times New Roman"/>
        <b/>
        <color theme="1"/>
        <sz val="12.0"/>
      </rPr>
      <t>PC-9; (228)</t>
    </r>
    <r>
      <rPr>
        <rFont val="Times New Roman"/>
        <b val="0"/>
        <color theme="1"/>
        <sz val="12.0"/>
      </rPr>
      <t xml:space="preserve">   Phoenix Co is considering two mutually exclusive investments, Project P and Q. The expected cash flow of these investments are as follows:</t>
    </r>
  </si>
  <si>
    <t>Year</t>
  </si>
  <si>
    <t>Project P</t>
  </si>
  <si>
    <t>Project Q</t>
  </si>
  <si>
    <t>a)      Construct NPV profile for projects P and Q.             b)      What is IRR of each project?  c)      Which project would you choose if the cost of capital is 10 percent? 20 percent?    d)      What is each project’s MIRR if the cost of capital is 12 percent?</t>
  </si>
  <si>
    <t>Calculate the payback period and NPV of the following projects taking 12% as the discount rate. Which of these projects has an IRR below 12%?</t>
  </si>
  <si>
    <t>A</t>
  </si>
  <si>
    <t>B</t>
  </si>
  <si>
    <t>C</t>
  </si>
  <si>
    <t>D</t>
  </si>
  <si>
    <t>----</t>
  </si>
  <si>
    <t xml:space="preserve">Question 2 </t>
  </si>
  <si>
    <t xml:space="preserve">a) </t>
  </si>
  <si>
    <t>NPV Profile of the projects:</t>
  </si>
  <si>
    <t>NPV P</t>
  </si>
  <si>
    <t>NPVQ</t>
  </si>
  <si>
    <t>10+4.78</t>
  </si>
  <si>
    <t>b)</t>
  </si>
  <si>
    <t>PVIF 10%</t>
  </si>
  <si>
    <t>PV @10%</t>
  </si>
  <si>
    <t>PVIF 20%</t>
  </si>
  <si>
    <t>PV@20%</t>
  </si>
  <si>
    <t>PVIF 21%</t>
  </si>
  <si>
    <t>PV@21%</t>
  </si>
  <si>
    <t>IRR = Lower rate +( NPV at lower rate/(NPV at higher-NPV at lower)) x (Higher rate - Lower rate)</t>
  </si>
  <si>
    <t>IRR = 20+4.9/(58.5-4.9)*1=20.091%</t>
  </si>
  <si>
    <t>NPV</t>
  </si>
  <si>
    <t>PVIF 9%</t>
  </si>
  <si>
    <t>PV @ 9%</t>
  </si>
  <si>
    <t>IRR = 9 + 15.19/(28.8-15.19)*1=9.34%</t>
  </si>
  <si>
    <t>Question 2 c)</t>
  </si>
  <si>
    <t xml:space="preserve">If cost of capital is 10% or 20%, project p will be selected. </t>
  </si>
  <si>
    <t>Question 2 d)</t>
  </si>
  <si>
    <t>MIRR of projects  and Q</t>
  </si>
  <si>
    <t>PV of cash outflows @ 10%</t>
  </si>
  <si>
    <t>Terminal value of inflows</t>
  </si>
  <si>
    <r>
      <rPr>
        <rFont val="Calibri"/>
        <color theme="1"/>
        <sz val="16.0"/>
      </rPr>
      <t>2774.15=6200/(1+MIRR)</t>
    </r>
    <r>
      <rPr>
        <rFont val="Calibri"/>
        <color theme="1"/>
        <sz val="16.0"/>
        <vertAlign val="superscript"/>
      </rPr>
      <t>5</t>
    </r>
    <r>
      <rPr>
        <rFont val="Calibri"/>
        <color theme="1"/>
        <sz val="16.0"/>
      </rPr>
      <t>; MIRR= 17%</t>
    </r>
  </si>
  <si>
    <t>Terminal value of inflow=2000*(1.1)^5-4</t>
  </si>
  <si>
    <t>Terminal value of inflow=4000*(1.1)^5-5</t>
  </si>
  <si>
    <t>SUM</t>
  </si>
  <si>
    <r>
      <rPr>
        <rFont val="Calibri"/>
        <color theme="1"/>
        <sz val="16.0"/>
      </rPr>
      <t>1600=2531.22/(1+MIRR)</t>
    </r>
    <r>
      <rPr>
        <rFont val="Calibri"/>
        <color theme="1"/>
        <sz val="16.0"/>
        <vertAlign val="superscript"/>
      </rPr>
      <t>5</t>
    </r>
    <r>
      <rPr>
        <rFont val="Calibri"/>
        <color theme="1"/>
        <sz val="16.0"/>
      </rPr>
      <t>; Mirr = 10%</t>
    </r>
  </si>
  <si>
    <t>Question 3</t>
  </si>
  <si>
    <t>Project A</t>
  </si>
  <si>
    <t>PV of cash flows</t>
  </si>
  <si>
    <t>Project B</t>
  </si>
  <si>
    <t>PVIF 5%</t>
  </si>
  <si>
    <t>PVIF 15%</t>
  </si>
  <si>
    <t>PVIF 25%</t>
  </si>
  <si>
    <t>IRR of Project P:</t>
  </si>
  <si>
    <t>Payback period=4+0.263=4.263</t>
  </si>
  <si>
    <t>Payback period = 3+400/800</t>
  </si>
  <si>
    <t>Non discounted methods:</t>
  </si>
  <si>
    <t>Discounted Cash Flow Methods</t>
  </si>
  <si>
    <t>NPV of P</t>
  </si>
  <si>
    <t>NPV of Q</t>
  </si>
  <si>
    <t xml:space="preserve">1. Payback period method </t>
  </si>
  <si>
    <t xml:space="preserve">1. Discounted Payback Period </t>
  </si>
  <si>
    <t>2. Accounting Rate of Return</t>
  </si>
  <si>
    <t>2. NPV</t>
  </si>
  <si>
    <t>3. IRR</t>
  </si>
  <si>
    <t>4. Modified IRR</t>
  </si>
  <si>
    <t>NPV=PV of all cash inflows - PV of all cash outflows</t>
  </si>
  <si>
    <t>Payback period of project P:</t>
  </si>
  <si>
    <t>NPV=(1366+2480)-(1000+1090.8+495.6+187.75)</t>
  </si>
  <si>
    <t>Total Investment: 3050</t>
  </si>
  <si>
    <t>NPV of P=</t>
  </si>
  <si>
    <t>Payback period of project P= 4+1050/4000= 4.26 years</t>
  </si>
  <si>
    <t>Payback period for project Q:</t>
  </si>
  <si>
    <t>3+(400/800)=3.5 years</t>
  </si>
  <si>
    <t>Present Values</t>
  </si>
  <si>
    <t>PVIF12%</t>
  </si>
  <si>
    <t>payback period</t>
  </si>
  <si>
    <t>5 yrs</t>
  </si>
  <si>
    <t>9 yrs</t>
  </si>
  <si>
    <t>8.5 yrs</t>
  </si>
  <si>
    <t>Pv of cash inflows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</si>
</sst>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2.0"/>
      <color theme="1"/>
      <name val="Times New Roman"/>
    </font>
    <font>
      <sz val="12.0"/>
      <color theme="1"/>
      <name val="Times New Roman"/>
    </font>
    <font>
      <b/>
      <sz val="12.0"/>
      <color rgb="FF000000"/>
      <name val="Times New Roman"/>
    </font>
    <font>
      <sz val="12.0"/>
      <color rgb="FF000000"/>
      <name val="Times New Roman"/>
    </font>
    <font>
      <sz val="16.0"/>
      <color theme="1"/>
      <name val="Calibri"/>
      <scheme val="minor"/>
    </font>
    <font>
      <sz val="16.0"/>
      <color theme="1"/>
      <name val="Times New Roman"/>
    </font>
    <font>
      <b/>
      <sz val="16.0"/>
      <color theme="1"/>
      <name val="Calibri"/>
      <scheme val="minor"/>
    </font>
    <font/>
    <font>
      <sz val="10.0"/>
      <color rgb="FF000000"/>
      <name val="Arial"/>
    </font>
    <font>
      <sz val="8.0"/>
      <color rgb="FF5F6368"/>
      <name val="Arial"/>
    </font>
    <font>
      <b/>
      <sz val="11.0"/>
      <color rgb="FF000000"/>
      <name val="Arial"/>
    </font>
    <font>
      <sz val="11.0"/>
      <color rgb="FF000000"/>
      <name val="Arial"/>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6">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medium">
        <color rgb="FF000000"/>
      </top>
      <bottom style="medium">
        <color rgb="FF000000"/>
      </bottom>
    </border>
    <border>
      <bottom style="medium">
        <color rgb="FF000000"/>
      </bottom>
    </border>
    <border>
      <left style="thin">
        <color rgb="FF000000"/>
      </left>
    </border>
    <border>
      <left style="medium">
        <color rgb="FF000000"/>
      </left>
      <right style="medium">
        <color rgb="FF000000"/>
      </right>
    </border>
    <border>
      <left style="thin">
        <color rgb="FF000000"/>
      </left>
      <right style="thin">
        <color rgb="FF000000"/>
      </right>
      <top style="thin">
        <color rgb="FF000000"/>
      </top>
    </border>
    <border>
      <right style="medium">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2" numFmtId="0" xfId="0" applyFont="1"/>
    <xf borderId="0" fillId="0" fontId="1" numFmtId="0" xfId="0" applyFont="1"/>
    <xf borderId="1" fillId="0" fontId="2" numFmtId="0" xfId="0" applyAlignment="1" applyBorder="1" applyFont="1">
      <alignment shrinkToFit="0" vertical="top" wrapText="1"/>
    </xf>
    <xf borderId="2" fillId="0" fontId="2" numFmtId="0" xfId="0" applyAlignment="1" applyBorder="1" applyFont="1">
      <alignment shrinkToFit="0" vertical="top" wrapText="1"/>
    </xf>
    <xf borderId="0" fillId="0" fontId="0" numFmtId="0" xfId="0" applyAlignment="1" applyFont="1">
      <alignment shrinkToFit="0" vertical="top" wrapText="1"/>
    </xf>
    <xf borderId="3" fillId="0" fontId="2" numFmtId="0" xfId="0" applyAlignment="1" applyBorder="1" applyFont="1">
      <alignment shrinkToFit="0" vertical="top" wrapText="1"/>
    </xf>
    <xf borderId="4" fillId="0" fontId="2" numFmtId="0" xfId="0" applyAlignment="1" applyBorder="1" applyFont="1">
      <alignment shrinkToFit="0" vertical="top" wrapText="1"/>
    </xf>
    <xf borderId="0" fillId="0" fontId="1" numFmtId="0" xfId="0" applyAlignment="1" applyFont="1">
      <alignment horizontal="left"/>
    </xf>
    <xf borderId="0" fillId="0" fontId="1" numFmtId="0" xfId="0" applyAlignment="1" applyFont="1">
      <alignment horizontal="left" shrinkToFit="0" wrapText="1"/>
    </xf>
    <xf borderId="5" fillId="2" fontId="3" numFmtId="0" xfId="0" applyAlignment="1" applyBorder="1" applyFill="1" applyFont="1">
      <alignment horizontal="center" readingOrder="1" shrinkToFit="0" vertical="top" wrapText="1"/>
    </xf>
    <xf borderId="5" fillId="2" fontId="4" numFmtId="0" xfId="0" applyAlignment="1" applyBorder="1" applyFont="1">
      <alignment horizontal="right" readingOrder="1" shrinkToFit="0" vertical="top" wrapText="1"/>
    </xf>
    <xf borderId="5" fillId="2" fontId="4" numFmtId="0" xfId="0" applyAlignment="1" applyBorder="1" applyFont="1">
      <alignment horizontal="left" readingOrder="1" shrinkToFit="0" vertical="top" wrapText="1"/>
    </xf>
    <xf borderId="0" fillId="0" fontId="5" numFmtId="0" xfId="0" applyFont="1"/>
    <xf borderId="5" fillId="0" fontId="6" numFmtId="0" xfId="0" applyAlignment="1" applyBorder="1" applyFont="1">
      <alignment shrinkToFit="0" vertical="top" wrapText="1"/>
    </xf>
    <xf borderId="0" fillId="0" fontId="7" numFmtId="0" xfId="0" applyFont="1"/>
    <xf borderId="5" fillId="0" fontId="5" numFmtId="0" xfId="0" applyBorder="1" applyFont="1"/>
    <xf borderId="5" fillId="0" fontId="5" numFmtId="9" xfId="0" applyBorder="1" applyFont="1" applyNumberFormat="1"/>
    <xf borderId="1" fillId="0" fontId="6" numFmtId="0" xfId="0" applyAlignment="1" applyBorder="1" applyFont="1">
      <alignment shrinkToFit="0" vertical="top" wrapText="1"/>
    </xf>
    <xf borderId="6" fillId="0" fontId="6" numFmtId="0" xfId="0" applyAlignment="1" applyBorder="1" applyFont="1">
      <alignment shrinkToFit="0" vertical="top" wrapText="1"/>
    </xf>
    <xf borderId="3" fillId="0" fontId="6" numFmtId="0" xfId="0" applyAlignment="1" applyBorder="1" applyFont="1">
      <alignment shrinkToFit="0" vertical="top" wrapText="1"/>
    </xf>
    <xf borderId="7" fillId="0" fontId="6" numFmtId="0" xfId="0" applyAlignment="1" applyBorder="1" applyFont="1">
      <alignment shrinkToFit="0" vertical="top" wrapText="1"/>
    </xf>
    <xf borderId="0" fillId="0" fontId="6" numFmtId="0" xfId="0" applyAlignment="1" applyFont="1">
      <alignment shrinkToFit="0" vertical="top" wrapText="1"/>
    </xf>
    <xf borderId="8" fillId="0" fontId="5" numFmtId="0" xfId="0" applyAlignment="1" applyBorder="1" applyFont="1">
      <alignment shrinkToFit="0" wrapText="1"/>
    </xf>
    <xf borderId="8" fillId="0" fontId="8" numFmtId="0" xfId="0" applyBorder="1" applyFont="1"/>
    <xf borderId="0" fillId="0" fontId="5" numFmtId="0" xfId="0" applyAlignment="1" applyFont="1">
      <alignment shrinkToFit="0" wrapText="1"/>
    </xf>
    <xf borderId="9" fillId="0" fontId="6" numFmtId="0" xfId="0" applyAlignment="1" applyBorder="1" applyFont="1">
      <alignment shrinkToFit="0" vertical="top" wrapText="1"/>
    </xf>
    <xf borderId="10" fillId="0" fontId="6" numFmtId="0" xfId="0" applyAlignment="1" applyBorder="1" applyFont="1">
      <alignment shrinkToFit="0" vertical="top" wrapText="1"/>
    </xf>
    <xf borderId="10" fillId="0" fontId="5" numFmtId="0" xfId="0" applyBorder="1" applyFont="1"/>
    <xf borderId="2" fillId="0" fontId="6" numFmtId="0" xfId="0" applyAlignment="1" applyBorder="1" applyFont="1">
      <alignment shrinkToFit="0" vertical="top" wrapText="1"/>
    </xf>
    <xf borderId="4" fillId="0" fontId="6" numFmtId="0" xfId="0" applyAlignment="1" applyBorder="1" applyFont="1">
      <alignment shrinkToFit="0" vertical="top" wrapText="1"/>
    </xf>
    <xf borderId="11" fillId="0" fontId="6" numFmtId="0" xfId="0" applyAlignment="1" applyBorder="1" applyFont="1">
      <alignment shrinkToFit="0" vertical="top" wrapText="1"/>
    </xf>
    <xf borderId="0" fillId="0" fontId="5" numFmtId="9" xfId="0" applyFont="1" applyNumberFormat="1"/>
    <xf borderId="5" fillId="0" fontId="5" numFmtId="0" xfId="0" applyAlignment="1" applyBorder="1" applyFont="1">
      <alignment shrinkToFit="0" wrapText="1"/>
    </xf>
    <xf borderId="8" fillId="0" fontId="5" numFmtId="0" xfId="0" applyBorder="1" applyFont="1"/>
    <xf borderId="12" fillId="0" fontId="5" numFmtId="0" xfId="0" applyAlignment="1" applyBorder="1" applyFont="1">
      <alignment shrinkToFit="0" wrapText="1"/>
    </xf>
    <xf borderId="13" fillId="0" fontId="8" numFmtId="0" xfId="0" applyBorder="1" applyFont="1"/>
    <xf borderId="14" fillId="0" fontId="8" numFmtId="0" xfId="0" applyBorder="1" applyFont="1"/>
    <xf borderId="0" fillId="0" fontId="5" numFmtId="0" xfId="0" applyAlignment="1" applyFont="1">
      <alignment horizontal="center"/>
    </xf>
    <xf borderId="12" fillId="0" fontId="5" numFmtId="0" xfId="0" applyBorder="1" applyFont="1"/>
    <xf borderId="5" fillId="0" fontId="0" numFmtId="0" xfId="0" applyBorder="1" applyFont="1"/>
    <xf borderId="0" fillId="0" fontId="0" numFmtId="0" xfId="0" applyFont="1"/>
    <xf borderId="5" fillId="2" fontId="9" numFmtId="0" xfId="0" applyAlignment="1" applyBorder="1" applyFont="1">
      <alignment shrinkToFit="0" wrapText="1"/>
    </xf>
    <xf borderId="15" fillId="2" fontId="9" numFmtId="0" xfId="0" applyAlignment="1" applyBorder="1" applyFont="1">
      <alignment shrinkToFit="0" wrapText="1"/>
    </xf>
    <xf borderId="5" fillId="3" fontId="10" numFmtId="0" xfId="0" applyAlignment="1" applyBorder="1" applyFill="1" applyFont="1">
      <alignment horizontal="center" shrinkToFit="0" vertical="center" wrapText="1"/>
    </xf>
    <xf borderId="12" fillId="2" fontId="11" numFmtId="0" xfId="0" applyAlignment="1" applyBorder="1" applyFont="1">
      <alignment horizontal="center" readingOrder="1"/>
    </xf>
    <xf borderId="5" fillId="2" fontId="12" numFmtId="0" xfId="0" applyAlignment="1" applyBorder="1" applyFont="1">
      <alignment horizontal="right" readingOrder="1"/>
    </xf>
    <xf borderId="5" fillId="2" fontId="12" numFmtId="0" xfId="0" applyAlignment="1" applyBorder="1" applyFont="1">
      <alignment horizontal="left" readingOrder="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row>
    <row r="2">
      <c r="A2" s="2"/>
    </row>
    <row r="3">
      <c r="A3" s="2"/>
    </row>
    <row r="4">
      <c r="A4" s="3" t="s">
        <v>1</v>
      </c>
    </row>
    <row r="5">
      <c r="A5" s="2"/>
    </row>
    <row r="6">
      <c r="A6" s="3" t="s">
        <v>2</v>
      </c>
    </row>
    <row r="7">
      <c r="A7" s="2"/>
    </row>
    <row r="8">
      <c r="A8" s="4" t="s">
        <v>3</v>
      </c>
      <c r="B8" s="5" t="s">
        <v>4</v>
      </c>
      <c r="C8" s="5" t="s">
        <v>5</v>
      </c>
      <c r="E8" s="6" t="s">
        <v>6</v>
      </c>
    </row>
    <row r="9">
      <c r="A9" s="7">
        <v>0.0</v>
      </c>
      <c r="B9" s="8">
        <v>-1000.0</v>
      </c>
      <c r="C9" s="8">
        <v>-1600.0</v>
      </c>
    </row>
    <row r="10">
      <c r="A10" s="7">
        <v>1.0</v>
      </c>
      <c r="B10" s="8">
        <v>-1200.0</v>
      </c>
      <c r="C10" s="8">
        <v>200.0</v>
      </c>
    </row>
    <row r="11">
      <c r="A11" s="7">
        <v>2.0</v>
      </c>
      <c r="B11" s="8">
        <v>-600.0</v>
      </c>
      <c r="C11" s="8">
        <v>400.0</v>
      </c>
    </row>
    <row r="12">
      <c r="A12" s="7">
        <v>3.0</v>
      </c>
      <c r="B12" s="8">
        <v>-250.0</v>
      </c>
      <c r="C12" s="8">
        <v>600.0</v>
      </c>
    </row>
    <row r="13">
      <c r="A13" s="7">
        <v>4.0</v>
      </c>
      <c r="B13" s="8">
        <v>2000.0</v>
      </c>
      <c r="C13" s="8">
        <v>800.0</v>
      </c>
    </row>
    <row r="14">
      <c r="A14" s="7">
        <v>5.0</v>
      </c>
      <c r="B14" s="8">
        <v>4000.0</v>
      </c>
      <c r="C14" s="8">
        <v>100.0</v>
      </c>
    </row>
    <row r="15">
      <c r="A15" s="9"/>
    </row>
    <row r="16" ht="30.75" customHeight="1">
      <c r="A16" s="10" t="s">
        <v>7</v>
      </c>
    </row>
    <row r="17">
      <c r="A17" s="9"/>
      <c r="B17" s="11" t="s">
        <v>3</v>
      </c>
      <c r="C17" s="11" t="s">
        <v>8</v>
      </c>
      <c r="D17" s="11" t="s">
        <v>9</v>
      </c>
      <c r="E17" s="11" t="s">
        <v>10</v>
      </c>
      <c r="F17" s="11" t="s">
        <v>11</v>
      </c>
    </row>
    <row r="18">
      <c r="A18" s="9"/>
      <c r="B18" s="12">
        <v>0.0</v>
      </c>
      <c r="C18" s="12">
        <v>-200000.0</v>
      </c>
      <c r="D18" s="12">
        <v>-300000.0</v>
      </c>
      <c r="E18" s="12">
        <v>-210000.0</v>
      </c>
      <c r="F18" s="12">
        <v>-320000.0</v>
      </c>
    </row>
    <row r="19">
      <c r="B19" s="12">
        <v>1.0</v>
      </c>
      <c r="C19" s="12">
        <v>40000.0</v>
      </c>
      <c r="D19" s="12">
        <v>40000.0</v>
      </c>
      <c r="E19" s="12">
        <v>80000.0</v>
      </c>
      <c r="F19" s="12">
        <v>200000.0</v>
      </c>
    </row>
    <row r="20">
      <c r="B20" s="12">
        <v>2.0</v>
      </c>
      <c r="C20" s="12">
        <v>40000.0</v>
      </c>
      <c r="D20" s="12">
        <v>40000.0</v>
      </c>
      <c r="E20" s="12">
        <v>60000.0</v>
      </c>
      <c r="F20" s="12">
        <v>20000.0</v>
      </c>
    </row>
    <row r="21" ht="15.75" customHeight="1">
      <c r="B21" s="12">
        <v>3.0</v>
      </c>
      <c r="C21" s="12">
        <v>40000.0</v>
      </c>
      <c r="D21" s="12">
        <v>40000.0</v>
      </c>
      <c r="E21" s="12">
        <v>80000.0</v>
      </c>
      <c r="F21" s="13" t="s">
        <v>12</v>
      </c>
    </row>
    <row r="22" ht="15.75" customHeight="1">
      <c r="B22" s="12">
        <v>4.0</v>
      </c>
      <c r="C22" s="12">
        <v>40000.0</v>
      </c>
      <c r="D22" s="12">
        <v>40000.0</v>
      </c>
      <c r="E22" s="12">
        <v>60000.0</v>
      </c>
      <c r="F22" s="13" t="s">
        <v>12</v>
      </c>
    </row>
    <row r="23" ht="15.75" customHeight="1">
      <c r="B23" s="12">
        <v>5.0</v>
      </c>
      <c r="C23" s="12">
        <v>40000.0</v>
      </c>
      <c r="D23" s="12">
        <v>40000.0</v>
      </c>
      <c r="E23" s="12">
        <v>80000.0</v>
      </c>
      <c r="F23" s="13" t="s">
        <v>12</v>
      </c>
    </row>
    <row r="24" ht="15.75" customHeight="1">
      <c r="B24" s="12">
        <v>6.0</v>
      </c>
      <c r="C24" s="12">
        <v>40000.0</v>
      </c>
      <c r="D24" s="12">
        <v>30000.0</v>
      </c>
      <c r="E24" s="12">
        <v>60000.0</v>
      </c>
      <c r="F24" s="13" t="s">
        <v>12</v>
      </c>
    </row>
    <row r="25" ht="15.75" customHeight="1">
      <c r="B25" s="12">
        <v>7.0</v>
      </c>
      <c r="C25" s="12">
        <v>40000.0</v>
      </c>
      <c r="D25" s="12">
        <v>30000.0</v>
      </c>
      <c r="E25" s="12">
        <v>40000.0</v>
      </c>
      <c r="F25" s="13" t="s">
        <v>12</v>
      </c>
    </row>
    <row r="26" ht="15.75" customHeight="1">
      <c r="B26" s="12">
        <v>8.0</v>
      </c>
      <c r="C26" s="12">
        <v>40000.0</v>
      </c>
      <c r="D26" s="12">
        <v>20000.0</v>
      </c>
      <c r="E26" s="12">
        <v>40000.0</v>
      </c>
      <c r="F26" s="13" t="s">
        <v>12</v>
      </c>
    </row>
    <row r="27" ht="15.75" customHeight="1">
      <c r="B27" s="12">
        <v>9.0</v>
      </c>
      <c r="C27" s="12">
        <v>40000.0</v>
      </c>
      <c r="D27" s="12">
        <v>20000.0</v>
      </c>
      <c r="E27" s="12">
        <v>40000.0</v>
      </c>
      <c r="F27" s="12">
        <v>200000.0</v>
      </c>
    </row>
    <row r="28" ht="15.75" customHeight="1">
      <c r="B28" s="12">
        <v>10.0</v>
      </c>
      <c r="C28" s="12">
        <v>40000.0</v>
      </c>
      <c r="D28" s="12">
        <v>20000.0</v>
      </c>
      <c r="E28" s="12">
        <v>40000.0</v>
      </c>
      <c r="F28" s="12">
        <v>50000.0</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O1"/>
    <mergeCell ref="E8:O14"/>
    <mergeCell ref="A16:O1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9.14"/>
    <col customWidth="1" min="3" max="3" width="12.71"/>
    <col customWidth="1" min="4" max="4" width="18.14"/>
    <col customWidth="1" min="5" max="5" width="15.57"/>
    <col customWidth="1" min="6" max="6" width="12.29"/>
    <col customWidth="1" min="7" max="7" width="11.29"/>
    <col customWidth="1" min="8" max="11" width="9.14"/>
    <col customWidth="1" min="12" max="12" width="14.29"/>
    <col customWidth="1" min="13" max="13" width="14.43"/>
    <col customWidth="1" min="14" max="14" width="9.14"/>
    <col customWidth="1" min="15" max="26" width="8.71"/>
  </cols>
  <sheetData>
    <row r="1" ht="21.0" customHeight="1">
      <c r="A1" s="14"/>
      <c r="B1" s="14"/>
      <c r="C1" s="14"/>
      <c r="D1" s="14"/>
      <c r="E1" s="14"/>
      <c r="F1" s="14"/>
      <c r="G1" s="14"/>
      <c r="H1" s="14"/>
      <c r="I1" s="14"/>
      <c r="J1" s="14"/>
      <c r="K1" s="15" t="s">
        <v>3</v>
      </c>
      <c r="L1" s="15" t="s">
        <v>4</v>
      </c>
      <c r="M1" s="15" t="s">
        <v>5</v>
      </c>
      <c r="N1" s="14"/>
      <c r="O1" s="14"/>
      <c r="P1" s="14"/>
      <c r="Q1" s="14"/>
      <c r="R1" s="14"/>
      <c r="S1" s="14"/>
      <c r="T1" s="14"/>
      <c r="U1" s="14"/>
      <c r="V1" s="14"/>
      <c r="W1" s="14"/>
      <c r="X1" s="14"/>
      <c r="Y1" s="14"/>
      <c r="Z1" s="14"/>
    </row>
    <row r="2" ht="21.0" customHeight="1">
      <c r="A2" s="14" t="s">
        <v>13</v>
      </c>
      <c r="B2" s="14"/>
      <c r="C2" s="14"/>
      <c r="D2" s="14"/>
      <c r="E2" s="14"/>
      <c r="F2" s="14"/>
      <c r="G2" s="14"/>
      <c r="H2" s="14"/>
      <c r="I2" s="14"/>
      <c r="J2" s="14"/>
      <c r="K2" s="15">
        <v>0.0</v>
      </c>
      <c r="L2" s="15">
        <v>-1000.0</v>
      </c>
      <c r="M2" s="15">
        <v>-1600.0</v>
      </c>
      <c r="N2" s="14"/>
      <c r="O2" s="14"/>
      <c r="P2" s="14"/>
      <c r="Q2" s="14"/>
      <c r="R2" s="14"/>
      <c r="S2" s="14"/>
      <c r="T2" s="14"/>
      <c r="U2" s="14"/>
      <c r="V2" s="14"/>
      <c r="W2" s="14"/>
      <c r="X2" s="14"/>
      <c r="Y2" s="14"/>
      <c r="Z2" s="14"/>
    </row>
    <row r="3" ht="21.0" customHeight="1">
      <c r="A3" s="14" t="s">
        <v>14</v>
      </c>
      <c r="B3" s="16" t="s">
        <v>15</v>
      </c>
      <c r="C3" s="14"/>
      <c r="D3" s="14"/>
      <c r="E3" s="14"/>
      <c r="F3" s="14"/>
      <c r="G3" s="14"/>
      <c r="H3" s="14"/>
      <c r="I3" s="14"/>
      <c r="J3" s="14"/>
      <c r="K3" s="15">
        <v>1.0</v>
      </c>
      <c r="L3" s="15">
        <v>-1200.0</v>
      </c>
      <c r="M3" s="15">
        <v>200.0</v>
      </c>
      <c r="N3" s="14"/>
      <c r="O3" s="14"/>
      <c r="P3" s="14"/>
      <c r="Q3" s="14"/>
      <c r="R3" s="14"/>
      <c r="S3" s="14"/>
      <c r="T3" s="14"/>
      <c r="U3" s="14"/>
      <c r="V3" s="14"/>
      <c r="W3" s="14"/>
      <c r="X3" s="14"/>
      <c r="Y3" s="14"/>
      <c r="Z3" s="14"/>
    </row>
    <row r="4" ht="21.0" customHeight="1">
      <c r="A4" s="14"/>
      <c r="B4" s="17"/>
      <c r="C4" s="18">
        <v>0.05</v>
      </c>
      <c r="D4" s="18">
        <v>0.1</v>
      </c>
      <c r="E4" s="18">
        <v>0.15</v>
      </c>
      <c r="F4" s="18">
        <v>0.2</v>
      </c>
      <c r="G4" s="18">
        <v>0.25</v>
      </c>
      <c r="H4" s="14"/>
      <c r="I4" s="14"/>
      <c r="J4" s="14"/>
      <c r="K4" s="15">
        <v>2.0</v>
      </c>
      <c r="L4" s="15">
        <v>-600.0</v>
      </c>
      <c r="M4" s="15">
        <v>400.0</v>
      </c>
      <c r="N4" s="14"/>
      <c r="O4" s="14"/>
      <c r="P4" s="14"/>
      <c r="Q4" s="14"/>
      <c r="R4" s="14"/>
      <c r="S4" s="14"/>
      <c r="T4" s="14"/>
      <c r="U4" s="14"/>
      <c r="V4" s="14"/>
      <c r="W4" s="14"/>
      <c r="X4" s="14"/>
      <c r="Y4" s="14"/>
      <c r="Z4" s="14"/>
    </row>
    <row r="5" ht="21.0" customHeight="1">
      <c r="A5" s="14"/>
      <c r="B5" s="17" t="s">
        <v>16</v>
      </c>
      <c r="C5" s="17">
        <v>1876.3700000000001</v>
      </c>
      <c r="D5" s="17">
        <v>1071.85</v>
      </c>
      <c r="E5" s="17">
        <v>-48.24067300000024</v>
      </c>
      <c r="F5" s="17">
        <v>-1116.0488210079002</v>
      </c>
      <c r="G5" s="17">
        <v>-1397.1385283183588</v>
      </c>
      <c r="H5" s="14"/>
      <c r="I5" s="14"/>
      <c r="J5" s="14"/>
      <c r="K5" s="15">
        <v>3.0</v>
      </c>
      <c r="L5" s="15">
        <v>-250.0</v>
      </c>
      <c r="M5" s="15">
        <v>600.0</v>
      </c>
      <c r="N5" s="14"/>
      <c r="O5" s="14"/>
      <c r="P5" s="14"/>
      <c r="Q5" s="14"/>
      <c r="R5" s="14"/>
      <c r="S5" s="14"/>
      <c r="T5" s="14"/>
      <c r="U5" s="14"/>
      <c r="V5" s="14"/>
      <c r="W5" s="14"/>
      <c r="X5" s="14"/>
      <c r="Y5" s="14"/>
      <c r="Z5" s="14"/>
    </row>
    <row r="6" ht="21.0" customHeight="1">
      <c r="A6" s="14"/>
      <c r="B6" s="17" t="s">
        <v>17</v>
      </c>
      <c r="C6" s="17">
        <v>208.0699999999999</v>
      </c>
      <c r="D6" s="17">
        <v>-28.800000000000068</v>
      </c>
      <c r="E6" s="17">
        <v>-403.9849040000002</v>
      </c>
      <c r="F6" s="17">
        <v>-877.1218713312</v>
      </c>
      <c r="G6" s="17">
        <v>-1269.7764865182517</v>
      </c>
      <c r="H6" s="14"/>
      <c r="I6" s="14"/>
      <c r="J6" s="14"/>
      <c r="K6" s="15">
        <v>4.0</v>
      </c>
      <c r="L6" s="15">
        <v>2000.0</v>
      </c>
      <c r="M6" s="15">
        <v>800.0</v>
      </c>
      <c r="N6" s="14"/>
      <c r="O6" s="14"/>
      <c r="P6" s="14"/>
      <c r="Q6" s="14"/>
      <c r="R6" s="14"/>
      <c r="S6" s="14"/>
      <c r="T6" s="14"/>
      <c r="U6" s="14"/>
      <c r="V6" s="14"/>
      <c r="W6" s="14"/>
      <c r="X6" s="14"/>
      <c r="Y6" s="14"/>
      <c r="Z6" s="14"/>
    </row>
    <row r="7" ht="21.0" customHeight="1">
      <c r="A7" s="14"/>
      <c r="B7" s="14"/>
      <c r="C7" s="14"/>
      <c r="D7" s="14"/>
      <c r="E7" s="14"/>
      <c r="F7" s="14"/>
      <c r="G7" s="14"/>
      <c r="H7" s="14"/>
      <c r="I7" s="14"/>
      <c r="J7" s="14"/>
      <c r="K7" s="15">
        <v>5.0</v>
      </c>
      <c r="L7" s="15">
        <v>4000.0</v>
      </c>
      <c r="M7" s="15">
        <v>100.0</v>
      </c>
      <c r="N7" s="14"/>
      <c r="O7" s="14"/>
      <c r="P7" s="14"/>
      <c r="Q7" s="14"/>
      <c r="R7" s="14"/>
      <c r="S7" s="14"/>
      <c r="T7" s="14"/>
      <c r="U7" s="14"/>
      <c r="V7" s="14"/>
      <c r="W7" s="14"/>
      <c r="X7" s="14"/>
      <c r="Y7" s="14"/>
      <c r="Z7" s="14"/>
    </row>
    <row r="8" ht="21.0" customHeight="1">
      <c r="A8" s="14"/>
      <c r="B8" s="14"/>
      <c r="C8" s="14"/>
      <c r="D8" s="14"/>
      <c r="E8" s="14"/>
      <c r="F8" s="14"/>
      <c r="G8" s="14"/>
      <c r="H8" s="14"/>
      <c r="I8" s="14"/>
      <c r="J8" s="14"/>
      <c r="K8" s="14"/>
      <c r="L8" s="14"/>
      <c r="M8" s="14"/>
      <c r="N8" s="14"/>
      <c r="O8" s="14"/>
      <c r="P8" s="14"/>
      <c r="Q8" s="14"/>
      <c r="R8" s="14"/>
      <c r="S8" s="14"/>
      <c r="T8" s="14"/>
      <c r="U8" s="14"/>
      <c r="V8" s="14"/>
      <c r="W8" s="14"/>
      <c r="X8" s="14"/>
      <c r="Y8" s="14"/>
      <c r="Z8" s="14"/>
    </row>
    <row r="9" ht="21.0" customHeight="1">
      <c r="A9" s="14"/>
      <c r="B9" s="14"/>
      <c r="C9" s="14"/>
      <c r="D9" s="14"/>
      <c r="E9" s="14"/>
      <c r="F9" s="14"/>
      <c r="G9" s="14"/>
      <c r="H9" s="14"/>
      <c r="I9" s="14"/>
      <c r="J9" s="14"/>
      <c r="K9" s="14"/>
      <c r="L9" s="14">
        <f>1071.9/(-48.241-1071.9)</f>
        <v>-0.9569331004</v>
      </c>
      <c r="M9" s="14"/>
      <c r="N9" s="14"/>
      <c r="O9" s="14"/>
      <c r="P9" s="14"/>
      <c r="Q9" s="14"/>
      <c r="R9" s="14"/>
      <c r="S9" s="14"/>
      <c r="T9" s="14"/>
      <c r="U9" s="14"/>
      <c r="V9" s="14"/>
      <c r="W9" s="14"/>
      <c r="X9" s="14"/>
      <c r="Y9" s="14"/>
      <c r="Z9" s="14"/>
    </row>
    <row r="10" ht="21.0" customHeight="1">
      <c r="A10" s="14"/>
      <c r="B10" s="14"/>
      <c r="C10" s="14"/>
      <c r="D10" s="14"/>
      <c r="E10" s="14"/>
      <c r="F10" s="14"/>
      <c r="G10" s="14"/>
      <c r="H10" s="14"/>
      <c r="I10" s="14"/>
      <c r="J10" s="14"/>
      <c r="K10" s="14"/>
      <c r="L10" s="14">
        <f>0.95693*5</f>
        <v>4.78465</v>
      </c>
      <c r="M10" s="14"/>
      <c r="N10" s="14" t="s">
        <v>18</v>
      </c>
      <c r="O10" s="14"/>
      <c r="P10" s="14"/>
      <c r="Q10" s="14"/>
      <c r="R10" s="14"/>
      <c r="S10" s="14"/>
      <c r="T10" s="14"/>
      <c r="U10" s="14"/>
      <c r="V10" s="14"/>
      <c r="W10" s="14"/>
      <c r="X10" s="14"/>
      <c r="Y10" s="14"/>
      <c r="Z10" s="14"/>
    </row>
    <row r="11" ht="21.0" customHeight="1">
      <c r="A11" s="14" t="s">
        <v>19</v>
      </c>
      <c r="B11" s="19" t="s">
        <v>3</v>
      </c>
      <c r="C11" s="20" t="s">
        <v>4</v>
      </c>
      <c r="D11" s="15" t="s">
        <v>20</v>
      </c>
      <c r="E11" s="15" t="s">
        <v>21</v>
      </c>
      <c r="F11" s="15" t="s">
        <v>22</v>
      </c>
      <c r="G11" s="17" t="s">
        <v>23</v>
      </c>
      <c r="H11" s="15" t="s">
        <v>24</v>
      </c>
      <c r="I11" s="17" t="s">
        <v>25</v>
      </c>
      <c r="J11" s="14"/>
      <c r="K11" s="14"/>
      <c r="L11" s="14"/>
      <c r="M11" s="14"/>
      <c r="N11" s="14"/>
      <c r="O11" s="14"/>
      <c r="P11" s="14"/>
      <c r="Q11" s="14"/>
      <c r="R11" s="14"/>
      <c r="S11" s="14"/>
      <c r="T11" s="14"/>
      <c r="U11" s="14"/>
      <c r="V11" s="14"/>
      <c r="W11" s="14"/>
      <c r="X11" s="14"/>
      <c r="Y11" s="14"/>
      <c r="Z11" s="14"/>
    </row>
    <row r="12" ht="16.5" customHeight="1">
      <c r="A12" s="14"/>
      <c r="B12" s="21">
        <v>0.0</v>
      </c>
      <c r="C12" s="22">
        <v>-1000.0</v>
      </c>
      <c r="D12" s="15">
        <v>1.0</v>
      </c>
      <c r="E12" s="17">
        <f t="shared" ref="E12:E17" si="1">C12*D12</f>
        <v>-1000</v>
      </c>
      <c r="F12" s="23">
        <v>1.0</v>
      </c>
      <c r="G12" s="17">
        <f t="shared" ref="G12:G17" si="2">C12*F12</f>
        <v>-1000</v>
      </c>
      <c r="H12" s="23">
        <v>1.0</v>
      </c>
      <c r="I12" s="17">
        <f t="shared" ref="I12:I17" si="3">C12*H12</f>
        <v>-1000</v>
      </c>
      <c r="J12" s="24" t="s">
        <v>26</v>
      </c>
      <c r="O12" s="14"/>
      <c r="P12" s="14"/>
      <c r="Q12" s="14"/>
      <c r="R12" s="14"/>
      <c r="S12" s="14"/>
      <c r="T12" s="14"/>
      <c r="U12" s="14"/>
      <c r="V12" s="14"/>
      <c r="W12" s="14"/>
      <c r="X12" s="14"/>
      <c r="Y12" s="14"/>
      <c r="Z12" s="14"/>
    </row>
    <row r="13" ht="21.0" customHeight="1">
      <c r="A13" s="14"/>
      <c r="B13" s="21">
        <v>1.0</v>
      </c>
      <c r="C13" s="22">
        <v>-1200.0</v>
      </c>
      <c r="D13" s="15">
        <v>0.909</v>
      </c>
      <c r="E13" s="17">
        <f t="shared" si="1"/>
        <v>-1090.8</v>
      </c>
      <c r="F13" s="15">
        <v>0.833</v>
      </c>
      <c r="G13" s="17">
        <f t="shared" si="2"/>
        <v>-999.6</v>
      </c>
      <c r="H13" s="15">
        <v>0.826</v>
      </c>
      <c r="I13" s="17">
        <f t="shared" si="3"/>
        <v>-991.2</v>
      </c>
      <c r="J13" s="25"/>
      <c r="O13" s="14"/>
      <c r="P13" s="14"/>
      <c r="Q13" s="14"/>
      <c r="R13" s="14"/>
      <c r="S13" s="14"/>
      <c r="T13" s="14"/>
      <c r="U13" s="14"/>
      <c r="V13" s="14"/>
      <c r="W13" s="14"/>
      <c r="X13" s="14"/>
      <c r="Y13" s="14"/>
      <c r="Z13" s="14"/>
    </row>
    <row r="14" ht="21.0" customHeight="1">
      <c r="A14" s="14"/>
      <c r="B14" s="21">
        <v>2.0</v>
      </c>
      <c r="C14" s="22">
        <v>-600.0</v>
      </c>
      <c r="D14" s="15">
        <v>0.826</v>
      </c>
      <c r="E14" s="17">
        <f t="shared" si="1"/>
        <v>-495.6</v>
      </c>
      <c r="F14" s="15">
        <v>0.694</v>
      </c>
      <c r="G14" s="17">
        <f t="shared" si="2"/>
        <v>-416.4</v>
      </c>
      <c r="H14" s="15">
        <v>0.683</v>
      </c>
      <c r="I14" s="17">
        <f t="shared" si="3"/>
        <v>-409.8</v>
      </c>
      <c r="J14" s="14"/>
      <c r="K14" s="26" t="s">
        <v>27</v>
      </c>
      <c r="O14" s="14"/>
      <c r="P14" s="14"/>
      <c r="Q14" s="14"/>
      <c r="R14" s="14"/>
      <c r="S14" s="14"/>
      <c r="T14" s="14"/>
      <c r="U14" s="14"/>
      <c r="V14" s="14"/>
      <c r="W14" s="14"/>
      <c r="X14" s="14"/>
      <c r="Y14" s="14"/>
      <c r="Z14" s="14"/>
    </row>
    <row r="15" ht="21.0" customHeight="1">
      <c r="A15" s="14"/>
      <c r="B15" s="21">
        <v>3.0</v>
      </c>
      <c r="C15" s="22">
        <v>-250.0</v>
      </c>
      <c r="D15" s="15">
        <v>0.751</v>
      </c>
      <c r="E15" s="17">
        <f t="shared" si="1"/>
        <v>-187.75</v>
      </c>
      <c r="F15" s="15">
        <v>0.578</v>
      </c>
      <c r="G15" s="17">
        <f t="shared" si="2"/>
        <v>-144.5</v>
      </c>
      <c r="H15" s="15">
        <v>0.564</v>
      </c>
      <c r="I15" s="17">
        <f t="shared" si="3"/>
        <v>-141</v>
      </c>
      <c r="J15" s="14"/>
      <c r="O15" s="14"/>
      <c r="P15" s="14"/>
      <c r="Q15" s="14"/>
      <c r="R15" s="14"/>
      <c r="S15" s="14"/>
      <c r="T15" s="14"/>
      <c r="U15" s="14"/>
      <c r="V15" s="14"/>
      <c r="W15" s="14"/>
      <c r="X15" s="14"/>
      <c r="Y15" s="14"/>
      <c r="Z15" s="14"/>
    </row>
    <row r="16" ht="21.0" customHeight="1">
      <c r="A16" s="14"/>
      <c r="B16" s="21">
        <v>4.0</v>
      </c>
      <c r="C16" s="22">
        <v>2000.0</v>
      </c>
      <c r="D16" s="15">
        <v>0.683</v>
      </c>
      <c r="E16" s="17">
        <f t="shared" si="1"/>
        <v>1366</v>
      </c>
      <c r="F16" s="15">
        <v>0.482</v>
      </c>
      <c r="G16" s="17">
        <f t="shared" si="2"/>
        <v>964</v>
      </c>
      <c r="H16" s="15">
        <v>0.466</v>
      </c>
      <c r="I16" s="17">
        <f t="shared" si="3"/>
        <v>932</v>
      </c>
      <c r="J16" s="14"/>
      <c r="K16" s="14"/>
      <c r="L16" s="14"/>
      <c r="M16" s="14"/>
      <c r="N16" s="14"/>
      <c r="O16" s="14"/>
      <c r="P16" s="14"/>
      <c r="Q16" s="14"/>
      <c r="R16" s="14"/>
      <c r="S16" s="14"/>
      <c r="T16" s="14"/>
      <c r="U16" s="14"/>
      <c r="V16" s="14"/>
      <c r="W16" s="14"/>
      <c r="X16" s="14"/>
      <c r="Y16" s="14"/>
      <c r="Z16" s="14"/>
    </row>
    <row r="17" ht="21.0" customHeight="1">
      <c r="A17" s="14"/>
      <c r="B17" s="27">
        <v>5.0</v>
      </c>
      <c r="C17" s="23">
        <v>4000.0</v>
      </c>
      <c r="D17" s="28">
        <v>0.62</v>
      </c>
      <c r="E17" s="29">
        <f t="shared" si="1"/>
        <v>2480</v>
      </c>
      <c r="F17" s="15">
        <v>0.401</v>
      </c>
      <c r="G17" s="17">
        <f t="shared" si="2"/>
        <v>1604</v>
      </c>
      <c r="H17" s="15">
        <v>0.385</v>
      </c>
      <c r="I17" s="17">
        <f t="shared" si="3"/>
        <v>1540</v>
      </c>
      <c r="J17" s="14"/>
      <c r="K17" s="14"/>
      <c r="L17" s="14"/>
      <c r="M17" s="14"/>
      <c r="N17" s="14"/>
      <c r="O17" s="14"/>
      <c r="P17" s="14"/>
      <c r="Q17" s="14"/>
      <c r="R17" s="14"/>
      <c r="S17" s="14"/>
      <c r="T17" s="14"/>
      <c r="U17" s="14"/>
      <c r="V17" s="14"/>
      <c r="W17" s="14"/>
      <c r="X17" s="14"/>
      <c r="Y17" s="14"/>
      <c r="Z17" s="14"/>
    </row>
    <row r="18" ht="21.0" customHeight="1">
      <c r="A18" s="14"/>
      <c r="B18" s="17" t="s">
        <v>28</v>
      </c>
      <c r="C18" s="17"/>
      <c r="D18" s="17"/>
      <c r="E18" s="17">
        <f>SUM(E12:E17)</f>
        <v>1071.85</v>
      </c>
      <c r="F18" s="15"/>
      <c r="G18" s="17">
        <f>SUM(G12:G17)</f>
        <v>7.5</v>
      </c>
      <c r="H18" s="15">
        <v>0.318</v>
      </c>
      <c r="I18" s="17">
        <f>SUM(I12:I17)</f>
        <v>-70</v>
      </c>
      <c r="J18" s="14"/>
      <c r="K18" s="14"/>
      <c r="L18" s="14"/>
      <c r="M18" s="14"/>
      <c r="N18" s="14"/>
      <c r="O18" s="14"/>
      <c r="P18" s="14"/>
      <c r="Q18" s="14"/>
      <c r="R18" s="14"/>
      <c r="S18" s="14"/>
      <c r="T18" s="14"/>
      <c r="U18" s="14"/>
      <c r="V18" s="14"/>
      <c r="W18" s="14"/>
      <c r="X18" s="14"/>
      <c r="Y18" s="14"/>
      <c r="Z18" s="14"/>
    </row>
    <row r="19" ht="21.0"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1.0" customHeight="1">
      <c r="A20" s="14"/>
      <c r="B20" s="19" t="s">
        <v>3</v>
      </c>
      <c r="C20" s="30" t="s">
        <v>5</v>
      </c>
      <c r="D20" s="15" t="s">
        <v>20</v>
      </c>
      <c r="E20" s="15" t="s">
        <v>21</v>
      </c>
      <c r="F20" s="15" t="s">
        <v>29</v>
      </c>
      <c r="G20" s="15" t="s">
        <v>30</v>
      </c>
      <c r="H20" s="14"/>
      <c r="I20" s="14"/>
      <c r="J20" s="26" t="s">
        <v>31</v>
      </c>
      <c r="O20" s="14"/>
      <c r="P20" s="14"/>
      <c r="Q20" s="14"/>
      <c r="R20" s="14"/>
      <c r="S20" s="14"/>
      <c r="T20" s="14"/>
      <c r="U20" s="14"/>
      <c r="V20" s="14"/>
      <c r="W20" s="14"/>
      <c r="X20" s="14"/>
      <c r="Y20" s="14"/>
      <c r="Z20" s="14"/>
    </row>
    <row r="21" ht="21.0" customHeight="1">
      <c r="A21" s="14"/>
      <c r="B21" s="21">
        <v>0.0</v>
      </c>
      <c r="C21" s="31">
        <v>-1600.0</v>
      </c>
      <c r="D21" s="15">
        <v>1.0</v>
      </c>
      <c r="E21" s="17">
        <f t="shared" ref="E21:E26" si="4">C21*D21</f>
        <v>-1600</v>
      </c>
      <c r="F21" s="15">
        <v>1.0</v>
      </c>
      <c r="G21" s="17">
        <f t="shared" ref="G21:G26" si="5">C21*F21</f>
        <v>-1600</v>
      </c>
      <c r="H21" s="14"/>
      <c r="I21" s="14"/>
      <c r="J21" s="14"/>
      <c r="K21" s="14"/>
      <c r="L21" s="14"/>
      <c r="M21" s="14"/>
      <c r="N21" s="14"/>
      <c r="O21" s="14"/>
      <c r="P21" s="14"/>
      <c r="Q21" s="14"/>
      <c r="R21" s="14"/>
      <c r="S21" s="14"/>
      <c r="T21" s="14"/>
      <c r="U21" s="14"/>
      <c r="V21" s="14"/>
      <c r="W21" s="14"/>
      <c r="X21" s="14"/>
      <c r="Y21" s="14"/>
      <c r="Z21" s="14"/>
    </row>
    <row r="22" ht="21.0" customHeight="1">
      <c r="A22" s="14"/>
      <c r="B22" s="21">
        <v>1.0</v>
      </c>
      <c r="C22" s="31">
        <v>200.0</v>
      </c>
      <c r="D22" s="15">
        <v>0.909</v>
      </c>
      <c r="E22" s="17">
        <f t="shared" si="4"/>
        <v>181.8</v>
      </c>
      <c r="F22" s="15">
        <v>0.9174</v>
      </c>
      <c r="G22" s="17">
        <f t="shared" si="5"/>
        <v>183.48</v>
      </c>
      <c r="H22" s="14"/>
      <c r="I22" s="14"/>
      <c r="J22" s="14"/>
      <c r="K22" s="14"/>
      <c r="L22" s="14"/>
      <c r="M22" s="14"/>
      <c r="N22" s="14"/>
      <c r="O22" s="14"/>
      <c r="P22" s="14"/>
      <c r="Q22" s="14"/>
      <c r="R22" s="14"/>
      <c r="S22" s="14"/>
      <c r="T22" s="14"/>
      <c r="U22" s="14"/>
      <c r="V22" s="14"/>
      <c r="W22" s="14"/>
      <c r="X22" s="14"/>
      <c r="Y22" s="14"/>
      <c r="Z22" s="14"/>
    </row>
    <row r="23" ht="21.0" customHeight="1">
      <c r="A23" s="14"/>
      <c r="B23" s="21">
        <v>2.0</v>
      </c>
      <c r="C23" s="31">
        <v>400.0</v>
      </c>
      <c r="D23" s="15">
        <v>0.826</v>
      </c>
      <c r="E23" s="17">
        <f t="shared" si="4"/>
        <v>330.4</v>
      </c>
      <c r="F23" s="15">
        <v>0.8417</v>
      </c>
      <c r="G23" s="17">
        <f t="shared" si="5"/>
        <v>336.68</v>
      </c>
      <c r="H23" s="14"/>
      <c r="I23" s="14"/>
      <c r="J23" s="14"/>
      <c r="K23" s="14"/>
      <c r="L23" s="14"/>
      <c r="M23" s="14"/>
      <c r="N23" s="14"/>
      <c r="O23" s="14"/>
      <c r="P23" s="14"/>
      <c r="Q23" s="14"/>
      <c r="R23" s="14"/>
      <c r="S23" s="14"/>
      <c r="T23" s="14"/>
      <c r="U23" s="14"/>
      <c r="V23" s="14"/>
      <c r="W23" s="14"/>
      <c r="X23" s="14"/>
      <c r="Y23" s="14"/>
      <c r="Z23" s="14"/>
    </row>
    <row r="24" ht="21.0" customHeight="1">
      <c r="A24" s="14"/>
      <c r="B24" s="21">
        <v>3.0</v>
      </c>
      <c r="C24" s="31">
        <v>600.0</v>
      </c>
      <c r="D24" s="15">
        <v>0.751</v>
      </c>
      <c r="E24" s="17">
        <f t="shared" si="4"/>
        <v>450.6</v>
      </c>
      <c r="F24" s="15">
        <v>0.7722</v>
      </c>
      <c r="G24" s="17">
        <f t="shared" si="5"/>
        <v>463.32</v>
      </c>
      <c r="H24" s="14"/>
      <c r="I24" s="14"/>
      <c r="J24" s="14"/>
      <c r="K24" s="14"/>
      <c r="L24" s="14"/>
      <c r="M24" s="14"/>
      <c r="N24" s="14"/>
      <c r="O24" s="14"/>
      <c r="P24" s="14"/>
      <c r="Q24" s="14"/>
      <c r="R24" s="14"/>
      <c r="S24" s="14"/>
      <c r="T24" s="14"/>
      <c r="U24" s="14"/>
      <c r="V24" s="14"/>
      <c r="W24" s="14"/>
      <c r="X24" s="14"/>
      <c r="Y24" s="14"/>
      <c r="Z24" s="14"/>
    </row>
    <row r="25" ht="21.0" customHeight="1">
      <c r="A25" s="14"/>
      <c r="B25" s="21">
        <v>4.0</v>
      </c>
      <c r="C25" s="31">
        <v>800.0</v>
      </c>
      <c r="D25" s="15">
        <v>0.683</v>
      </c>
      <c r="E25" s="17">
        <f t="shared" si="4"/>
        <v>546.4</v>
      </c>
      <c r="F25" s="15">
        <v>0.7084</v>
      </c>
      <c r="G25" s="17">
        <f t="shared" si="5"/>
        <v>566.72</v>
      </c>
      <c r="H25" s="14"/>
      <c r="I25" s="14"/>
      <c r="J25" s="14"/>
      <c r="K25" s="14"/>
      <c r="L25" s="14"/>
      <c r="M25" s="14"/>
      <c r="N25" s="14"/>
      <c r="O25" s="14"/>
      <c r="P25" s="14"/>
      <c r="Q25" s="14"/>
      <c r="R25" s="14"/>
      <c r="S25" s="14"/>
      <c r="T25" s="14"/>
      <c r="U25" s="14"/>
      <c r="V25" s="14"/>
      <c r="W25" s="14"/>
      <c r="X25" s="14"/>
      <c r="Y25" s="14"/>
      <c r="Z25" s="14"/>
    </row>
    <row r="26" ht="21.0" customHeight="1">
      <c r="A26" s="14"/>
      <c r="B26" s="27">
        <v>5.0</v>
      </c>
      <c r="C26" s="32">
        <v>100.0</v>
      </c>
      <c r="D26" s="28">
        <v>0.62</v>
      </c>
      <c r="E26" s="29">
        <f t="shared" si="4"/>
        <v>62</v>
      </c>
      <c r="F26" s="28">
        <v>0.6499</v>
      </c>
      <c r="G26" s="29">
        <f t="shared" si="5"/>
        <v>64.99</v>
      </c>
      <c r="H26" s="14"/>
      <c r="I26" s="14"/>
      <c r="J26" s="14"/>
      <c r="K26" s="14"/>
      <c r="L26" s="14"/>
      <c r="M26" s="14"/>
      <c r="N26" s="14"/>
      <c r="O26" s="14"/>
      <c r="P26" s="14"/>
      <c r="Q26" s="14"/>
      <c r="R26" s="14"/>
      <c r="S26" s="14"/>
      <c r="T26" s="14"/>
      <c r="U26" s="14"/>
      <c r="V26" s="14"/>
      <c r="W26" s="14"/>
      <c r="X26" s="14"/>
      <c r="Y26" s="14"/>
      <c r="Z26" s="14"/>
    </row>
    <row r="27" ht="21.0" customHeight="1">
      <c r="A27" s="14"/>
      <c r="B27" s="17"/>
      <c r="C27" s="17"/>
      <c r="D27" s="17" t="s">
        <v>28</v>
      </c>
      <c r="E27" s="17">
        <f>SUM(E21:E26)</f>
        <v>-28.8</v>
      </c>
      <c r="F27" s="15"/>
      <c r="G27" s="17">
        <f>SUM(G21:G26)</f>
        <v>15.19</v>
      </c>
      <c r="H27" s="14"/>
      <c r="I27" s="14"/>
      <c r="J27" s="14"/>
      <c r="K27" s="14"/>
      <c r="L27" s="14"/>
      <c r="M27" s="14"/>
      <c r="N27" s="14"/>
      <c r="O27" s="14"/>
      <c r="P27" s="14"/>
      <c r="Q27" s="14"/>
      <c r="R27" s="14"/>
      <c r="S27" s="14"/>
      <c r="T27" s="14"/>
      <c r="U27" s="14"/>
      <c r="V27" s="14"/>
      <c r="W27" s="14"/>
      <c r="X27" s="14"/>
      <c r="Y27" s="14"/>
      <c r="Z27" s="14"/>
    </row>
    <row r="28" ht="21.0"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14" t="s">
        <v>32</v>
      </c>
      <c r="B29" s="14"/>
      <c r="C29" s="14" t="s">
        <v>33</v>
      </c>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14"/>
      <c r="B30" s="14"/>
      <c r="C30" s="33"/>
      <c r="D30" s="33"/>
      <c r="E30" s="33"/>
      <c r="F30" s="33"/>
      <c r="G30" s="33"/>
      <c r="H30" s="14"/>
      <c r="I30" s="14"/>
      <c r="J30" s="14"/>
      <c r="K30" s="14"/>
      <c r="L30" s="14"/>
      <c r="M30" s="14"/>
      <c r="N30" s="14"/>
      <c r="O30" s="14"/>
      <c r="P30" s="14"/>
      <c r="Q30" s="14"/>
      <c r="R30" s="14"/>
      <c r="S30" s="14"/>
      <c r="T30" s="14"/>
      <c r="U30" s="14"/>
      <c r="V30" s="14"/>
      <c r="W30" s="14"/>
      <c r="X30" s="14"/>
      <c r="Y30" s="14"/>
      <c r="Z30" s="14"/>
    </row>
    <row r="31" ht="21.0" customHeight="1">
      <c r="A31" s="14" t="s">
        <v>34</v>
      </c>
      <c r="B31" s="14"/>
      <c r="C31" s="14" t="s">
        <v>35</v>
      </c>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14"/>
      <c r="B32" s="15" t="s">
        <v>3</v>
      </c>
      <c r="C32" s="15" t="s">
        <v>4</v>
      </c>
      <c r="D32" s="15" t="s">
        <v>20</v>
      </c>
      <c r="E32" s="34" t="s">
        <v>36</v>
      </c>
      <c r="F32" s="15" t="s">
        <v>37</v>
      </c>
      <c r="G32" s="17"/>
      <c r="H32" s="35" t="s">
        <v>38</v>
      </c>
      <c r="M32" s="14"/>
      <c r="N32" s="14"/>
      <c r="O32" s="14"/>
      <c r="P32" s="14"/>
      <c r="Q32" s="14"/>
      <c r="R32" s="14"/>
      <c r="S32" s="14"/>
      <c r="T32" s="14"/>
      <c r="U32" s="14"/>
      <c r="V32" s="14"/>
      <c r="W32" s="14"/>
      <c r="X32" s="14"/>
      <c r="Y32" s="14"/>
      <c r="Z32" s="14"/>
    </row>
    <row r="33" ht="21.0" customHeight="1">
      <c r="A33" s="14"/>
      <c r="B33" s="15">
        <v>0.0</v>
      </c>
      <c r="C33" s="15">
        <v>-1000.0</v>
      </c>
      <c r="D33" s="15">
        <v>1.0</v>
      </c>
      <c r="E33" s="17">
        <f t="shared" ref="E33:E36" si="6">C33*D33</f>
        <v>-1000</v>
      </c>
      <c r="F33" s="17"/>
      <c r="G33" s="17"/>
      <c r="H33" s="14"/>
      <c r="I33" s="14"/>
      <c r="J33" s="14"/>
      <c r="K33" s="14"/>
      <c r="L33" s="14"/>
      <c r="M33" s="14"/>
      <c r="N33" s="14"/>
      <c r="O33" s="14"/>
      <c r="P33" s="14"/>
      <c r="Q33" s="14"/>
      <c r="R33" s="14"/>
      <c r="S33" s="14"/>
      <c r="T33" s="14"/>
      <c r="U33" s="14"/>
      <c r="V33" s="14"/>
      <c r="W33" s="14"/>
      <c r="X33" s="14"/>
      <c r="Y33" s="14"/>
      <c r="Z33" s="14"/>
    </row>
    <row r="34" ht="21.0" customHeight="1">
      <c r="A34" s="14"/>
      <c r="B34" s="15">
        <v>1.0</v>
      </c>
      <c r="C34" s="15">
        <v>-1200.0</v>
      </c>
      <c r="D34" s="15">
        <v>0.909</v>
      </c>
      <c r="E34" s="17">
        <f t="shared" si="6"/>
        <v>-1090.8</v>
      </c>
      <c r="F34" s="17"/>
      <c r="G34" s="17"/>
      <c r="H34" s="14"/>
      <c r="I34" s="14" t="s">
        <v>39</v>
      </c>
      <c r="J34" s="14"/>
      <c r="K34" s="14"/>
      <c r="L34" s="14"/>
      <c r="M34" s="14"/>
      <c r="N34" s="14"/>
      <c r="O34" s="14"/>
      <c r="P34" s="14"/>
      <c r="Q34" s="14"/>
      <c r="R34" s="14"/>
      <c r="S34" s="14"/>
      <c r="T34" s="14"/>
      <c r="U34" s="14"/>
      <c r="V34" s="14"/>
      <c r="W34" s="14"/>
      <c r="X34" s="14"/>
      <c r="Y34" s="14"/>
      <c r="Z34" s="14"/>
    </row>
    <row r="35" ht="21.0" customHeight="1">
      <c r="A35" s="14"/>
      <c r="B35" s="15">
        <v>2.0</v>
      </c>
      <c r="C35" s="15">
        <v>-600.0</v>
      </c>
      <c r="D35" s="15">
        <v>0.826</v>
      </c>
      <c r="E35" s="17">
        <f t="shared" si="6"/>
        <v>-495.6</v>
      </c>
      <c r="F35" s="17"/>
      <c r="G35" s="17"/>
      <c r="H35" s="14"/>
      <c r="I35" s="14" t="s">
        <v>40</v>
      </c>
      <c r="J35" s="14"/>
      <c r="K35" s="14"/>
      <c r="L35" s="14"/>
      <c r="M35" s="14"/>
      <c r="N35" s="14"/>
      <c r="O35" s="14"/>
      <c r="P35" s="14"/>
      <c r="Q35" s="14"/>
      <c r="R35" s="14"/>
      <c r="S35" s="14"/>
      <c r="T35" s="14"/>
      <c r="U35" s="14"/>
      <c r="V35" s="14"/>
      <c r="W35" s="14"/>
      <c r="X35" s="14"/>
      <c r="Y35" s="14"/>
      <c r="Z35" s="14"/>
    </row>
    <row r="36" ht="21.0" customHeight="1">
      <c r="A36" s="14"/>
      <c r="B36" s="15">
        <v>3.0</v>
      </c>
      <c r="C36" s="15">
        <v>-250.0</v>
      </c>
      <c r="D36" s="15">
        <v>0.751</v>
      </c>
      <c r="E36" s="17">
        <f t="shared" si="6"/>
        <v>-187.75</v>
      </c>
      <c r="F36" s="17"/>
      <c r="G36" s="17"/>
      <c r="H36" s="14"/>
      <c r="I36" s="14"/>
      <c r="J36" s="14"/>
      <c r="K36" s="14"/>
      <c r="L36" s="14"/>
      <c r="M36" s="14"/>
      <c r="N36" s="14"/>
      <c r="O36" s="14"/>
      <c r="P36" s="14"/>
      <c r="Q36" s="14"/>
      <c r="R36" s="14"/>
      <c r="S36" s="14"/>
      <c r="T36" s="14"/>
      <c r="U36" s="14"/>
      <c r="V36" s="14"/>
      <c r="W36" s="14"/>
      <c r="X36" s="14"/>
      <c r="Y36" s="14"/>
      <c r="Z36" s="14"/>
    </row>
    <row r="37" ht="21.0" customHeight="1">
      <c r="A37" s="14"/>
      <c r="B37" s="15">
        <v>4.0</v>
      </c>
      <c r="C37" s="15">
        <v>2000.0</v>
      </c>
      <c r="D37" s="15">
        <v>0.683</v>
      </c>
      <c r="E37" s="17"/>
      <c r="F37" s="17">
        <f>C37*(1.1)^1</f>
        <v>2200</v>
      </c>
      <c r="G37" s="17"/>
      <c r="H37" s="14"/>
      <c r="I37" s="14"/>
      <c r="J37" s="14"/>
      <c r="K37" s="14"/>
      <c r="L37" s="14"/>
      <c r="M37" s="14"/>
      <c r="N37" s="14"/>
      <c r="O37" s="14"/>
      <c r="P37" s="14"/>
      <c r="Q37" s="14"/>
      <c r="R37" s="14"/>
      <c r="S37" s="14"/>
      <c r="T37" s="14"/>
      <c r="U37" s="14"/>
      <c r="V37" s="14"/>
      <c r="W37" s="14"/>
      <c r="X37" s="14"/>
      <c r="Y37" s="14"/>
      <c r="Z37" s="14"/>
    </row>
    <row r="38" ht="21.0" customHeight="1">
      <c r="A38" s="14"/>
      <c r="B38" s="15">
        <v>5.0</v>
      </c>
      <c r="C38" s="15">
        <v>4000.0</v>
      </c>
      <c r="D38" s="15">
        <v>0.62</v>
      </c>
      <c r="E38" s="17"/>
      <c r="F38" s="17">
        <f>4000*(1.1)^0</f>
        <v>4000</v>
      </c>
      <c r="G38" s="17"/>
      <c r="H38" s="14"/>
      <c r="I38" s="14"/>
      <c r="J38" s="14"/>
      <c r="K38" s="14"/>
      <c r="L38" s="14"/>
      <c r="M38" s="14"/>
      <c r="N38" s="14"/>
      <c r="O38" s="14"/>
      <c r="P38" s="14"/>
      <c r="Q38" s="14"/>
      <c r="R38" s="14"/>
      <c r="S38" s="14"/>
      <c r="T38" s="14"/>
      <c r="U38" s="14"/>
      <c r="V38" s="14"/>
      <c r="W38" s="14"/>
      <c r="X38" s="14"/>
      <c r="Y38" s="14"/>
      <c r="Z38" s="14"/>
    </row>
    <row r="39" ht="21.0" customHeight="1">
      <c r="A39" s="14"/>
      <c r="B39" s="36" t="s">
        <v>41</v>
      </c>
      <c r="C39" s="37"/>
      <c r="D39" s="38"/>
      <c r="E39" s="17">
        <v>-2774.15</v>
      </c>
      <c r="F39" s="17">
        <f>SUM(F37:F38)</f>
        <v>6200</v>
      </c>
      <c r="G39" s="17"/>
      <c r="H39" s="14"/>
      <c r="I39" s="14"/>
      <c r="J39" s="14"/>
      <c r="K39" s="14"/>
      <c r="L39" s="14"/>
      <c r="M39" s="14"/>
      <c r="N39" s="14"/>
      <c r="O39" s="14"/>
      <c r="P39" s="14"/>
      <c r="Q39" s="14"/>
      <c r="R39" s="14"/>
      <c r="S39" s="14"/>
      <c r="T39" s="14"/>
      <c r="U39" s="14"/>
      <c r="V39" s="14"/>
      <c r="W39" s="14"/>
      <c r="X39" s="14"/>
      <c r="Y39" s="14"/>
      <c r="Z39" s="14"/>
    </row>
    <row r="40" ht="21.0" customHeight="1">
      <c r="A40" s="14"/>
      <c r="B40" s="14"/>
      <c r="C40" s="33">
        <f>MIRR(C33:C38,0.1,0.1)</f>
        <v>0.1744596143</v>
      </c>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14"/>
      <c r="B41" s="15" t="s">
        <v>3</v>
      </c>
      <c r="C41" s="15" t="s">
        <v>5</v>
      </c>
      <c r="D41" s="15" t="s">
        <v>20</v>
      </c>
      <c r="E41" s="34" t="s">
        <v>36</v>
      </c>
      <c r="F41" s="15" t="s">
        <v>37</v>
      </c>
      <c r="G41" s="14"/>
      <c r="H41" s="26" t="s">
        <v>42</v>
      </c>
      <c r="M41" s="14"/>
      <c r="N41" s="14"/>
      <c r="O41" s="14"/>
      <c r="P41" s="14"/>
      <c r="Q41" s="14"/>
      <c r="R41" s="14"/>
      <c r="S41" s="14"/>
      <c r="T41" s="14"/>
      <c r="U41" s="14"/>
      <c r="V41" s="14"/>
      <c r="W41" s="14"/>
      <c r="X41" s="14"/>
      <c r="Y41" s="14"/>
      <c r="Z41" s="14"/>
    </row>
    <row r="42" ht="21.0" customHeight="1">
      <c r="A42" s="14"/>
      <c r="B42" s="15">
        <v>0.0</v>
      </c>
      <c r="C42" s="15">
        <v>-1600.0</v>
      </c>
      <c r="D42" s="15">
        <v>1.0</v>
      </c>
      <c r="E42" s="17">
        <f>C42*D42</f>
        <v>-1600</v>
      </c>
      <c r="F42" s="17"/>
      <c r="G42" s="14"/>
      <c r="H42" s="14"/>
      <c r="I42" s="14"/>
      <c r="J42" s="14"/>
      <c r="K42" s="14"/>
      <c r="L42" s="14"/>
      <c r="M42" s="14"/>
      <c r="N42" s="14"/>
      <c r="O42" s="14"/>
      <c r="P42" s="14"/>
      <c r="Q42" s="14"/>
      <c r="R42" s="14"/>
      <c r="S42" s="14"/>
      <c r="T42" s="14"/>
      <c r="U42" s="14"/>
      <c r="V42" s="14"/>
      <c r="W42" s="14"/>
      <c r="X42" s="14"/>
      <c r="Y42" s="14"/>
      <c r="Z42" s="14"/>
    </row>
    <row r="43" ht="21.0" customHeight="1">
      <c r="A43" s="14"/>
      <c r="B43" s="15">
        <v>1.0</v>
      </c>
      <c r="C43" s="15">
        <v>200.0</v>
      </c>
      <c r="D43" s="15">
        <v>0.909</v>
      </c>
      <c r="E43" s="17"/>
      <c r="F43" s="17">
        <f t="shared" ref="F43:F47" si="7">C43*(1.1)^(5-B43)</f>
        <v>292.82</v>
      </c>
      <c r="G43" s="14"/>
      <c r="H43" s="14"/>
      <c r="I43" s="14"/>
      <c r="J43" s="14"/>
      <c r="K43" s="14"/>
      <c r="L43" s="14"/>
      <c r="M43" s="14"/>
      <c r="N43" s="14"/>
      <c r="O43" s="14"/>
      <c r="P43" s="14"/>
      <c r="Q43" s="14"/>
      <c r="R43" s="14"/>
      <c r="S43" s="14"/>
      <c r="T43" s="14"/>
      <c r="U43" s="14"/>
      <c r="V43" s="14"/>
      <c r="W43" s="14"/>
      <c r="X43" s="14"/>
      <c r="Y43" s="14"/>
      <c r="Z43" s="14"/>
    </row>
    <row r="44" ht="21.0" customHeight="1">
      <c r="A44" s="14"/>
      <c r="B44" s="15">
        <v>2.0</v>
      </c>
      <c r="C44" s="15">
        <v>400.0</v>
      </c>
      <c r="D44" s="15">
        <v>0.826</v>
      </c>
      <c r="E44" s="17"/>
      <c r="F44" s="17">
        <f t="shared" si="7"/>
        <v>532.4</v>
      </c>
      <c r="G44" s="14"/>
      <c r="H44" s="14"/>
      <c r="I44" s="14"/>
      <c r="J44" s="39"/>
      <c r="K44" s="14"/>
      <c r="L44" s="14"/>
      <c r="M44" s="14"/>
      <c r="N44" s="14"/>
      <c r="O44" s="14"/>
      <c r="P44" s="14"/>
      <c r="Q44" s="14"/>
      <c r="R44" s="14"/>
      <c r="S44" s="14"/>
      <c r="T44" s="14"/>
      <c r="U44" s="14"/>
      <c r="V44" s="14"/>
      <c r="W44" s="14"/>
      <c r="X44" s="14"/>
      <c r="Y44" s="14"/>
      <c r="Z44" s="14"/>
    </row>
    <row r="45" ht="21.0" customHeight="1">
      <c r="A45" s="14"/>
      <c r="B45" s="15">
        <v>3.0</v>
      </c>
      <c r="C45" s="15">
        <v>600.0</v>
      </c>
      <c r="D45" s="15">
        <v>0.751</v>
      </c>
      <c r="E45" s="17"/>
      <c r="F45" s="17">
        <f t="shared" si="7"/>
        <v>726</v>
      </c>
      <c r="G45" s="14"/>
      <c r="H45" s="14"/>
      <c r="I45" s="14"/>
      <c r="J45" s="14"/>
      <c r="K45" s="14"/>
      <c r="L45" s="14"/>
      <c r="M45" s="14"/>
      <c r="N45" s="14"/>
      <c r="O45" s="14"/>
      <c r="P45" s="14"/>
      <c r="Q45" s="14"/>
      <c r="R45" s="14"/>
      <c r="S45" s="14"/>
      <c r="T45" s="14"/>
      <c r="U45" s="14"/>
      <c r="V45" s="14"/>
      <c r="W45" s="14"/>
      <c r="X45" s="14"/>
      <c r="Y45" s="14"/>
      <c r="Z45" s="14"/>
    </row>
    <row r="46" ht="21.0" customHeight="1">
      <c r="A46" s="14"/>
      <c r="B46" s="15">
        <v>4.0</v>
      </c>
      <c r="C46" s="15">
        <v>800.0</v>
      </c>
      <c r="D46" s="15">
        <v>0.683</v>
      </c>
      <c r="E46" s="17"/>
      <c r="F46" s="17">
        <f t="shared" si="7"/>
        <v>880</v>
      </c>
      <c r="G46" s="14"/>
      <c r="H46" s="14"/>
      <c r="I46" s="14"/>
      <c r="J46" s="14"/>
      <c r="K46" s="14"/>
      <c r="L46" s="14"/>
      <c r="M46" s="14"/>
      <c r="N46" s="14"/>
      <c r="O46" s="14"/>
      <c r="P46" s="14"/>
      <c r="Q46" s="14"/>
      <c r="R46" s="14"/>
      <c r="S46" s="14"/>
      <c r="T46" s="14"/>
      <c r="U46" s="14"/>
      <c r="V46" s="14"/>
      <c r="W46" s="14"/>
      <c r="X46" s="14"/>
      <c r="Y46" s="14"/>
      <c r="Z46" s="14"/>
    </row>
    <row r="47" ht="21.0" customHeight="1">
      <c r="A47" s="14"/>
      <c r="B47" s="15">
        <v>5.0</v>
      </c>
      <c r="C47" s="15">
        <v>100.0</v>
      </c>
      <c r="D47" s="15">
        <v>0.62</v>
      </c>
      <c r="E47" s="17"/>
      <c r="F47" s="17">
        <f t="shared" si="7"/>
        <v>100</v>
      </c>
      <c r="G47" s="14"/>
      <c r="H47" s="14"/>
      <c r="I47" s="14"/>
      <c r="J47" s="14"/>
      <c r="K47" s="14"/>
      <c r="L47" s="14"/>
      <c r="M47" s="14"/>
      <c r="N47" s="14"/>
      <c r="O47" s="14"/>
      <c r="P47" s="14"/>
      <c r="Q47" s="14"/>
      <c r="R47" s="14"/>
      <c r="S47" s="14"/>
      <c r="T47" s="14"/>
      <c r="U47" s="14"/>
      <c r="V47" s="14"/>
      <c r="W47" s="14"/>
      <c r="X47" s="14"/>
      <c r="Y47" s="14"/>
      <c r="Z47" s="14"/>
    </row>
    <row r="48" ht="21.0" customHeight="1">
      <c r="A48" s="14"/>
      <c r="B48" s="17"/>
      <c r="C48" s="17"/>
      <c r="D48" s="17"/>
      <c r="E48" s="17">
        <v>-1600.0</v>
      </c>
      <c r="F48" s="17">
        <f>SUM(F43:F47)</f>
        <v>2531.22</v>
      </c>
      <c r="G48" s="14"/>
      <c r="H48" s="14"/>
      <c r="I48" s="14"/>
      <c r="J48" s="14"/>
      <c r="K48" s="14"/>
      <c r="L48" s="14"/>
      <c r="M48" s="14"/>
      <c r="N48" s="14"/>
      <c r="O48" s="14"/>
      <c r="P48" s="14"/>
      <c r="Q48" s="14"/>
      <c r="R48" s="14"/>
      <c r="S48" s="14"/>
      <c r="T48" s="14"/>
      <c r="U48" s="14"/>
      <c r="V48" s="14"/>
      <c r="W48" s="14"/>
      <c r="X48" s="14"/>
      <c r="Y48" s="14"/>
      <c r="Z48" s="14"/>
    </row>
    <row r="49" ht="21.0" customHeight="1">
      <c r="A49" s="14"/>
      <c r="B49" s="14"/>
      <c r="C49" s="33">
        <f>MIRR(C42:C47,10%,10%)</f>
        <v>0.09607931558</v>
      </c>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14" t="s">
        <v>43</v>
      </c>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14" t="s">
        <v>3</v>
      </c>
      <c r="B52" s="14" t="s">
        <v>44</v>
      </c>
      <c r="C52" s="26" t="s">
        <v>45</v>
      </c>
      <c r="D52" s="14"/>
      <c r="E52" s="14"/>
      <c r="F52" s="14" t="s">
        <v>3</v>
      </c>
      <c r="G52" s="14" t="s">
        <v>46</v>
      </c>
      <c r="H52" s="14"/>
      <c r="I52" s="14"/>
      <c r="J52" s="14"/>
      <c r="K52" s="14"/>
      <c r="L52" s="14"/>
      <c r="M52" s="14"/>
      <c r="N52" s="14"/>
      <c r="O52" s="14"/>
      <c r="P52" s="14"/>
      <c r="Q52" s="14"/>
      <c r="R52" s="14"/>
      <c r="S52" s="14"/>
      <c r="T52" s="14"/>
      <c r="U52" s="14"/>
      <c r="V52" s="14"/>
      <c r="W52" s="14"/>
      <c r="X52" s="14"/>
      <c r="Y52" s="14"/>
      <c r="Z52" s="14"/>
    </row>
    <row r="53" ht="21.0" customHeight="1">
      <c r="A53" s="14">
        <v>0.0</v>
      </c>
      <c r="B53" s="14">
        <v>-20000.0</v>
      </c>
      <c r="C53" s="14">
        <v>-20000.0</v>
      </c>
      <c r="D53" s="14"/>
      <c r="E53" s="14"/>
      <c r="F53" s="14">
        <v>0.0</v>
      </c>
      <c r="G53" s="14">
        <v>-20000.0</v>
      </c>
      <c r="H53" s="14">
        <v>-20000.0</v>
      </c>
      <c r="I53" s="14"/>
      <c r="J53" s="14"/>
      <c r="K53" s="14"/>
      <c r="L53" s="14"/>
      <c r="M53" s="14"/>
      <c r="N53" s="14"/>
      <c r="O53" s="14"/>
      <c r="P53" s="14"/>
      <c r="Q53" s="14"/>
      <c r="R53" s="14"/>
      <c r="S53" s="14"/>
      <c r="T53" s="14"/>
      <c r="U53" s="14"/>
      <c r="V53" s="14"/>
      <c r="W53" s="14"/>
      <c r="X53" s="14"/>
      <c r="Y53" s="14"/>
      <c r="Z53" s="14"/>
    </row>
    <row r="54" ht="21.0" customHeight="1">
      <c r="A54" s="14">
        <v>1.0</v>
      </c>
      <c r="B54" s="14">
        <v>24000.0</v>
      </c>
      <c r="C54" s="14">
        <f>0.909*24000</f>
        <v>21816</v>
      </c>
      <c r="D54" s="14"/>
      <c r="E54" s="14"/>
      <c r="F54" s="14">
        <v>1.0</v>
      </c>
      <c r="G54" s="14"/>
      <c r="H54" s="14"/>
      <c r="I54" s="14"/>
      <c r="J54" s="14"/>
      <c r="K54" s="14"/>
      <c r="L54" s="14"/>
      <c r="M54" s="14"/>
      <c r="N54" s="14"/>
      <c r="O54" s="14"/>
      <c r="P54" s="14"/>
      <c r="Q54" s="14"/>
      <c r="R54" s="14"/>
      <c r="S54" s="14"/>
      <c r="T54" s="14"/>
      <c r="U54" s="14"/>
      <c r="V54" s="14"/>
      <c r="W54" s="14"/>
      <c r="X54" s="14"/>
      <c r="Y54" s="14"/>
      <c r="Z54" s="14"/>
    </row>
    <row r="55" ht="21.0" customHeight="1">
      <c r="A55" s="14">
        <v>5.0</v>
      </c>
      <c r="B55" s="14"/>
      <c r="C55" s="14"/>
      <c r="D55" s="14"/>
      <c r="E55" s="14"/>
      <c r="F55" s="14">
        <v>5.0</v>
      </c>
      <c r="G55" s="14">
        <v>40200.0</v>
      </c>
      <c r="H55" s="14">
        <f>0.62*40200</f>
        <v>24924</v>
      </c>
      <c r="I55" s="14"/>
      <c r="J55" s="14"/>
      <c r="K55" s="14"/>
      <c r="L55" s="14"/>
      <c r="M55" s="14"/>
      <c r="N55" s="14"/>
      <c r="O55" s="14"/>
      <c r="P55" s="14"/>
      <c r="Q55" s="14"/>
      <c r="R55" s="14"/>
      <c r="S55" s="14"/>
      <c r="T55" s="14"/>
      <c r="U55" s="14"/>
      <c r="V55" s="14"/>
      <c r="W55" s="14"/>
      <c r="X55" s="14"/>
      <c r="Y55" s="14"/>
      <c r="Z55" s="14"/>
    </row>
    <row r="56" ht="21.0" customHeight="1">
      <c r="A56" s="14" t="s">
        <v>28</v>
      </c>
      <c r="B56" s="14">
        <v>1816.0</v>
      </c>
      <c r="D56" s="14"/>
      <c r="E56" s="14"/>
      <c r="F56" s="14"/>
      <c r="G56" s="14"/>
      <c r="H56" s="14">
        <v>4924.0</v>
      </c>
      <c r="I56" s="14"/>
      <c r="J56" s="14"/>
      <c r="K56" s="14"/>
      <c r="L56" s="14"/>
      <c r="M56" s="14"/>
      <c r="N56" s="14"/>
      <c r="O56" s="14"/>
      <c r="P56" s="14"/>
      <c r="Q56" s="14"/>
      <c r="R56" s="14"/>
      <c r="S56" s="14"/>
      <c r="T56" s="14"/>
      <c r="U56" s="14"/>
      <c r="V56" s="14"/>
      <c r="W56" s="14"/>
      <c r="X56" s="14"/>
      <c r="Y56" s="14"/>
      <c r="Z56" s="14"/>
    </row>
    <row r="57" ht="21.0"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21.0"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21.0"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21.0"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21.0"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21.0"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21.0"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21.0"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21.0"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21.0"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21.0"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21.0"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21.0"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21.0"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21.0"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21.0"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21.0"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21.0"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21.0"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21.0"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21.0"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21.0"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21.0"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21.0"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21.0"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21.0"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21.0"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21.0"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21.0"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21.0"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21.0"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21.0"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21.0"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21.0"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21.0"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21.0"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21.0"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21.0"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21.0"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21.0"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21.0"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21.0"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21.0"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21.0"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21.0"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21.0"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21.0"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21.0"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21.0"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21.0"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21.0"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21.0"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21.0"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21.0"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21.0"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21.0"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21.0"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21.0"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21.0"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21.0"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21.0"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21.0"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21.0"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21.0"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21.0"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21.0"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21.0"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21.0"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21.0"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21.0"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21.0"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21.0"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21.0"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21.0"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21.0"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21.0"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21.0"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21.0"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21.0"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21.0"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21.0"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21.0"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21.0"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21.0"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21.0"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21.0"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21.0"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21.0"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21.0"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21.0"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21.0"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21.0"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21.0"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21.0"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21.0"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21.0"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21.0"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21.0"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21.0"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21.0"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21.0"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21.0"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21.0"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21.0"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21.0"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21.0"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21.0"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21.0"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21.0"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21.0"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21.0"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21.0"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21.0"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21.0"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21.0"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21.0"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21.0"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21.0"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21.0"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21.0"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21.0"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21.0"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21.0"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21.0"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21.0"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21.0"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21.0"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21.0"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21.0"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21.0"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21.0"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21.0"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21.0"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21.0"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21.0"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21.0"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21.0"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21.0"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21.0"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21.0"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21.0"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21.0"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21.0"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21.0"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21.0"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21.0"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21.0"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21.0"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21.0"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21.0"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21.0"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21.0"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21.0"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21.0"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21.0"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21.0"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21.0"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21.0"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21.0"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21.0"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21.0"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21.0"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21.0"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21.0"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21.0"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21.0"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21.0"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21.0"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21.0"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21.0"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21.0"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21.0"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21.0"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21.0"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21.0"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21.0"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21.0"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21.0"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21.0"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21.0"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21.0"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21.0"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21.0"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21.0"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21.0"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21.0"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21.0"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21.0"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21.0"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21.0"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21.0"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21.0"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21.0"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21.0"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21.0"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21.0"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21.0"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21.0"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21.0"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21.0"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21.0"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21.0"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21.0"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21.0"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21.0"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21.0"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21.0"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21.0"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21.0"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21.0"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21.0"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21.0"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21.0"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21.0"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21.0"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21.0"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21.0"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21.0"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21.0"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21.0"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21.0"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21.0"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21.0"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21.0"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21.0"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21.0"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21.0"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21.0"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21.0"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21.0"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21.0"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21.0"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21.0"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21.0"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21.0"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21.0"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21.0"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21.0"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21.0"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21.0"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21.0"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21.0"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21.0"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21.0"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21.0"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21.0"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21.0"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21.0"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21.0"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21.0"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21.0"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21.0"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21.0"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21.0"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21.0"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21.0"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21.0"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21.0"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21.0"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21.0"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21.0"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21.0"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21.0"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21.0"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21.0"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21.0"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21.0"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21.0"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21.0"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21.0"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21.0"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21.0"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21.0"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21.0"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21.0"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21.0"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21.0"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21.0"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21.0"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21.0"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21.0"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21.0"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21.0"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21.0"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21.0"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21.0"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21.0"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21.0"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21.0"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21.0"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21.0"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21.0"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21.0"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21.0"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21.0"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21.0"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21.0"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21.0"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21.0"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21.0"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21.0"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21.0"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21.0"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21.0"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21.0"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21.0"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21.0"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21.0"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21.0"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21.0"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21.0"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21.0"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21.0"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21.0"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21.0"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21.0"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21.0"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21.0"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21.0"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21.0"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21.0"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21.0"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21.0"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21.0"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21.0"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21.0"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21.0"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21.0"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21.0"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21.0"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21.0"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21.0"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21.0"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21.0"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21.0"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21.0"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21.0"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21.0"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21.0"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21.0"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21.0"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21.0"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21.0"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21.0"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21.0"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21.0"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21.0"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21.0"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21.0"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21.0"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21.0"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21.0"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21.0"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21.0"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21.0"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21.0"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21.0"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21.0"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21.0"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21.0"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21.0"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21.0"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21.0"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21.0"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21.0"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21.0"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21.0"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21.0"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21.0"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21.0"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21.0"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21.0"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21.0"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21.0"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21.0"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21.0"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21.0"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21.0"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21.0"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21.0"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21.0"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21.0"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21.0"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21.0"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21.0"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21.0"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21.0"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21.0"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21.0"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21.0"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21.0"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21.0"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21.0"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21.0"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21.0"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21.0"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21.0"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21.0"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21.0"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21.0"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21.0"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21.0"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21.0"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21.0"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21.0"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21.0"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21.0"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21.0"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21.0"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21.0"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21.0"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21.0"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21.0"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21.0"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21.0"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21.0"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21.0"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21.0"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21.0"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21.0"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21.0"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21.0"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21.0"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21.0"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21.0"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21.0"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21.0"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21.0"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21.0"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21.0"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21.0"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21.0"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21.0"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21.0"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21.0"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21.0"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21.0"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21.0"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21.0"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21.0"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21.0"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21.0"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21.0"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21.0"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21.0"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21.0"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21.0"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21.0"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21.0"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21.0"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21.0"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21.0"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21.0"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21.0"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21.0"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21.0"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21.0"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21.0"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21.0"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21.0"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21.0"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21.0"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21.0"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21.0"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21.0"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21.0"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21.0"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21.0"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21.0"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21.0"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21.0"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21.0"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21.0"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21.0"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21.0"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21.0"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21.0"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21.0"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21.0"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21.0"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21.0"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21.0"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21.0"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21.0"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21.0"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21.0"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21.0"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21.0"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21.0"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21.0"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21.0"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21.0"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21.0"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21.0"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21.0"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21.0"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21.0"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21.0"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21.0"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21.0"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21.0"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21.0"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21.0"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21.0"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21.0"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21.0"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21.0"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21.0"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21.0"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21.0"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21.0"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21.0"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21.0"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21.0"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21.0"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21.0"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21.0"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21.0"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21.0"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21.0"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21.0"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21.0"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21.0"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21.0"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21.0"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21.0"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21.0"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21.0"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21.0"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21.0"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21.0"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21.0"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21.0"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21.0"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21.0"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21.0"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21.0"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21.0"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21.0"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21.0"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21.0"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21.0"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21.0"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21.0"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21.0"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21.0"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21.0"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21.0"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21.0"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21.0"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21.0"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21.0"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21.0"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21.0"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21.0"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21.0"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21.0"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21.0"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21.0"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21.0"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21.0"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21.0"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21.0"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21.0"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21.0"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21.0"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21.0"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21.0"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21.0"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21.0"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21.0"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21.0"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21.0"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21.0"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21.0"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21.0"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21.0"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21.0"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21.0"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21.0"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21.0"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21.0"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21.0"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21.0"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21.0"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21.0"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21.0"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21.0"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21.0"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21.0"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21.0"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21.0"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21.0"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21.0"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21.0"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21.0"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21.0"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21.0"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21.0"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21.0"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21.0"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21.0"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21.0"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21.0"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21.0"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21.0"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21.0"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21.0"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21.0"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21.0"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21.0"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21.0"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21.0"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21.0"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21.0"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21.0"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21.0"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21.0"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21.0"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21.0"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21.0"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21.0"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21.0"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21.0"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21.0"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21.0"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21.0"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21.0"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21.0"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21.0"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21.0"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21.0"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21.0"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21.0"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21.0"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21.0"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21.0"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21.0"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21.0"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21.0"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21.0"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21.0"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21.0"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21.0"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21.0"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21.0"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21.0"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21.0"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21.0"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21.0"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21.0"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21.0"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21.0"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21.0"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21.0"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21.0"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21.0"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21.0"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21.0"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21.0"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21.0"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21.0"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21.0"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21.0"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21.0"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21.0"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21.0"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21.0"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21.0"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21.0"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21.0"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21.0"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21.0"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21.0"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21.0"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21.0"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21.0"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21.0"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21.0"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21.0"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21.0"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21.0"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21.0"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21.0"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21.0"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21.0"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21.0"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21.0"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21.0"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21.0"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21.0"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21.0"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21.0"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21.0"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21.0"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21.0"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21.0"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21.0"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21.0"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21.0"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21.0"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21.0"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21.0"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21.0"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21.0"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21.0"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21.0"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21.0"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21.0"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21.0"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21.0"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21.0"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21.0"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21.0"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21.0"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21.0"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21.0"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21.0"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21.0"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21.0"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21.0"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21.0"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21.0"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21.0"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21.0"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21.0"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21.0"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21.0"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21.0"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21.0"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21.0"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21.0"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21.0"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21.0"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21.0"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21.0"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21.0"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21.0"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21.0"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21.0"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21.0"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21.0"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21.0"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21.0"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21.0"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21.0"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21.0"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21.0"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21.0"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21.0"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21.0"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21.0"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21.0"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21.0"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21.0"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21.0"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21.0"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21.0"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21.0"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21.0"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21.0"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21.0"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21.0"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21.0"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21.0"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21.0"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21.0"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21.0"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21.0"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21.0"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21.0"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21.0"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21.0"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21.0"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21.0"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7">
    <mergeCell ref="J12:N13"/>
    <mergeCell ref="K14:N15"/>
    <mergeCell ref="J20:N20"/>
    <mergeCell ref="H32:L32"/>
    <mergeCell ref="B39:D39"/>
    <mergeCell ref="H41:L41"/>
    <mergeCell ref="B56:C5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3.0"/>
    <col customWidth="1" min="3" max="17" width="9.14"/>
    <col customWidth="1" min="18" max="26" width="8.71"/>
  </cols>
  <sheetData>
    <row r="1" ht="21.0" customHeight="1">
      <c r="A1" s="14"/>
      <c r="B1" s="14"/>
      <c r="C1" s="14"/>
      <c r="D1" s="14"/>
      <c r="E1" s="14"/>
      <c r="F1" s="14"/>
      <c r="G1" s="14"/>
      <c r="H1" s="14"/>
      <c r="I1" s="14"/>
      <c r="J1" s="14"/>
      <c r="K1" s="14"/>
      <c r="L1" s="14"/>
      <c r="M1" s="14"/>
      <c r="N1" s="14"/>
      <c r="O1" s="14"/>
      <c r="P1" s="14"/>
      <c r="Q1" s="14"/>
      <c r="R1" s="14"/>
      <c r="S1" s="14"/>
      <c r="T1" s="14"/>
      <c r="U1" s="14"/>
      <c r="V1" s="14"/>
      <c r="W1" s="14"/>
      <c r="X1" s="14"/>
      <c r="Y1" s="14"/>
      <c r="Z1" s="14"/>
    </row>
    <row r="2" ht="21.0" customHeight="1">
      <c r="A2" s="14"/>
      <c r="B2" s="14"/>
      <c r="C2" s="14"/>
      <c r="D2" s="14"/>
      <c r="E2" s="14"/>
      <c r="F2" s="14"/>
      <c r="G2" s="14"/>
      <c r="H2" s="14"/>
      <c r="I2" s="14"/>
      <c r="J2" s="14"/>
      <c r="K2" s="14"/>
      <c r="L2" s="14"/>
      <c r="M2" s="14"/>
      <c r="N2" s="14"/>
      <c r="O2" s="14"/>
      <c r="P2" s="14"/>
      <c r="Q2" s="14"/>
      <c r="R2" s="14"/>
      <c r="S2" s="14"/>
      <c r="T2" s="14"/>
      <c r="U2" s="14"/>
      <c r="V2" s="14"/>
      <c r="W2" s="14"/>
      <c r="X2" s="14"/>
      <c r="Y2" s="14"/>
      <c r="Z2" s="14"/>
    </row>
    <row r="3" ht="21.0" customHeight="1">
      <c r="A3" s="19" t="s">
        <v>3</v>
      </c>
      <c r="B3" s="20" t="s">
        <v>4</v>
      </c>
      <c r="C3" s="17" t="s">
        <v>47</v>
      </c>
      <c r="D3" s="17"/>
      <c r="E3" s="17" t="s">
        <v>48</v>
      </c>
      <c r="F3" s="17"/>
      <c r="G3" s="17" t="s">
        <v>22</v>
      </c>
      <c r="H3" s="17"/>
      <c r="I3" s="17" t="s">
        <v>49</v>
      </c>
      <c r="J3" s="17"/>
      <c r="K3" s="14"/>
      <c r="L3" s="14"/>
      <c r="M3" s="14" t="s">
        <v>50</v>
      </c>
      <c r="N3" s="14"/>
      <c r="O3" s="14"/>
      <c r="P3" s="14"/>
      <c r="Q3" s="14"/>
      <c r="R3" s="14"/>
      <c r="S3" s="14"/>
      <c r="T3" s="14"/>
      <c r="U3" s="14"/>
      <c r="V3" s="14"/>
      <c r="W3" s="14"/>
      <c r="X3" s="14"/>
      <c r="Y3" s="14"/>
      <c r="Z3" s="14"/>
    </row>
    <row r="4" ht="21.0" customHeight="1">
      <c r="A4" s="21">
        <v>0.0</v>
      </c>
      <c r="B4" s="22">
        <v>-1000.0</v>
      </c>
      <c r="C4" s="17">
        <v>1.0</v>
      </c>
      <c r="D4" s="17">
        <f t="shared" ref="D4:D9" si="1">B4*C4</f>
        <v>-1000</v>
      </c>
      <c r="E4" s="17">
        <v>1.0</v>
      </c>
      <c r="F4" s="17">
        <f t="shared" ref="F4:F9" si="2">D4*E4</f>
        <v>-1000</v>
      </c>
      <c r="G4" s="17">
        <v>1.0</v>
      </c>
      <c r="H4" s="17">
        <f t="shared" ref="H4:H9" si="3">F4*G4</f>
        <v>-1000</v>
      </c>
      <c r="I4" s="17">
        <v>1.0</v>
      </c>
      <c r="J4" s="17">
        <f t="shared" ref="J4:J9" si="4">H4*I4</f>
        <v>-1000</v>
      </c>
      <c r="K4" s="14"/>
      <c r="L4" s="14"/>
      <c r="M4" s="24" t="s">
        <v>26</v>
      </c>
      <c r="R4" s="14"/>
      <c r="S4" s="14"/>
      <c r="T4" s="14"/>
      <c r="U4" s="14"/>
      <c r="V4" s="14"/>
      <c r="W4" s="14"/>
      <c r="X4" s="14"/>
      <c r="Y4" s="14"/>
      <c r="Z4" s="14"/>
    </row>
    <row r="5" ht="21.0" customHeight="1">
      <c r="A5" s="21">
        <v>1.0</v>
      </c>
      <c r="B5" s="22">
        <v>-1200.0</v>
      </c>
      <c r="C5" s="17">
        <v>0.9524</v>
      </c>
      <c r="D5" s="17">
        <f t="shared" si="1"/>
        <v>-1142.88</v>
      </c>
      <c r="E5" s="17">
        <v>0.8696</v>
      </c>
      <c r="F5" s="17">
        <f t="shared" si="2"/>
        <v>-993.848448</v>
      </c>
      <c r="G5" s="17">
        <v>0.8333</v>
      </c>
      <c r="H5" s="17">
        <f t="shared" si="3"/>
        <v>-828.1739117</v>
      </c>
      <c r="I5" s="17">
        <v>0.64</v>
      </c>
      <c r="J5" s="17">
        <f t="shared" si="4"/>
        <v>-530.0313035</v>
      </c>
      <c r="K5" s="14"/>
      <c r="L5" s="14"/>
      <c r="M5" s="25"/>
      <c r="R5" s="14"/>
      <c r="S5" s="14"/>
      <c r="T5" s="14"/>
      <c r="U5" s="14"/>
      <c r="V5" s="14"/>
      <c r="W5" s="14"/>
      <c r="X5" s="14"/>
      <c r="Y5" s="14"/>
      <c r="Z5" s="14"/>
    </row>
    <row r="6" ht="21.0" customHeight="1">
      <c r="A6" s="21">
        <v>2.0</v>
      </c>
      <c r="B6" s="22">
        <v>-600.0</v>
      </c>
      <c r="C6" s="17">
        <v>0.907</v>
      </c>
      <c r="D6" s="17">
        <f t="shared" si="1"/>
        <v>-544.2</v>
      </c>
      <c r="E6" s="17">
        <v>0.7561</v>
      </c>
      <c r="F6" s="17">
        <f t="shared" si="2"/>
        <v>-411.46962</v>
      </c>
      <c r="G6" s="17">
        <v>0.6944</v>
      </c>
      <c r="H6" s="17">
        <f t="shared" si="3"/>
        <v>-285.7245041</v>
      </c>
      <c r="I6" s="17">
        <v>0.512</v>
      </c>
      <c r="J6" s="17">
        <f t="shared" si="4"/>
        <v>-146.2909461</v>
      </c>
      <c r="K6" s="14"/>
      <c r="L6" s="14"/>
      <c r="M6" s="14"/>
      <c r="N6" s="14"/>
      <c r="O6" s="14"/>
      <c r="P6" s="14"/>
      <c r="Q6" s="14"/>
      <c r="R6" s="14"/>
      <c r="S6" s="14"/>
      <c r="T6" s="14"/>
      <c r="U6" s="14"/>
      <c r="V6" s="14"/>
      <c r="W6" s="14"/>
      <c r="X6" s="14"/>
      <c r="Y6" s="14"/>
      <c r="Z6" s="14"/>
    </row>
    <row r="7" ht="21.0" customHeight="1">
      <c r="A7" s="21">
        <v>3.0</v>
      </c>
      <c r="B7" s="22">
        <v>-250.0</v>
      </c>
      <c r="C7" s="17">
        <v>0.8638</v>
      </c>
      <c r="D7" s="17">
        <f t="shared" si="1"/>
        <v>-215.95</v>
      </c>
      <c r="E7" s="17">
        <v>0.6575</v>
      </c>
      <c r="F7" s="17">
        <f t="shared" si="2"/>
        <v>-141.987125</v>
      </c>
      <c r="G7" s="17">
        <v>0.5787</v>
      </c>
      <c r="H7" s="17">
        <f t="shared" si="3"/>
        <v>-82.16794924</v>
      </c>
      <c r="I7" s="17">
        <v>0.4096</v>
      </c>
      <c r="J7" s="17">
        <f t="shared" si="4"/>
        <v>-33.65599201</v>
      </c>
      <c r="K7" s="14"/>
      <c r="L7" s="14"/>
      <c r="M7" s="14">
        <f>1050/4000</f>
        <v>0.2625</v>
      </c>
      <c r="N7" s="14"/>
      <c r="O7" s="14"/>
      <c r="P7" s="14"/>
      <c r="Q7" s="14"/>
      <c r="R7" s="14"/>
      <c r="S7" s="14"/>
      <c r="T7" s="14"/>
      <c r="U7" s="14"/>
      <c r="V7" s="14"/>
      <c r="W7" s="14"/>
      <c r="X7" s="14"/>
      <c r="Y7" s="14"/>
      <c r="Z7" s="14"/>
    </row>
    <row r="8" ht="21.0" customHeight="1">
      <c r="A8" s="21">
        <v>4.0</v>
      </c>
      <c r="B8" s="22">
        <v>2000.0</v>
      </c>
      <c r="C8" s="17">
        <v>0.8227</v>
      </c>
      <c r="D8" s="17">
        <f t="shared" si="1"/>
        <v>1645.4</v>
      </c>
      <c r="E8" s="17">
        <v>0.5718</v>
      </c>
      <c r="F8" s="17">
        <f t="shared" si="2"/>
        <v>940.83972</v>
      </c>
      <c r="G8" s="17">
        <v>0.4823</v>
      </c>
      <c r="H8" s="17">
        <f t="shared" si="3"/>
        <v>453.766997</v>
      </c>
      <c r="I8" s="17">
        <v>0.3277</v>
      </c>
      <c r="J8" s="17">
        <f t="shared" si="4"/>
        <v>148.6994449</v>
      </c>
      <c r="K8" s="14"/>
      <c r="L8" s="14"/>
      <c r="M8" s="14" t="s">
        <v>51</v>
      </c>
      <c r="N8" s="14"/>
      <c r="O8" s="14"/>
      <c r="P8" s="14"/>
      <c r="Q8" s="14"/>
      <c r="R8" s="14"/>
      <c r="S8" s="14"/>
      <c r="T8" s="14"/>
      <c r="U8" s="14"/>
      <c r="V8" s="14"/>
      <c r="W8" s="14"/>
      <c r="X8" s="14"/>
      <c r="Y8" s="14"/>
      <c r="Z8" s="14"/>
    </row>
    <row r="9" ht="21.0" customHeight="1">
      <c r="A9" s="27">
        <v>5.0</v>
      </c>
      <c r="B9" s="23">
        <v>4000.0</v>
      </c>
      <c r="C9" s="17">
        <v>0.7835</v>
      </c>
      <c r="D9" s="17">
        <f t="shared" si="1"/>
        <v>3134</v>
      </c>
      <c r="E9" s="17">
        <v>0.4972</v>
      </c>
      <c r="F9" s="17">
        <f t="shared" si="2"/>
        <v>1558.2248</v>
      </c>
      <c r="G9" s="17">
        <v>0.4019</v>
      </c>
      <c r="H9" s="17">
        <f t="shared" si="3"/>
        <v>626.2505471</v>
      </c>
      <c r="I9" s="17">
        <v>0.2621</v>
      </c>
      <c r="J9" s="17">
        <f t="shared" si="4"/>
        <v>164.1402684</v>
      </c>
      <c r="K9" s="14"/>
      <c r="L9" s="14"/>
      <c r="M9" s="14"/>
      <c r="N9" s="14"/>
      <c r="O9" s="14"/>
      <c r="P9" s="14"/>
      <c r="Q9" s="14"/>
      <c r="R9" s="14"/>
      <c r="S9" s="14"/>
      <c r="T9" s="14"/>
      <c r="U9" s="14"/>
      <c r="V9" s="14"/>
      <c r="W9" s="14"/>
      <c r="X9" s="14"/>
      <c r="Y9" s="14"/>
      <c r="Z9" s="14"/>
    </row>
    <row r="10" ht="21.0" customHeight="1">
      <c r="A10" s="17" t="s">
        <v>28</v>
      </c>
      <c r="B10" s="40"/>
      <c r="C10" s="17"/>
      <c r="D10" s="17">
        <f>SUM(D4:D9)</f>
        <v>1876.37</v>
      </c>
      <c r="E10" s="17"/>
      <c r="F10" s="17">
        <f>SUM(F4:F9)</f>
        <v>-48.240673</v>
      </c>
      <c r="G10" s="17"/>
      <c r="H10" s="17">
        <f>SUM(H4:H9)</f>
        <v>-1116.048821</v>
      </c>
      <c r="I10" s="17"/>
      <c r="J10" s="17">
        <f>SUM(J4:J9)</f>
        <v>-1397.138528</v>
      </c>
      <c r="K10" s="14"/>
      <c r="L10" s="14"/>
      <c r="M10" s="14"/>
      <c r="N10" s="14"/>
      <c r="O10" s="14"/>
      <c r="P10" s="14"/>
      <c r="Q10" s="14"/>
      <c r="R10" s="14"/>
      <c r="S10" s="14"/>
      <c r="T10" s="14"/>
      <c r="U10" s="14"/>
      <c r="V10" s="14"/>
      <c r="W10" s="14"/>
      <c r="X10" s="14"/>
      <c r="Y10" s="14"/>
      <c r="Z10" s="14"/>
    </row>
    <row r="11" ht="21.0"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ht="21.0" customHeight="1">
      <c r="A12" s="15" t="s">
        <v>3</v>
      </c>
      <c r="B12" s="15" t="s">
        <v>5</v>
      </c>
      <c r="C12" s="17" t="s">
        <v>47</v>
      </c>
      <c r="D12" s="17"/>
      <c r="E12" s="17" t="s">
        <v>48</v>
      </c>
      <c r="F12" s="17"/>
      <c r="G12" s="17" t="s">
        <v>22</v>
      </c>
      <c r="H12" s="17"/>
      <c r="I12" s="17" t="s">
        <v>49</v>
      </c>
      <c r="J12" s="17"/>
      <c r="K12" s="14"/>
      <c r="L12" s="14"/>
      <c r="M12" s="14"/>
      <c r="N12" s="14"/>
      <c r="O12" s="14"/>
      <c r="P12" s="14"/>
      <c r="Q12" s="14"/>
      <c r="R12" s="14"/>
      <c r="S12" s="14"/>
      <c r="T12" s="14"/>
      <c r="U12" s="14"/>
      <c r="V12" s="14"/>
      <c r="W12" s="14"/>
      <c r="X12" s="14"/>
      <c r="Y12" s="14"/>
      <c r="Z12" s="14"/>
    </row>
    <row r="13" ht="21.0" customHeight="1">
      <c r="A13" s="15">
        <v>0.0</v>
      </c>
      <c r="B13" s="15">
        <v>-1600.0</v>
      </c>
      <c r="C13" s="17">
        <v>1.0</v>
      </c>
      <c r="D13" s="17">
        <f t="shared" ref="D13:D18" si="5">B13*C13</f>
        <v>-1600</v>
      </c>
      <c r="E13" s="17">
        <v>1.0</v>
      </c>
      <c r="F13" s="17">
        <f t="shared" ref="F13:F18" si="6">D13*E13</f>
        <v>-1600</v>
      </c>
      <c r="G13" s="17">
        <v>1.0</v>
      </c>
      <c r="H13" s="17">
        <f t="shared" ref="H13:H18" si="7">F13*G13</f>
        <v>-1600</v>
      </c>
      <c r="I13" s="17">
        <v>1.0</v>
      </c>
      <c r="J13" s="17">
        <f t="shared" ref="J13:J18" si="8">H13*I13</f>
        <v>-1600</v>
      </c>
      <c r="K13" s="14"/>
      <c r="L13" s="14"/>
      <c r="M13" s="14"/>
      <c r="N13" s="14"/>
      <c r="O13" s="14"/>
      <c r="P13" s="14"/>
      <c r="Q13" s="14"/>
      <c r="R13" s="14"/>
      <c r="S13" s="14"/>
      <c r="T13" s="14"/>
      <c r="U13" s="14"/>
      <c r="V13" s="14"/>
      <c r="W13" s="14"/>
      <c r="X13" s="14"/>
      <c r="Y13" s="14"/>
      <c r="Z13" s="14"/>
    </row>
    <row r="14" ht="21.0" customHeight="1">
      <c r="A14" s="15">
        <v>1.0</v>
      </c>
      <c r="B14" s="15">
        <v>200.0</v>
      </c>
      <c r="C14" s="17">
        <v>0.9524</v>
      </c>
      <c r="D14" s="17">
        <f t="shared" si="5"/>
        <v>190.48</v>
      </c>
      <c r="E14" s="17">
        <v>0.8696</v>
      </c>
      <c r="F14" s="17">
        <f t="shared" si="6"/>
        <v>165.641408</v>
      </c>
      <c r="G14" s="17">
        <v>0.8333</v>
      </c>
      <c r="H14" s="17">
        <f t="shared" si="7"/>
        <v>138.0289853</v>
      </c>
      <c r="I14" s="17">
        <v>0.64</v>
      </c>
      <c r="J14" s="17">
        <f t="shared" si="8"/>
        <v>88.33855058</v>
      </c>
      <c r="K14" s="14"/>
      <c r="L14" s="14"/>
      <c r="M14" s="14"/>
      <c r="N14" s="14"/>
      <c r="O14" s="14"/>
      <c r="P14" s="14"/>
      <c r="Q14" s="14"/>
      <c r="R14" s="14"/>
      <c r="S14" s="14"/>
      <c r="T14" s="14"/>
      <c r="U14" s="14"/>
      <c r="V14" s="14"/>
      <c r="W14" s="14"/>
      <c r="X14" s="14"/>
      <c r="Y14" s="14"/>
      <c r="Z14" s="14"/>
    </row>
    <row r="15" ht="21.0" customHeight="1">
      <c r="A15" s="15">
        <v>2.0</v>
      </c>
      <c r="B15" s="15">
        <v>400.0</v>
      </c>
      <c r="C15" s="17">
        <v>0.907</v>
      </c>
      <c r="D15" s="17">
        <f t="shared" si="5"/>
        <v>362.8</v>
      </c>
      <c r="E15" s="17">
        <v>0.7561</v>
      </c>
      <c r="F15" s="17">
        <f t="shared" si="6"/>
        <v>274.31308</v>
      </c>
      <c r="G15" s="17">
        <v>0.6944</v>
      </c>
      <c r="H15" s="17">
        <f t="shared" si="7"/>
        <v>190.4830028</v>
      </c>
      <c r="I15" s="17">
        <v>0.512</v>
      </c>
      <c r="J15" s="17">
        <f t="shared" si="8"/>
        <v>97.52729741</v>
      </c>
      <c r="K15" s="14"/>
      <c r="L15" s="14"/>
      <c r="M15" s="14"/>
      <c r="N15" s="14"/>
      <c r="O15" s="14"/>
      <c r="P15" s="14"/>
      <c r="Q15" s="14"/>
      <c r="R15" s="14"/>
      <c r="S15" s="14"/>
      <c r="T15" s="14"/>
      <c r="U15" s="14"/>
      <c r="V15" s="14"/>
      <c r="W15" s="14"/>
      <c r="X15" s="14"/>
      <c r="Y15" s="14"/>
      <c r="Z15" s="14"/>
    </row>
    <row r="16" ht="21.0" customHeight="1">
      <c r="A16" s="15">
        <v>3.0</v>
      </c>
      <c r="B16" s="15">
        <v>600.0</v>
      </c>
      <c r="C16" s="17">
        <v>0.8638</v>
      </c>
      <c r="D16" s="17">
        <f t="shared" si="5"/>
        <v>518.28</v>
      </c>
      <c r="E16" s="17">
        <v>0.6575</v>
      </c>
      <c r="F16" s="17">
        <f t="shared" si="6"/>
        <v>340.7691</v>
      </c>
      <c r="G16" s="17">
        <v>0.5787</v>
      </c>
      <c r="H16" s="17">
        <f t="shared" si="7"/>
        <v>197.2030782</v>
      </c>
      <c r="I16" s="17">
        <v>0.4096</v>
      </c>
      <c r="J16" s="17">
        <f t="shared" si="8"/>
        <v>80.77438082</v>
      </c>
      <c r="K16" s="14"/>
      <c r="L16" s="14"/>
      <c r="M16" s="14"/>
      <c r="N16" s="14"/>
      <c r="O16" s="14"/>
      <c r="P16" s="14"/>
      <c r="Q16" s="14"/>
      <c r="R16" s="14"/>
      <c r="S16" s="14"/>
      <c r="T16" s="14"/>
      <c r="U16" s="14"/>
      <c r="V16" s="14"/>
      <c r="W16" s="14"/>
      <c r="X16" s="14"/>
      <c r="Y16" s="14"/>
      <c r="Z16" s="14"/>
    </row>
    <row r="17" ht="21.0" customHeight="1">
      <c r="A17" s="15">
        <v>4.0</v>
      </c>
      <c r="B17" s="15">
        <v>800.0</v>
      </c>
      <c r="C17" s="17">
        <v>0.8227</v>
      </c>
      <c r="D17" s="17">
        <f t="shared" si="5"/>
        <v>658.16</v>
      </c>
      <c r="E17" s="17">
        <v>0.5718</v>
      </c>
      <c r="F17" s="17">
        <f t="shared" si="6"/>
        <v>376.335888</v>
      </c>
      <c r="G17" s="17">
        <v>0.4823</v>
      </c>
      <c r="H17" s="17">
        <f t="shared" si="7"/>
        <v>181.5067988</v>
      </c>
      <c r="I17" s="17">
        <v>0.3277</v>
      </c>
      <c r="J17" s="17">
        <f t="shared" si="8"/>
        <v>59.47977796</v>
      </c>
      <c r="K17" s="14"/>
      <c r="L17" s="14"/>
      <c r="M17" s="14"/>
      <c r="N17" s="14"/>
      <c r="O17" s="14"/>
      <c r="P17" s="14"/>
      <c r="Q17" s="14"/>
      <c r="R17" s="14"/>
      <c r="S17" s="14"/>
      <c r="T17" s="14"/>
      <c r="U17" s="14"/>
      <c r="V17" s="14"/>
      <c r="W17" s="14"/>
      <c r="X17" s="14"/>
      <c r="Y17" s="14"/>
      <c r="Z17" s="14"/>
    </row>
    <row r="18" ht="21.0" customHeight="1">
      <c r="A18" s="15">
        <v>5.0</v>
      </c>
      <c r="B18" s="15">
        <v>100.0</v>
      </c>
      <c r="C18" s="17">
        <v>0.7835</v>
      </c>
      <c r="D18" s="17">
        <f t="shared" si="5"/>
        <v>78.35</v>
      </c>
      <c r="E18" s="17">
        <v>0.4972</v>
      </c>
      <c r="F18" s="17">
        <f t="shared" si="6"/>
        <v>38.95562</v>
      </c>
      <c r="G18" s="17">
        <v>0.4019</v>
      </c>
      <c r="H18" s="17">
        <f t="shared" si="7"/>
        <v>15.65626368</v>
      </c>
      <c r="I18" s="17">
        <v>0.2621</v>
      </c>
      <c r="J18" s="17">
        <f t="shared" si="8"/>
        <v>4.10350671</v>
      </c>
      <c r="K18" s="14"/>
      <c r="L18" s="14"/>
      <c r="M18" s="14"/>
      <c r="N18" s="14"/>
      <c r="O18" s="14"/>
      <c r="P18" s="14"/>
      <c r="Q18" s="14"/>
      <c r="R18" s="14"/>
      <c r="S18" s="14"/>
      <c r="T18" s="14"/>
      <c r="U18" s="14"/>
      <c r="V18" s="14"/>
      <c r="W18" s="14"/>
      <c r="X18" s="14"/>
      <c r="Y18" s="14"/>
      <c r="Z18" s="14"/>
    </row>
    <row r="19" ht="21.0" customHeight="1">
      <c r="A19" s="17" t="s">
        <v>28</v>
      </c>
      <c r="B19" s="17"/>
      <c r="C19" s="17"/>
      <c r="D19" s="17">
        <f>SUM(D13:D18)</f>
        <v>208.07</v>
      </c>
      <c r="E19" s="17"/>
      <c r="F19" s="17">
        <f>SUM(F13:F18)</f>
        <v>-403.984904</v>
      </c>
      <c r="G19" s="17"/>
      <c r="H19" s="17">
        <f>SUM(H13:H18)</f>
        <v>-877.1218713</v>
      </c>
      <c r="I19" s="17"/>
      <c r="J19" s="17">
        <f>SUM(J13:J18)</f>
        <v>-1269.776487</v>
      </c>
      <c r="K19" s="14"/>
      <c r="L19" s="14"/>
      <c r="M19" s="14"/>
      <c r="N19" s="14"/>
      <c r="O19" s="14"/>
      <c r="P19" s="14"/>
      <c r="Q19" s="14"/>
      <c r="R19" s="14"/>
      <c r="S19" s="14"/>
      <c r="T19" s="14"/>
      <c r="U19" s="14"/>
      <c r="V19" s="14"/>
      <c r="W19" s="14"/>
      <c r="X19" s="14"/>
      <c r="Y19" s="14"/>
      <c r="Z19" s="14"/>
    </row>
    <row r="20" ht="21.0"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1.0" customHeight="1">
      <c r="A21" s="14"/>
      <c r="B21" s="14" t="s">
        <v>52</v>
      </c>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1.0"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1.0"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1.0"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21.0"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21.0"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21.0"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21.0"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21.0"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21.0"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21.0"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21.0"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21.0"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21.0"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21.0"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21.0"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21.0"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21.0"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21.0"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21.0"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21.0"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21.0"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21.0"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21.0"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21.0"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21.0"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21.0"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21.0"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21.0"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21.0"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21.0"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21.0"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21.0"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21.0"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21.0"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21.0"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21.0"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21.0"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21.0"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21.0"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21.0"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21.0"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21.0"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21.0"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21.0"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21.0"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21.0"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21.0"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21.0"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21.0"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21.0"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21.0"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21.0"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21.0"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21.0"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21.0"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21.0"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21.0"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21.0"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21.0"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21.0"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21.0"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21.0"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21.0"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21.0"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21.0"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21.0"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21.0"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21.0"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21.0"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21.0"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21.0"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21.0"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21.0"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21.0"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21.0"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21.0"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21.0"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21.0"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21.0"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21.0"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21.0"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21.0"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21.0"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21.0"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21.0"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21.0"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21.0"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21.0"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21.0"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21.0"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21.0"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21.0"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21.0"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21.0"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21.0"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21.0"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21.0"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21.0"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21.0"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21.0"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21.0"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21.0"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21.0"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21.0"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21.0"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21.0"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21.0"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21.0"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21.0"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21.0"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21.0"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21.0"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21.0"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21.0"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21.0"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21.0"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21.0"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21.0"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21.0"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21.0"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21.0"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21.0"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21.0"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21.0"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21.0"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21.0"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21.0"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21.0"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21.0"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21.0"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21.0"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21.0"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21.0"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21.0"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21.0"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21.0"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21.0"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21.0"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21.0"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21.0"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21.0"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21.0"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21.0"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21.0"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21.0"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21.0"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21.0"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21.0"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21.0"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21.0"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21.0"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21.0"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21.0"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21.0"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21.0"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21.0"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21.0"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21.0"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21.0"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21.0"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21.0"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21.0"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21.0"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21.0"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21.0"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21.0"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21.0"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21.0"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21.0"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21.0"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21.0"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21.0"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21.0"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21.0"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21.0"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21.0"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21.0"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21.0"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21.0"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21.0"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21.0"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21.0"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21.0"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21.0"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21.0"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21.0"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21.0"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21.0"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21.0"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21.0"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21.0"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21.0"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21.0"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21.0"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21.0"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21.0"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21.0"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21.0"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21.0"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21.0"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21.0"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21.0"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21.0"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21.0"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21.0"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21.0"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21.0"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21.0"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21.0"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21.0"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21.0"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21.0"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21.0"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21.0"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21.0"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21.0"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21.0"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21.0"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21.0"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21.0"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21.0"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21.0"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21.0"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21.0"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21.0"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21.0"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21.0"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21.0"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21.0"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21.0"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21.0"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21.0"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21.0"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21.0"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21.0"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21.0"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21.0"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21.0"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21.0"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21.0"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21.0"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21.0"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21.0"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21.0"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21.0"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21.0"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21.0"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21.0"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21.0"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21.0"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21.0"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21.0"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21.0"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21.0"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21.0"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21.0"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21.0"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21.0"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21.0"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21.0"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21.0"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21.0"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21.0"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21.0"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21.0"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21.0"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21.0"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21.0"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21.0"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21.0"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21.0"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21.0"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21.0"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21.0"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21.0"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21.0"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21.0"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21.0"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21.0"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21.0"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21.0"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21.0"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21.0"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21.0"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21.0"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21.0"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21.0"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21.0"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21.0"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21.0"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21.0"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21.0"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21.0"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21.0"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21.0"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21.0"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21.0"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21.0"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21.0"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21.0"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21.0"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21.0"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21.0"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21.0"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21.0"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21.0"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21.0"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21.0"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21.0"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21.0"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21.0"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21.0"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21.0"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21.0"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21.0"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21.0"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21.0"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21.0"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21.0"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21.0"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21.0"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21.0"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21.0"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21.0"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21.0"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21.0"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21.0"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21.0"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21.0"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21.0"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21.0"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21.0"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21.0"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21.0"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21.0"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21.0"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21.0"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21.0"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21.0"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21.0"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21.0"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21.0"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21.0"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21.0"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21.0"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21.0"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21.0"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21.0"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21.0"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21.0"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21.0"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21.0"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21.0"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21.0"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21.0"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21.0"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21.0"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21.0"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21.0"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21.0"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21.0"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21.0"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21.0"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21.0"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21.0"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21.0"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21.0"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21.0"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21.0"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21.0"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21.0"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21.0"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21.0"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21.0"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21.0"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21.0"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21.0"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21.0"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21.0"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21.0"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21.0"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21.0"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21.0"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21.0"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21.0"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21.0"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21.0"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21.0"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21.0"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21.0"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21.0"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21.0"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21.0"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21.0"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21.0"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21.0"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21.0"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21.0"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21.0"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21.0"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21.0"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21.0"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21.0"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21.0"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21.0"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21.0"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21.0"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21.0"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21.0"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21.0"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21.0"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21.0"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21.0"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21.0"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21.0"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21.0"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21.0"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21.0"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21.0"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21.0"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21.0"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21.0"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21.0"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21.0"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21.0"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21.0"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21.0"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21.0"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21.0"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21.0"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21.0"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21.0"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21.0"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21.0"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21.0"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21.0"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21.0"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21.0"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21.0"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21.0"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21.0"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21.0"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21.0"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21.0"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21.0"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21.0"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21.0"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21.0"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21.0"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21.0"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21.0"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21.0"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21.0"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21.0"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21.0"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21.0"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21.0"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21.0"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21.0"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21.0"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21.0"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21.0"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21.0"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21.0"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21.0"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21.0"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21.0"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21.0"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21.0"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21.0"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21.0"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21.0"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21.0"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21.0"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21.0"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21.0"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21.0"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21.0"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21.0"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21.0"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21.0"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21.0"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21.0"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21.0"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21.0"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21.0"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21.0"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21.0"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21.0"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21.0"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21.0"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21.0"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21.0"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21.0"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21.0"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21.0"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21.0"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21.0"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21.0"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21.0"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21.0"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21.0"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21.0"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21.0"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21.0"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21.0"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21.0"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21.0"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21.0"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21.0"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21.0"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21.0"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21.0"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21.0"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21.0"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21.0"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21.0"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21.0"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21.0"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21.0"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21.0"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21.0"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21.0"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21.0"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21.0"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21.0"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21.0"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21.0"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21.0"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21.0"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21.0"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21.0"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21.0"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21.0"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21.0"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21.0"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21.0"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21.0"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21.0"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21.0"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21.0"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21.0"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21.0"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21.0"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21.0"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21.0"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21.0"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21.0"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21.0"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21.0"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21.0"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21.0"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21.0"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21.0"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21.0"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21.0"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21.0"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21.0"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21.0"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21.0"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21.0"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21.0"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21.0"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21.0"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21.0"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21.0"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21.0"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21.0"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21.0"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21.0"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21.0"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21.0"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21.0"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21.0"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21.0"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21.0"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21.0"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21.0"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21.0"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21.0"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21.0"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21.0"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21.0"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21.0"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21.0"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21.0"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21.0"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21.0"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21.0"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21.0"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21.0"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21.0"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21.0"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21.0"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21.0"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21.0"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21.0"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21.0"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21.0"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21.0"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21.0"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21.0"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21.0"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21.0"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21.0"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21.0"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21.0"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21.0"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21.0"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21.0"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21.0"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21.0"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21.0"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21.0"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21.0"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21.0"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21.0"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21.0"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21.0"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21.0"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21.0"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21.0"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21.0"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21.0"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21.0"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21.0"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21.0"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21.0"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21.0"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21.0"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21.0"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21.0"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21.0"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21.0"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21.0"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21.0"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21.0"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21.0"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21.0"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21.0"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21.0"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21.0"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21.0"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21.0"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21.0"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21.0"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21.0"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21.0"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21.0"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21.0"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21.0"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21.0"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21.0"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21.0"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21.0"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21.0"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21.0"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21.0"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21.0"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21.0"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21.0"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21.0"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21.0"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21.0"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21.0"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21.0"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21.0"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21.0"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21.0"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21.0"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21.0"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21.0"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21.0"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21.0"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21.0"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21.0"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21.0"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21.0"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21.0"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21.0"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21.0"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21.0"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21.0"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21.0"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21.0"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21.0"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21.0"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21.0"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21.0"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21.0"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21.0"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21.0"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21.0"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21.0"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21.0"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21.0"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21.0"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21.0"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21.0"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21.0"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21.0"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21.0"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21.0"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21.0"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21.0"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21.0"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21.0"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21.0"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21.0"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21.0"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21.0"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21.0"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21.0"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21.0"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21.0"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21.0"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21.0"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21.0"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21.0"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21.0"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21.0"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21.0"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21.0"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21.0"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21.0"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21.0"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21.0"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21.0"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21.0"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21.0"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21.0"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21.0"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21.0"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21.0"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21.0"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21.0"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21.0"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21.0"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21.0"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21.0"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21.0"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21.0"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21.0"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21.0"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21.0"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21.0"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21.0"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21.0"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21.0"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21.0"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21.0"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21.0"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21.0"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21.0"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21.0"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21.0"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21.0"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21.0"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21.0"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21.0"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21.0"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21.0"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21.0"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21.0"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21.0"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21.0"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21.0"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21.0"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21.0"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21.0"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21.0"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21.0"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21.0"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21.0"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21.0"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21.0"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21.0"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
    <mergeCell ref="M4:Q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4.14"/>
    <col customWidth="1" min="3" max="3" width="17.14"/>
    <col customWidth="1" min="4" max="5" width="13.14"/>
    <col customWidth="1" min="6" max="6" width="14.86"/>
    <col customWidth="1" min="7" max="7" width="9.14"/>
    <col customWidth="1" min="8" max="8" width="15.29"/>
    <col customWidth="1" min="9" max="12" width="9.14"/>
    <col customWidth="1" min="13" max="26" width="8.71"/>
  </cols>
  <sheetData>
    <row r="1" ht="21.0" customHeight="1">
      <c r="A1" s="14"/>
      <c r="B1" s="14"/>
      <c r="C1" s="14"/>
      <c r="D1" s="14"/>
      <c r="E1" s="14"/>
      <c r="F1" s="14"/>
      <c r="G1" s="14" t="s">
        <v>53</v>
      </c>
      <c r="H1" s="14"/>
      <c r="I1" s="14"/>
      <c r="J1" s="14"/>
      <c r="K1" s="14"/>
      <c r="L1" s="14" t="s">
        <v>54</v>
      </c>
      <c r="M1" s="14"/>
      <c r="N1" s="14"/>
      <c r="O1" s="14"/>
      <c r="P1" s="14"/>
      <c r="Q1" s="14"/>
      <c r="R1" s="14"/>
      <c r="S1" s="14"/>
      <c r="T1" s="14"/>
      <c r="U1" s="14"/>
      <c r="V1" s="14"/>
      <c r="W1" s="14"/>
      <c r="X1" s="14"/>
      <c r="Y1" s="14"/>
      <c r="Z1" s="14"/>
    </row>
    <row r="2" ht="21.0" customHeight="1">
      <c r="A2" s="15" t="s">
        <v>3</v>
      </c>
      <c r="B2" s="15" t="s">
        <v>4</v>
      </c>
      <c r="C2" s="15" t="s">
        <v>5</v>
      </c>
      <c r="D2" s="15" t="s">
        <v>20</v>
      </c>
      <c r="E2" s="15" t="s">
        <v>55</v>
      </c>
      <c r="F2" s="17" t="s">
        <v>56</v>
      </c>
      <c r="G2" s="14" t="s">
        <v>57</v>
      </c>
      <c r="H2" s="14"/>
      <c r="I2" s="14"/>
      <c r="J2" s="14"/>
      <c r="K2" s="14"/>
      <c r="L2" s="14" t="s">
        <v>58</v>
      </c>
      <c r="M2" s="14"/>
      <c r="N2" s="14"/>
      <c r="O2" s="14"/>
      <c r="P2" s="14"/>
      <c r="Q2" s="14"/>
      <c r="R2" s="14"/>
      <c r="S2" s="14"/>
      <c r="T2" s="14"/>
      <c r="U2" s="14"/>
      <c r="V2" s="14"/>
      <c r="W2" s="14"/>
      <c r="X2" s="14"/>
      <c r="Y2" s="14"/>
      <c r="Z2" s="14"/>
    </row>
    <row r="3" ht="21.0" customHeight="1">
      <c r="A3" s="15">
        <v>0.0</v>
      </c>
      <c r="B3" s="15">
        <v>-1000.0</v>
      </c>
      <c r="C3" s="15">
        <v>-1600.0</v>
      </c>
      <c r="D3" s="15">
        <v>1.0</v>
      </c>
      <c r="E3" s="15">
        <f t="shared" ref="E3:E8" si="1">B3*D3</f>
        <v>-1000</v>
      </c>
      <c r="F3" s="17">
        <f t="shared" ref="F3:F8" si="2">C3*D3</f>
        <v>-1600</v>
      </c>
      <c r="G3" s="14" t="s">
        <v>59</v>
      </c>
      <c r="H3" s="14"/>
      <c r="I3" s="14"/>
      <c r="J3" s="14"/>
      <c r="K3" s="14"/>
      <c r="L3" s="14" t="s">
        <v>60</v>
      </c>
      <c r="M3" s="14"/>
      <c r="N3" s="14"/>
      <c r="O3" s="14"/>
      <c r="P3" s="14"/>
      <c r="Q3" s="14"/>
      <c r="R3" s="14"/>
      <c r="S3" s="14"/>
      <c r="T3" s="14"/>
      <c r="U3" s="14"/>
      <c r="V3" s="14"/>
      <c r="W3" s="14"/>
      <c r="X3" s="14"/>
      <c r="Y3" s="14"/>
      <c r="Z3" s="14"/>
    </row>
    <row r="4" ht="21.0" customHeight="1">
      <c r="A4" s="15">
        <v>1.0</v>
      </c>
      <c r="B4" s="15">
        <v>-1200.0</v>
      </c>
      <c r="C4" s="15">
        <v>200.0</v>
      </c>
      <c r="D4" s="15">
        <v>0.909</v>
      </c>
      <c r="E4" s="15">
        <f t="shared" si="1"/>
        <v>-1090.8</v>
      </c>
      <c r="F4" s="17">
        <f t="shared" si="2"/>
        <v>181.8</v>
      </c>
      <c r="G4" s="14"/>
      <c r="H4" s="14"/>
      <c r="I4" s="14"/>
      <c r="J4" s="14"/>
      <c r="K4" s="14"/>
      <c r="L4" s="14" t="s">
        <v>61</v>
      </c>
      <c r="M4" s="14"/>
      <c r="N4" s="14"/>
      <c r="O4" s="14"/>
      <c r="P4" s="14"/>
      <c r="Q4" s="14"/>
      <c r="R4" s="14"/>
      <c r="S4" s="14"/>
      <c r="T4" s="14"/>
      <c r="U4" s="14"/>
      <c r="V4" s="14"/>
      <c r="W4" s="14"/>
      <c r="X4" s="14"/>
      <c r="Y4" s="14"/>
      <c r="Z4" s="14"/>
    </row>
    <row r="5" ht="21.0" customHeight="1">
      <c r="A5" s="15">
        <v>2.0</v>
      </c>
      <c r="B5" s="15">
        <v>-600.0</v>
      </c>
      <c r="C5" s="15">
        <v>400.0</v>
      </c>
      <c r="D5" s="15">
        <v>0.826</v>
      </c>
      <c r="E5" s="15">
        <f t="shared" si="1"/>
        <v>-495.6</v>
      </c>
      <c r="F5" s="17">
        <f t="shared" si="2"/>
        <v>330.4</v>
      </c>
      <c r="G5" s="14"/>
      <c r="H5" s="14"/>
      <c r="I5" s="14"/>
      <c r="J5" s="14"/>
      <c r="K5" s="14"/>
      <c r="L5" s="14" t="s">
        <v>62</v>
      </c>
      <c r="M5" s="14"/>
      <c r="N5" s="14"/>
      <c r="O5" s="14"/>
      <c r="P5" s="14"/>
      <c r="Q5" s="14"/>
      <c r="R5" s="14"/>
      <c r="S5" s="14"/>
      <c r="T5" s="14"/>
      <c r="U5" s="14"/>
      <c r="V5" s="14"/>
      <c r="W5" s="14"/>
      <c r="X5" s="14"/>
      <c r="Y5" s="14"/>
      <c r="Z5" s="14"/>
    </row>
    <row r="6" ht="21.0" customHeight="1">
      <c r="A6" s="15">
        <v>3.0</v>
      </c>
      <c r="B6" s="15">
        <v>-250.0</v>
      </c>
      <c r="C6" s="15">
        <v>600.0</v>
      </c>
      <c r="D6" s="15">
        <v>0.751</v>
      </c>
      <c r="E6" s="15">
        <f t="shared" si="1"/>
        <v>-187.75</v>
      </c>
      <c r="F6" s="17">
        <f t="shared" si="2"/>
        <v>450.6</v>
      </c>
      <c r="G6" s="14"/>
      <c r="H6" s="14"/>
      <c r="I6" s="14"/>
      <c r="J6" s="14"/>
      <c r="K6" s="14"/>
      <c r="L6" s="14"/>
      <c r="M6" s="14"/>
      <c r="N6" s="14"/>
      <c r="O6" s="14"/>
      <c r="P6" s="14"/>
      <c r="Q6" s="14"/>
      <c r="R6" s="14"/>
      <c r="S6" s="14"/>
      <c r="T6" s="14"/>
      <c r="U6" s="14"/>
      <c r="V6" s="14"/>
      <c r="W6" s="14"/>
      <c r="X6" s="14"/>
      <c r="Y6" s="14"/>
      <c r="Z6" s="14"/>
    </row>
    <row r="7" ht="21.0" customHeight="1">
      <c r="A7" s="15">
        <v>4.0</v>
      </c>
      <c r="B7" s="15">
        <v>2000.0</v>
      </c>
      <c r="C7" s="15">
        <v>800.0</v>
      </c>
      <c r="D7" s="15">
        <v>0.683</v>
      </c>
      <c r="E7" s="15">
        <f t="shared" si="1"/>
        <v>1366</v>
      </c>
      <c r="F7" s="17">
        <f t="shared" si="2"/>
        <v>546.4</v>
      </c>
      <c r="G7" s="14"/>
      <c r="H7" s="14"/>
      <c r="I7" s="14"/>
      <c r="J7" s="14"/>
      <c r="K7" s="14"/>
      <c r="L7" s="14"/>
      <c r="M7" s="14"/>
      <c r="N7" s="14"/>
      <c r="O7" s="14"/>
      <c r="P7" s="14"/>
      <c r="Q7" s="14"/>
      <c r="R7" s="14"/>
      <c r="S7" s="14"/>
      <c r="T7" s="14"/>
      <c r="U7" s="14"/>
      <c r="V7" s="14"/>
      <c r="W7" s="14"/>
      <c r="X7" s="14"/>
      <c r="Y7" s="14"/>
      <c r="Z7" s="14"/>
    </row>
    <row r="8" ht="21.0" customHeight="1">
      <c r="A8" s="15">
        <v>5.0</v>
      </c>
      <c r="B8" s="15">
        <v>4000.0</v>
      </c>
      <c r="C8" s="15">
        <v>100.0</v>
      </c>
      <c r="D8" s="15">
        <v>0.62</v>
      </c>
      <c r="E8" s="15">
        <f t="shared" si="1"/>
        <v>2480</v>
      </c>
      <c r="F8" s="17">
        <f t="shared" si="2"/>
        <v>62</v>
      </c>
      <c r="G8" s="14"/>
      <c r="H8" s="14"/>
      <c r="I8" s="14"/>
      <c r="J8" s="14"/>
      <c r="K8" s="14"/>
      <c r="L8" s="14"/>
      <c r="M8" s="14"/>
      <c r="N8" s="14"/>
      <c r="O8" s="14"/>
      <c r="P8" s="14"/>
      <c r="Q8" s="14"/>
      <c r="R8" s="14"/>
      <c r="S8" s="14"/>
      <c r="T8" s="14"/>
      <c r="U8" s="14"/>
      <c r="V8" s="14"/>
      <c r="W8" s="14"/>
      <c r="X8" s="14"/>
      <c r="Y8" s="14"/>
      <c r="Z8" s="14"/>
    </row>
    <row r="9" ht="21.0" customHeight="1">
      <c r="A9" s="14"/>
      <c r="B9" s="14"/>
      <c r="C9" s="14"/>
      <c r="D9" s="14"/>
      <c r="E9" s="14">
        <f t="shared" ref="E9:F9" si="3">SUM(E3:E8)</f>
        <v>1071.85</v>
      </c>
      <c r="F9" s="14">
        <f t="shared" si="3"/>
        <v>-28.8</v>
      </c>
      <c r="G9" s="14"/>
      <c r="H9" s="14" t="s">
        <v>63</v>
      </c>
      <c r="I9" s="14"/>
      <c r="J9" s="14"/>
      <c r="K9" s="14"/>
      <c r="L9" s="14"/>
      <c r="M9" s="14"/>
      <c r="N9" s="14"/>
      <c r="O9" s="14"/>
      <c r="P9" s="14"/>
      <c r="Q9" s="14"/>
      <c r="R9" s="14"/>
      <c r="S9" s="14"/>
      <c r="T9" s="14"/>
      <c r="U9" s="14"/>
      <c r="V9" s="14"/>
      <c r="W9" s="14"/>
      <c r="X9" s="14"/>
      <c r="Y9" s="14"/>
      <c r="Z9" s="14"/>
    </row>
    <row r="10" ht="21.0" customHeight="1">
      <c r="A10" s="14" t="s">
        <v>64</v>
      </c>
      <c r="B10" s="14"/>
      <c r="C10" s="14"/>
      <c r="D10" s="14"/>
      <c r="E10" s="14"/>
      <c r="F10" s="14"/>
      <c r="G10" s="14"/>
      <c r="H10" s="14" t="s">
        <v>65</v>
      </c>
      <c r="I10" s="14"/>
      <c r="J10" s="14"/>
      <c r="K10" s="14"/>
      <c r="L10" s="14"/>
      <c r="M10" s="14"/>
      <c r="N10" s="14"/>
      <c r="O10" s="14"/>
      <c r="P10" s="14"/>
      <c r="Q10" s="14"/>
      <c r="R10" s="14"/>
      <c r="S10" s="14"/>
      <c r="T10" s="14"/>
      <c r="U10" s="14"/>
      <c r="V10" s="14"/>
      <c r="W10" s="14"/>
      <c r="X10" s="14"/>
      <c r="Y10" s="14"/>
      <c r="Z10" s="14"/>
    </row>
    <row r="11" ht="21.0" customHeight="1">
      <c r="A11" s="14" t="s">
        <v>66</v>
      </c>
      <c r="B11" s="14"/>
      <c r="C11" s="14"/>
      <c r="D11" s="14"/>
      <c r="E11" s="14"/>
      <c r="F11" s="14"/>
      <c r="G11" s="14"/>
      <c r="H11" s="14" t="s">
        <v>67</v>
      </c>
      <c r="I11" s="14">
        <f>(1366+2480)-(1000+1090.8+495.6+187.75)</f>
        <v>1071.85</v>
      </c>
      <c r="J11" s="14"/>
      <c r="K11" s="14"/>
      <c r="L11" s="14"/>
      <c r="M11" s="14"/>
      <c r="N11" s="14"/>
      <c r="O11" s="14"/>
      <c r="P11" s="14"/>
      <c r="Q11" s="14"/>
      <c r="R11" s="14"/>
      <c r="S11" s="14"/>
      <c r="T11" s="14"/>
      <c r="U11" s="14"/>
      <c r="V11" s="14"/>
      <c r="W11" s="14"/>
      <c r="X11" s="14"/>
      <c r="Y11" s="14"/>
      <c r="Z11" s="14"/>
    </row>
    <row r="12" ht="21.0" customHeight="1">
      <c r="A12" s="14" t="s">
        <v>68</v>
      </c>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21.0"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21.0" customHeight="1">
      <c r="A14" s="14" t="s">
        <v>69</v>
      </c>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21.0" customHeight="1">
      <c r="A15" s="14"/>
      <c r="B15" s="14" t="s">
        <v>70</v>
      </c>
      <c r="C15" s="14"/>
      <c r="D15" s="14"/>
      <c r="E15" s="14"/>
      <c r="F15" s="14"/>
      <c r="G15" s="14"/>
      <c r="H15" s="14"/>
      <c r="I15" s="14"/>
      <c r="J15" s="14"/>
      <c r="K15" s="14"/>
      <c r="L15" s="14"/>
      <c r="M15" s="14"/>
      <c r="N15" s="14"/>
      <c r="O15" s="14"/>
      <c r="P15" s="14"/>
      <c r="Q15" s="14"/>
      <c r="R15" s="14"/>
      <c r="S15" s="14"/>
      <c r="T15" s="14"/>
      <c r="U15" s="14"/>
      <c r="V15" s="14"/>
      <c r="W15" s="14"/>
      <c r="X15" s="14"/>
      <c r="Y15" s="14"/>
      <c r="Z15" s="14"/>
    </row>
    <row r="16" ht="21.0"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21.0"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21.0"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21.0"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1.0"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1.0"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1.0"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1.0"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1.0"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21.0"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21.0"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21.0"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21.0"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21.0"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21.0"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21.0"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21.0"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21.0"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21.0"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21.0"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21.0"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21.0"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21.0"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21.0"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21.0"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21.0"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21.0"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21.0"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21.0"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21.0"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21.0"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21.0"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21.0"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21.0"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21.0"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21.0"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21.0"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21.0"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21.0"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21.0"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21.0"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21.0"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21.0"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21.0"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21.0"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21.0"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21.0"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21.0"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21.0"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21.0"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21.0"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21.0"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21.0"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21.0"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21.0"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21.0"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21.0"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21.0"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21.0"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21.0"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21.0"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21.0"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21.0"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21.0"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21.0"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21.0"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21.0"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21.0"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21.0"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21.0"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21.0"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21.0"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21.0"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21.0"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21.0"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21.0"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21.0"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21.0"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21.0"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21.0"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21.0"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21.0"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21.0"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21.0"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21.0"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21.0"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21.0"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21.0"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21.0"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21.0"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21.0"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21.0"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21.0"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21.0"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21.0"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21.0"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21.0"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21.0"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21.0"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21.0"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21.0"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21.0"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21.0"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21.0"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21.0"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21.0"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21.0"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21.0"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21.0"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21.0"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21.0"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21.0"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21.0"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21.0"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21.0"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21.0"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21.0"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21.0"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21.0"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21.0"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21.0"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21.0"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21.0"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21.0"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21.0"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21.0"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21.0"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21.0"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21.0"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21.0"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21.0"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21.0"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21.0"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21.0"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21.0"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21.0"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21.0"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21.0"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21.0"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21.0"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21.0"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21.0"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21.0"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21.0"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21.0"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21.0"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21.0"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21.0"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21.0"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21.0"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21.0"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21.0"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21.0"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21.0"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21.0"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21.0"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21.0"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21.0"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21.0"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21.0"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21.0"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21.0"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21.0"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21.0"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21.0"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21.0"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21.0"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21.0"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21.0"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21.0"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21.0"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21.0"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21.0"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21.0"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21.0"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21.0"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21.0"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21.0"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21.0"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21.0"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21.0"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21.0"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21.0"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21.0"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21.0"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21.0"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21.0"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21.0"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21.0"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21.0"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21.0"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21.0"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21.0"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21.0"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21.0"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21.0"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21.0"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21.0"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21.0"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21.0"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21.0"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21.0"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21.0"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21.0"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21.0"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21.0"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21.0"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21.0"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21.0"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21.0"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21.0"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21.0"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21.0"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21.0"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21.0"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21.0"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21.0"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21.0"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21.0"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21.0"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21.0"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21.0"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21.0"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21.0"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21.0"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21.0"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21.0"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21.0"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21.0"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21.0"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21.0"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21.0"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21.0"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21.0"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21.0"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21.0"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21.0"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21.0"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21.0"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21.0"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21.0"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21.0"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21.0"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21.0"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21.0"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21.0"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21.0"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21.0"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21.0"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21.0"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21.0"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21.0"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21.0"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21.0"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21.0"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21.0"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21.0"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21.0"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21.0"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21.0"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21.0"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21.0"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21.0"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21.0"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21.0"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21.0"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21.0"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21.0"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21.0"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21.0"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21.0"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21.0"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21.0"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21.0"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21.0"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21.0"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21.0"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21.0"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21.0"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21.0"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21.0"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21.0"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21.0"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21.0"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21.0"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21.0"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21.0"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21.0"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21.0"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21.0"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21.0"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21.0"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21.0"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21.0"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21.0"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21.0"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21.0"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21.0"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21.0"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21.0"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21.0"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21.0"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21.0"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21.0"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21.0"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21.0"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21.0"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21.0"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21.0"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21.0"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21.0"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21.0"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21.0"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21.0"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21.0"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21.0"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21.0"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21.0"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21.0"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21.0"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21.0"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21.0"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21.0"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21.0"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21.0"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21.0"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21.0"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21.0"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21.0"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21.0"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21.0"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21.0"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21.0"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21.0"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21.0"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21.0"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21.0"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21.0"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21.0"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21.0"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21.0"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21.0"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21.0"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21.0"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21.0"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21.0"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21.0"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21.0"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21.0"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21.0"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21.0"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21.0"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21.0"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21.0"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21.0"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21.0"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21.0"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21.0"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21.0"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21.0"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21.0"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21.0"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21.0"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21.0"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21.0"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21.0"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21.0"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21.0"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21.0"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21.0"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21.0"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21.0"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21.0"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21.0"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21.0"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21.0"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21.0"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21.0"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21.0"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21.0"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21.0"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21.0"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21.0"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21.0"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21.0"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21.0"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21.0"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21.0"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21.0"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21.0"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21.0"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21.0"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21.0"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21.0"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21.0"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21.0"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21.0"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21.0"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21.0"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21.0"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21.0"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21.0"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21.0"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21.0"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21.0"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21.0"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21.0"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21.0"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21.0"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21.0"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21.0"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21.0"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21.0"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21.0"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21.0"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21.0"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21.0"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21.0"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21.0"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21.0"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21.0"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21.0"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21.0"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21.0"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21.0"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21.0"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21.0"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21.0"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21.0"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21.0"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21.0"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21.0"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21.0"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21.0"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21.0"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21.0"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21.0"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21.0"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21.0"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21.0"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21.0"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21.0"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21.0"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21.0"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21.0"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21.0"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21.0"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21.0"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21.0"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21.0"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21.0"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21.0"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21.0"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21.0"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21.0"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21.0"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21.0"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21.0"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21.0"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21.0"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21.0"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21.0"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21.0"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21.0"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21.0"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21.0"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21.0"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21.0"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21.0"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21.0"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21.0"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21.0"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21.0"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21.0"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21.0"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21.0"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21.0"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21.0"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21.0"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21.0"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21.0"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21.0"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21.0"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21.0"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21.0"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21.0"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21.0"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21.0"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21.0"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21.0"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21.0"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21.0"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21.0"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21.0"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21.0"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21.0"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21.0"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21.0"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21.0"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21.0"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21.0"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21.0"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21.0"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21.0"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21.0"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21.0"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21.0"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21.0"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21.0"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21.0"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21.0"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21.0"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21.0"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21.0"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21.0"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21.0"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21.0"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21.0"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21.0"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21.0"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21.0"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21.0"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21.0"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21.0"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21.0"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21.0"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21.0"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21.0"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21.0"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21.0"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21.0"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21.0"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21.0"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21.0"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21.0"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21.0"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21.0"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21.0"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21.0"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21.0"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21.0"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21.0"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21.0"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21.0"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21.0"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21.0"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21.0"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21.0"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21.0"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21.0"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21.0"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21.0"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21.0"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21.0"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21.0"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21.0"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21.0"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21.0"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21.0"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21.0"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21.0"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21.0"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21.0"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21.0"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21.0"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21.0"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21.0"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21.0"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21.0"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21.0"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21.0"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21.0"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21.0"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21.0"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21.0"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21.0"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21.0"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21.0"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21.0"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21.0"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21.0"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21.0"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21.0"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21.0"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21.0"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21.0"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21.0"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21.0"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21.0"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21.0"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21.0"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21.0"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21.0"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21.0"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21.0"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21.0"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21.0"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21.0"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21.0"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21.0"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21.0"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21.0"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21.0"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21.0"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21.0"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21.0"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21.0"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21.0"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21.0"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21.0"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21.0"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21.0"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21.0"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21.0"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21.0"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21.0"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21.0"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21.0"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21.0"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21.0"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21.0"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21.0"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21.0"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21.0"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21.0"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21.0"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21.0"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21.0"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21.0"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21.0"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21.0"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21.0"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21.0"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21.0"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21.0"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21.0"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21.0"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21.0"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21.0"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21.0"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21.0"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21.0"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21.0"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21.0"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21.0"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21.0"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21.0"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21.0"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21.0"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21.0"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21.0"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21.0"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21.0"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21.0"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21.0"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21.0"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21.0"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21.0"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21.0"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21.0"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21.0"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21.0"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21.0"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21.0"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21.0"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21.0"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21.0"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21.0"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21.0"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21.0"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21.0"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21.0"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21.0"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21.0"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21.0"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21.0"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21.0"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21.0"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21.0"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21.0"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21.0"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21.0"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21.0"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21.0"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21.0"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21.0"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21.0"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21.0"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21.0"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21.0"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21.0"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21.0"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21.0"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21.0"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21.0"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21.0"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21.0"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21.0"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21.0"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21.0"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21.0"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21.0"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21.0"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21.0"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21.0"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21.0"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21.0"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21.0"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21.0"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21.0"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21.0"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21.0"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21.0"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21.0"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21.0"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21.0"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21.0"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21.0"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21.0"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21.0"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21.0"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21.0"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21.0"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21.0"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21.0"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21.0"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21.0"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21.0"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21.0"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21.0"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21.0"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21.0"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21.0"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21.0"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21.0"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21.0"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21.0"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21.0"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21.0"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21.0"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21.0"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21.0"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21.0"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21.0"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21.0"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21.0"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21.0"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21.0"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21.0"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21.0"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21.0"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21.0"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21.0"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21.0"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21.0"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21.0"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21.0"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21.0"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21.0"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21.0"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21.0"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21.0"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21.0"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21.0"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21.0"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21.0"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21.0"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21.0"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21.0"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21.0"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21.0"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21.0"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21.0"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21.0"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21.0"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21.0"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21.0"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21.0"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21.0"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21.0"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21.0"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21.0"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21.0"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5.14"/>
    <col customWidth="1" min="3" max="7" width="9.14"/>
    <col customWidth="1" min="8" max="8" width="18.71"/>
    <col customWidth="1" min="9" max="25" width="9.14"/>
    <col customWidth="1" min="26" max="26" width="8.71"/>
  </cols>
  <sheetData>
    <row r="1">
      <c r="A1" s="41"/>
      <c r="B1" s="41"/>
      <c r="C1" s="41"/>
      <c r="D1" s="41"/>
      <c r="E1" s="41"/>
      <c r="F1" s="41"/>
      <c r="G1" s="41"/>
      <c r="H1" s="41"/>
      <c r="I1" s="41"/>
      <c r="J1" s="41"/>
      <c r="K1" s="41"/>
      <c r="L1" s="41"/>
      <c r="M1" s="42"/>
      <c r="N1" s="42"/>
      <c r="O1" s="42"/>
      <c r="P1" s="42"/>
      <c r="Q1" s="42"/>
      <c r="R1" s="42"/>
      <c r="S1" s="42"/>
      <c r="T1" s="42"/>
      <c r="U1" s="42"/>
      <c r="V1" s="42"/>
      <c r="W1" s="42"/>
      <c r="X1" s="42"/>
      <c r="Y1" s="42"/>
      <c r="Z1" s="42"/>
    </row>
    <row r="2">
      <c r="A2" s="43"/>
      <c r="B2" s="43"/>
      <c r="C2" s="43"/>
      <c r="D2" s="43"/>
      <c r="E2" s="43"/>
      <c r="F2" s="43"/>
      <c r="G2" s="43"/>
      <c r="H2" s="43"/>
      <c r="I2" s="43"/>
      <c r="J2" s="43"/>
      <c r="K2" s="43"/>
      <c r="L2" s="43"/>
      <c r="M2" s="44"/>
      <c r="N2" s="44"/>
      <c r="O2" s="44"/>
      <c r="P2" s="44"/>
      <c r="Q2" s="44"/>
      <c r="R2" s="44"/>
      <c r="S2" s="44"/>
      <c r="T2" s="44"/>
      <c r="U2" s="44"/>
      <c r="V2" s="44"/>
      <c r="W2" s="44"/>
      <c r="X2" s="42"/>
      <c r="Y2" s="42"/>
      <c r="Z2" s="42"/>
    </row>
    <row r="3">
      <c r="A3" s="45">
        <v>2.0</v>
      </c>
      <c r="B3" s="43"/>
      <c r="C3" s="43"/>
      <c r="D3" s="43"/>
      <c r="E3" s="43"/>
      <c r="F3" s="43"/>
      <c r="G3" s="43"/>
      <c r="H3" s="43"/>
      <c r="I3" s="46" t="s">
        <v>71</v>
      </c>
      <c r="J3" s="37"/>
      <c r="K3" s="37"/>
      <c r="L3" s="38"/>
      <c r="M3" s="44"/>
      <c r="N3" s="44"/>
      <c r="O3" s="44"/>
      <c r="P3" s="44"/>
      <c r="Q3" s="44"/>
      <c r="R3" s="44"/>
      <c r="S3" s="44"/>
      <c r="T3" s="44"/>
      <c r="U3" s="44"/>
      <c r="V3" s="44"/>
      <c r="W3" s="44"/>
      <c r="X3" s="44"/>
      <c r="Y3" s="44"/>
      <c r="Z3" s="42"/>
    </row>
    <row r="4">
      <c r="A4" s="45">
        <v>3.0</v>
      </c>
      <c r="B4" s="11" t="s">
        <v>3</v>
      </c>
      <c r="C4" s="11" t="s">
        <v>8</v>
      </c>
      <c r="D4" s="11" t="s">
        <v>9</v>
      </c>
      <c r="E4" s="11" t="s">
        <v>10</v>
      </c>
      <c r="F4" s="11" t="s">
        <v>11</v>
      </c>
      <c r="G4" s="11" t="s">
        <v>72</v>
      </c>
      <c r="H4" s="11"/>
      <c r="I4" s="11" t="s">
        <v>8</v>
      </c>
      <c r="J4" s="11" t="s">
        <v>9</v>
      </c>
      <c r="K4" s="11" t="s">
        <v>10</v>
      </c>
      <c r="L4" s="11" t="s">
        <v>11</v>
      </c>
      <c r="M4" s="44"/>
      <c r="N4" s="44"/>
      <c r="O4" s="44"/>
      <c r="P4" s="44"/>
      <c r="Q4" s="44"/>
      <c r="R4" s="44"/>
      <c r="S4" s="44"/>
      <c r="T4" s="44"/>
      <c r="U4" s="44"/>
      <c r="V4" s="44"/>
      <c r="W4" s="44"/>
      <c r="X4" s="44"/>
      <c r="Y4" s="44"/>
      <c r="Z4" s="42"/>
    </row>
    <row r="5">
      <c r="A5" s="45">
        <v>4.0</v>
      </c>
      <c r="B5" s="12">
        <v>0.0</v>
      </c>
      <c r="C5" s="12">
        <v>-200000.0</v>
      </c>
      <c r="D5" s="12">
        <v>-300000.0</v>
      </c>
      <c r="E5" s="12">
        <v>-210000.0</v>
      </c>
      <c r="F5" s="12">
        <v>-320000.0</v>
      </c>
      <c r="G5" s="12">
        <v>1.0</v>
      </c>
      <c r="H5" s="12">
        <v>1.0</v>
      </c>
      <c r="I5" s="12">
        <v>-200000.0</v>
      </c>
      <c r="J5" s="12">
        <v>-300000.0</v>
      </c>
      <c r="K5" s="12">
        <v>-210000.0</v>
      </c>
      <c r="L5" s="12">
        <v>-320000.0</v>
      </c>
      <c r="M5" s="44"/>
      <c r="N5" s="44"/>
      <c r="O5" s="44"/>
      <c r="P5" s="44"/>
      <c r="Q5" s="44"/>
      <c r="R5" s="44"/>
      <c r="S5" s="44"/>
      <c r="T5" s="44"/>
      <c r="U5" s="44"/>
      <c r="V5" s="44"/>
      <c r="W5" s="44"/>
      <c r="X5" s="44"/>
      <c r="Y5" s="44"/>
      <c r="Z5" s="42"/>
    </row>
    <row r="6">
      <c r="A6" s="45">
        <v>5.0</v>
      </c>
      <c r="B6" s="12">
        <v>1.0</v>
      </c>
      <c r="C6" s="12">
        <v>40000.0</v>
      </c>
      <c r="D6" s="12">
        <v>40000.0</v>
      </c>
      <c r="E6" s="12">
        <v>80000.0</v>
      </c>
      <c r="F6" s="12">
        <v>200000.0</v>
      </c>
      <c r="G6" s="47">
        <v>0.893</v>
      </c>
      <c r="H6" s="43"/>
      <c r="I6" s="12">
        <v>35714.29</v>
      </c>
      <c r="J6" s="12">
        <v>35714.29</v>
      </c>
      <c r="K6" s="13">
        <f t="shared" ref="K6:K15" si="1">E6*G6</f>
        <v>71440</v>
      </c>
      <c r="L6" s="13">
        <f t="shared" ref="L6:L7" si="2">F6*G6</f>
        <v>178600</v>
      </c>
      <c r="M6" s="44"/>
      <c r="N6" s="44"/>
      <c r="O6" s="44"/>
      <c r="P6" s="44"/>
      <c r="Q6" s="44"/>
      <c r="R6" s="44"/>
      <c r="S6" s="44"/>
      <c r="T6" s="44"/>
      <c r="U6" s="44"/>
      <c r="V6" s="44"/>
      <c r="W6" s="44"/>
      <c r="X6" s="44"/>
      <c r="Y6" s="44"/>
      <c r="Z6" s="42"/>
    </row>
    <row r="7">
      <c r="A7" s="45">
        <v>6.0</v>
      </c>
      <c r="B7" s="12">
        <v>2.0</v>
      </c>
      <c r="C7" s="12">
        <v>40000.0</v>
      </c>
      <c r="D7" s="12">
        <v>40000.0</v>
      </c>
      <c r="E7" s="12">
        <v>60000.0</v>
      </c>
      <c r="F7" s="12">
        <v>20000.0</v>
      </c>
      <c r="G7" s="47">
        <v>0.797</v>
      </c>
      <c r="H7" s="43"/>
      <c r="I7" s="12">
        <v>31887.76</v>
      </c>
      <c r="J7" s="12">
        <v>31887.76</v>
      </c>
      <c r="K7" s="13">
        <f t="shared" si="1"/>
        <v>47820</v>
      </c>
      <c r="L7" s="13">
        <f t="shared" si="2"/>
        <v>15940</v>
      </c>
      <c r="M7" s="44"/>
      <c r="N7" s="44"/>
      <c r="O7" s="44"/>
      <c r="P7" s="44"/>
      <c r="Q7" s="44"/>
      <c r="R7" s="44"/>
      <c r="S7" s="44"/>
      <c r="T7" s="44"/>
      <c r="U7" s="44"/>
      <c r="V7" s="44"/>
      <c r="W7" s="44"/>
      <c r="X7" s="44"/>
      <c r="Y7" s="44"/>
      <c r="Z7" s="42"/>
    </row>
    <row r="8">
      <c r="A8" s="45">
        <v>7.0</v>
      </c>
      <c r="B8" s="12">
        <v>3.0</v>
      </c>
      <c r="C8" s="12">
        <v>40000.0</v>
      </c>
      <c r="D8" s="12">
        <v>40000.0</v>
      </c>
      <c r="E8" s="12">
        <v>80000.0</v>
      </c>
      <c r="F8" s="13" t="s">
        <v>12</v>
      </c>
      <c r="G8" s="47">
        <v>0.712</v>
      </c>
      <c r="H8" s="43"/>
      <c r="I8" s="12">
        <v>28471.21</v>
      </c>
      <c r="J8" s="12">
        <v>28471.21</v>
      </c>
      <c r="K8" s="13">
        <f t="shared" si="1"/>
        <v>56960</v>
      </c>
      <c r="L8" s="13"/>
      <c r="M8" s="44"/>
      <c r="N8" s="44"/>
      <c r="O8" s="44"/>
      <c r="P8" s="44"/>
      <c r="Q8" s="44"/>
      <c r="R8" s="44"/>
      <c r="S8" s="44"/>
      <c r="T8" s="44"/>
      <c r="U8" s="44"/>
      <c r="V8" s="44"/>
      <c r="W8" s="44"/>
      <c r="X8" s="44"/>
      <c r="Y8" s="44"/>
      <c r="Z8" s="42"/>
    </row>
    <row r="9">
      <c r="A9" s="45">
        <v>8.0</v>
      </c>
      <c r="B9" s="12">
        <v>4.0</v>
      </c>
      <c r="C9" s="12">
        <v>40000.0</v>
      </c>
      <c r="D9" s="12">
        <v>40000.0</v>
      </c>
      <c r="E9" s="12">
        <v>60000.0</v>
      </c>
      <c r="F9" s="13" t="s">
        <v>12</v>
      </c>
      <c r="G9" s="47">
        <v>0.636</v>
      </c>
      <c r="H9" s="43"/>
      <c r="I9" s="12">
        <v>25420.72</v>
      </c>
      <c r="J9" s="12">
        <v>25420.72</v>
      </c>
      <c r="K9" s="13">
        <f t="shared" si="1"/>
        <v>38160</v>
      </c>
      <c r="L9" s="13"/>
      <c r="M9" s="44"/>
      <c r="N9" s="44"/>
      <c r="O9" s="44"/>
      <c r="P9" s="44"/>
      <c r="Q9" s="44"/>
      <c r="R9" s="44"/>
      <c r="S9" s="44"/>
      <c r="T9" s="44"/>
      <c r="U9" s="44"/>
      <c r="V9" s="44"/>
      <c r="W9" s="44"/>
      <c r="X9" s="44"/>
      <c r="Y9" s="44"/>
      <c r="Z9" s="42"/>
    </row>
    <row r="10">
      <c r="A10" s="45">
        <v>9.0</v>
      </c>
      <c r="B10" s="12">
        <v>5.0</v>
      </c>
      <c r="C10" s="12">
        <v>40000.0</v>
      </c>
      <c r="D10" s="12">
        <v>40000.0</v>
      </c>
      <c r="E10" s="12">
        <v>80000.0</v>
      </c>
      <c r="F10" s="13" t="s">
        <v>12</v>
      </c>
      <c r="G10" s="47">
        <v>0.567</v>
      </c>
      <c r="H10" s="43"/>
      <c r="I10" s="12">
        <v>22697.07</v>
      </c>
      <c r="J10" s="12">
        <v>22697.07</v>
      </c>
      <c r="K10" s="13">
        <f t="shared" si="1"/>
        <v>45360</v>
      </c>
      <c r="L10" s="13"/>
      <c r="M10" s="44"/>
      <c r="N10" s="44"/>
      <c r="O10" s="44"/>
      <c r="P10" s="44"/>
      <c r="Q10" s="44"/>
      <c r="R10" s="44"/>
      <c r="S10" s="44"/>
      <c r="T10" s="44"/>
      <c r="U10" s="44"/>
      <c r="V10" s="44"/>
      <c r="W10" s="44"/>
      <c r="X10" s="44"/>
      <c r="Y10" s="44"/>
      <c r="Z10" s="42"/>
    </row>
    <row r="11">
      <c r="A11" s="45">
        <v>10.0</v>
      </c>
      <c r="B11" s="12">
        <v>6.0</v>
      </c>
      <c r="C11" s="12">
        <v>40000.0</v>
      </c>
      <c r="D11" s="12">
        <v>30000.0</v>
      </c>
      <c r="E11" s="12">
        <v>60000.0</v>
      </c>
      <c r="F11" s="13" t="s">
        <v>12</v>
      </c>
      <c r="G11" s="47">
        <v>0.507</v>
      </c>
      <c r="H11" s="43"/>
      <c r="I11" s="12">
        <v>20265.24</v>
      </c>
      <c r="J11" s="12">
        <v>15198.93</v>
      </c>
      <c r="K11" s="13">
        <f t="shared" si="1"/>
        <v>30420</v>
      </c>
      <c r="L11" s="13"/>
      <c r="M11" s="44"/>
      <c r="N11" s="44"/>
      <c r="O11" s="44"/>
      <c r="P11" s="44"/>
      <c r="Q11" s="44"/>
      <c r="R11" s="44"/>
      <c r="S11" s="44"/>
      <c r="T11" s="44"/>
      <c r="U11" s="44"/>
      <c r="V11" s="44"/>
      <c r="W11" s="44"/>
      <c r="X11" s="44"/>
      <c r="Y11" s="44"/>
      <c r="Z11" s="42"/>
    </row>
    <row r="12">
      <c r="A12" s="45">
        <v>11.0</v>
      </c>
      <c r="B12" s="12">
        <v>7.0</v>
      </c>
      <c r="C12" s="12">
        <v>40000.0</v>
      </c>
      <c r="D12" s="12">
        <v>30000.0</v>
      </c>
      <c r="E12" s="12">
        <v>40000.0</v>
      </c>
      <c r="F12" s="13" t="s">
        <v>12</v>
      </c>
      <c r="G12" s="47">
        <v>0.452</v>
      </c>
      <c r="H12" s="43"/>
      <c r="I12" s="12">
        <v>18093.97</v>
      </c>
      <c r="J12" s="12">
        <v>13570.48</v>
      </c>
      <c r="K12" s="13">
        <f t="shared" si="1"/>
        <v>18080</v>
      </c>
      <c r="L12" s="13"/>
      <c r="M12" s="44"/>
      <c r="N12" s="44"/>
      <c r="O12" s="44"/>
      <c r="P12" s="44"/>
      <c r="Q12" s="44"/>
      <c r="R12" s="44"/>
      <c r="S12" s="44"/>
      <c r="T12" s="44"/>
      <c r="U12" s="44"/>
      <c r="V12" s="44"/>
      <c r="W12" s="44"/>
      <c r="X12" s="44"/>
      <c r="Y12" s="44"/>
      <c r="Z12" s="42"/>
    </row>
    <row r="13">
      <c r="A13" s="45">
        <v>12.0</v>
      </c>
      <c r="B13" s="12">
        <v>8.0</v>
      </c>
      <c r="C13" s="12">
        <v>40000.0</v>
      </c>
      <c r="D13" s="12">
        <v>20000.0</v>
      </c>
      <c r="E13" s="12">
        <v>40000.0</v>
      </c>
      <c r="F13" s="13" t="s">
        <v>12</v>
      </c>
      <c r="G13" s="47">
        <v>0.404</v>
      </c>
      <c r="H13" s="43"/>
      <c r="I13" s="12">
        <v>16155.33</v>
      </c>
      <c r="J13" s="12">
        <v>8077.66</v>
      </c>
      <c r="K13" s="13">
        <f t="shared" si="1"/>
        <v>16160</v>
      </c>
      <c r="L13" s="13"/>
      <c r="M13" s="44"/>
      <c r="N13" s="44"/>
      <c r="O13" s="44"/>
      <c r="P13" s="44"/>
      <c r="Q13" s="44"/>
      <c r="R13" s="44"/>
      <c r="S13" s="44"/>
      <c r="T13" s="44"/>
      <c r="U13" s="44"/>
      <c r="V13" s="44"/>
      <c r="W13" s="44"/>
      <c r="X13" s="44"/>
      <c r="Y13" s="44"/>
      <c r="Z13" s="42"/>
    </row>
    <row r="14">
      <c r="A14" s="45">
        <v>13.0</v>
      </c>
      <c r="B14" s="12">
        <v>9.0</v>
      </c>
      <c r="C14" s="12">
        <v>40000.0</v>
      </c>
      <c r="D14" s="12">
        <v>20000.0</v>
      </c>
      <c r="E14" s="12">
        <v>40000.0</v>
      </c>
      <c r="F14" s="12">
        <v>200000.0</v>
      </c>
      <c r="G14" s="47">
        <v>0.361</v>
      </c>
      <c r="H14" s="43"/>
      <c r="I14" s="12">
        <v>14424.4</v>
      </c>
      <c r="J14" s="12">
        <v>7212.2</v>
      </c>
      <c r="K14" s="13">
        <f t="shared" si="1"/>
        <v>14440</v>
      </c>
      <c r="L14" s="13">
        <f t="shared" ref="L14:L15" si="3">F14*G14</f>
        <v>72200</v>
      </c>
      <c r="M14" s="44"/>
      <c r="N14" s="44"/>
      <c r="O14" s="44"/>
      <c r="P14" s="44"/>
      <c r="Q14" s="44"/>
      <c r="R14" s="44"/>
      <c r="S14" s="44"/>
      <c r="T14" s="44"/>
      <c r="U14" s="44"/>
      <c r="V14" s="44"/>
      <c r="W14" s="44"/>
      <c r="X14" s="44"/>
      <c r="Y14" s="44"/>
      <c r="Z14" s="42"/>
    </row>
    <row r="15">
      <c r="A15" s="45">
        <v>14.0</v>
      </c>
      <c r="B15" s="12">
        <v>10.0</v>
      </c>
      <c r="C15" s="12">
        <v>40000.0</v>
      </c>
      <c r="D15" s="12">
        <v>20000.0</v>
      </c>
      <c r="E15" s="12">
        <v>40000.0</v>
      </c>
      <c r="F15" s="12">
        <v>50000.0</v>
      </c>
      <c r="G15" s="47">
        <v>0.322</v>
      </c>
      <c r="H15" s="43"/>
      <c r="I15" s="12">
        <v>12878.93</v>
      </c>
      <c r="J15" s="12">
        <v>6439.46</v>
      </c>
      <c r="K15" s="13">
        <f t="shared" si="1"/>
        <v>12880</v>
      </c>
      <c r="L15" s="13">
        <f t="shared" si="3"/>
        <v>16100</v>
      </c>
      <c r="M15" s="44"/>
      <c r="N15" s="44"/>
      <c r="O15" s="44"/>
      <c r="P15" s="44"/>
      <c r="Q15" s="44"/>
      <c r="R15" s="44"/>
      <c r="S15" s="44"/>
      <c r="T15" s="44"/>
      <c r="U15" s="44"/>
      <c r="V15" s="44"/>
      <c r="W15" s="44"/>
      <c r="X15" s="44"/>
      <c r="Y15" s="44"/>
      <c r="Z15" s="42"/>
    </row>
    <row r="16">
      <c r="A16" s="45">
        <v>15.0</v>
      </c>
      <c r="B16" s="48" t="s">
        <v>73</v>
      </c>
      <c r="C16" s="48" t="s">
        <v>74</v>
      </c>
      <c r="D16" s="48" t="s">
        <v>75</v>
      </c>
      <c r="E16" s="47">
        <v>2.875</v>
      </c>
      <c r="F16" s="43" t="s">
        <v>76</v>
      </c>
      <c r="G16" s="43"/>
      <c r="H16" s="48" t="s">
        <v>77</v>
      </c>
      <c r="I16" s="47">
        <v>226008.92</v>
      </c>
      <c r="J16" s="47">
        <v>194689.79</v>
      </c>
      <c r="K16" s="43">
        <f t="shared" ref="K16:L16" si="4">SUM(K6:K15)</f>
        <v>351720</v>
      </c>
      <c r="L16" s="43">
        <f t="shared" si="4"/>
        <v>282840</v>
      </c>
      <c r="M16" s="44"/>
      <c r="N16" s="44"/>
      <c r="O16" s="44"/>
      <c r="P16" s="44"/>
      <c r="Q16" s="44"/>
      <c r="R16" s="44"/>
      <c r="S16" s="44"/>
      <c r="T16" s="44"/>
      <c r="U16" s="44"/>
      <c r="V16" s="44"/>
      <c r="W16" s="44"/>
      <c r="X16" s="44"/>
      <c r="Y16" s="44"/>
      <c r="Z16" s="42"/>
    </row>
    <row r="17">
      <c r="A17" s="45">
        <v>17.0</v>
      </c>
      <c r="B17" s="48" t="s">
        <v>28</v>
      </c>
      <c r="C17" s="47">
        <v>26008.92</v>
      </c>
      <c r="D17" s="47">
        <v>-105310.21</v>
      </c>
      <c r="E17" s="43">
        <f t="shared" ref="E17:F17" si="5">K16+K5</f>
        <v>141720</v>
      </c>
      <c r="F17" s="43">
        <f t="shared" si="5"/>
        <v>-37160</v>
      </c>
      <c r="G17" s="43"/>
      <c r="H17" s="43"/>
      <c r="I17" s="47">
        <v>1294.0</v>
      </c>
      <c r="J17" s="43"/>
      <c r="K17" s="43"/>
      <c r="L17" s="43"/>
      <c r="M17" s="44"/>
      <c r="N17" s="44"/>
      <c r="O17" s="44"/>
      <c r="P17" s="44"/>
      <c r="Q17" s="44"/>
      <c r="R17" s="44"/>
      <c r="S17" s="44"/>
      <c r="T17" s="44"/>
      <c r="U17" s="44"/>
      <c r="V17" s="44"/>
      <c r="W17" s="44"/>
      <c r="X17" s="44"/>
      <c r="Y17" s="44"/>
      <c r="Z17" s="42"/>
    </row>
    <row r="18">
      <c r="A18" s="45">
        <v>18.0</v>
      </c>
      <c r="B18" s="43"/>
      <c r="C18" s="43"/>
      <c r="D18" s="43"/>
      <c r="E18" s="43"/>
      <c r="F18" s="43"/>
      <c r="G18" s="43"/>
      <c r="H18" s="43"/>
      <c r="I18" s="47">
        <v>0.1004736393</v>
      </c>
      <c r="J18" s="43"/>
      <c r="K18" s="43"/>
      <c r="L18" s="43"/>
      <c r="M18" s="44"/>
      <c r="N18" s="44"/>
      <c r="O18" s="44"/>
      <c r="P18" s="44"/>
      <c r="Q18" s="44"/>
      <c r="R18" s="44"/>
      <c r="S18" s="44"/>
      <c r="T18" s="44"/>
      <c r="U18" s="44"/>
      <c r="V18" s="44"/>
      <c r="W18" s="44"/>
      <c r="X18" s="44"/>
      <c r="Y18" s="44"/>
      <c r="Z18" s="42"/>
    </row>
    <row r="19">
      <c r="A19" s="45">
        <v>19.0</v>
      </c>
      <c r="B19" s="43"/>
      <c r="C19" s="43"/>
      <c r="D19" s="43"/>
      <c r="E19" s="43"/>
      <c r="F19" s="43"/>
      <c r="G19" s="41"/>
      <c r="H19" s="41"/>
      <c r="I19" s="41"/>
      <c r="J19" s="41"/>
      <c r="K19" s="41"/>
      <c r="L19" s="41"/>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1">
    <mergeCell ref="I3:L3"/>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2015-05-13T04:07:05Z</dcterms:created>
  <dc:creator>triambica.gautam</dc:creator>
</cp:coreProperties>
</file>