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0455" windowHeight="7680" activeTab="1"/>
  </bookViews>
  <sheets>
    <sheet name="Tutorial Sheet" sheetId="1" r:id="rId1"/>
    <sheet name="Solution 1-3" sheetId="2" r:id="rId2"/>
    <sheet name="Q4-6" sheetId="3" r:id="rId3"/>
  </sheets>
  <calcPr calcId="124519"/>
</workbook>
</file>

<file path=xl/calcChain.xml><?xml version="1.0" encoding="utf-8"?>
<calcChain xmlns="http://schemas.openxmlformats.org/spreadsheetml/2006/main">
  <c r="G19" i="2"/>
  <c r="F19"/>
  <c r="D38" i="3"/>
  <c r="E38"/>
  <c r="C38"/>
  <c r="E33"/>
  <c r="D33"/>
  <c r="C33"/>
  <c r="C34" s="1"/>
  <c r="D37"/>
  <c r="E37"/>
  <c r="C37"/>
  <c r="D36"/>
  <c r="E36"/>
  <c r="C36"/>
  <c r="D34"/>
  <c r="E34"/>
  <c r="D32"/>
  <c r="E32"/>
  <c r="C32"/>
  <c r="D30"/>
  <c r="E30"/>
  <c r="E29"/>
  <c r="D29"/>
  <c r="E28"/>
  <c r="D28"/>
  <c r="C30"/>
  <c r="C29"/>
  <c r="C28"/>
  <c r="C14"/>
  <c r="D16"/>
  <c r="B12"/>
  <c r="B11"/>
  <c r="B10"/>
  <c r="C36" i="2"/>
  <c r="G10"/>
  <c r="E14"/>
  <c r="E17"/>
</calcChain>
</file>

<file path=xl/sharedStrings.xml><?xml version="1.0" encoding="utf-8"?>
<sst xmlns="http://schemas.openxmlformats.org/spreadsheetml/2006/main" count="163" uniqueCount="105">
  <si>
    <t>Designing Capital Structure - BREAK EVEN AND LEVERAGE ANALYSIS</t>
  </si>
  <si>
    <r>
      <t>PC-5; 1 (785)</t>
    </r>
    <r>
      <rPr>
        <sz val="12"/>
        <color theme="1"/>
        <rFont val="Times New Roman"/>
        <family val="1"/>
      </rPr>
      <t xml:space="preserve"> What is the EBIT of the following data</t>
    </r>
  </si>
  <si>
    <t xml:space="preserve">                     P = Rs10, Q = 20000, V = Rs6,  F = 50000</t>
  </si>
  <si>
    <r>
      <t>PC-5; 4 (785)</t>
    </r>
    <r>
      <rPr>
        <sz val="12"/>
        <color theme="1"/>
        <rFont val="Times New Roman"/>
        <family val="1"/>
      </rPr>
      <t>A firm forecasts that it will produce 15000 units and generate an EBIT of Rs300000. The DOL for a quantity level of 15000 units is 2.5. There is a possibility that the actual output could range from 10% below to 5% above the forecast value. Calculate the range of possible forecast errors for EBIT in percentage terms and also the corresponding EBIT values.</t>
    </r>
  </si>
  <si>
    <r>
      <t>PC-5; 6 (785)</t>
    </r>
    <r>
      <rPr>
        <sz val="12"/>
        <color theme="1"/>
        <rFont val="Times New Roman"/>
        <family val="1"/>
      </rPr>
      <t xml:space="preserve"> Calculate the BEP in units and rupees from the following data:</t>
    </r>
  </si>
  <si>
    <t xml:space="preserve">          Contribution margin ratio = 30%, Contribution margin per unit = Rs6, Fixed costs per month = Rs20000.</t>
  </si>
  <si>
    <t>If the net income is Rs60000, what is the amount of sales in rupees? Assume no tax rate.</t>
  </si>
  <si>
    <r>
      <t>PC-5; 9 (786)</t>
    </r>
    <r>
      <rPr>
        <sz val="12"/>
        <color theme="1"/>
        <rFont val="Times New Roman"/>
        <family val="1"/>
      </rPr>
      <t xml:space="preserve"> Srikant Glass Ltd manufactures three different products – P, Q and R. Data for these products are given below:</t>
    </r>
  </si>
  <si>
    <t>P</t>
  </si>
  <si>
    <t>Q</t>
  </si>
  <si>
    <t>R</t>
  </si>
  <si>
    <t>Selling price per unit</t>
  </si>
  <si>
    <t>Rs30</t>
  </si>
  <si>
    <t>Rs50</t>
  </si>
  <si>
    <t>Rs80</t>
  </si>
  <si>
    <t>Variable costs per unit</t>
  </si>
  <si>
    <t>Rs20</t>
  </si>
  <si>
    <t>Rs40</t>
  </si>
  <si>
    <t>Fixed costs attributable to the product</t>
  </si>
  <si>
    <t>Rs30000</t>
  </si>
  <si>
    <t>Rs100000</t>
  </si>
  <si>
    <t>Rs200000</t>
  </si>
  <si>
    <t>Sales in units</t>
  </si>
  <si>
    <r>
      <t>a)</t>
    </r>
    <r>
      <rPr>
        <sz val="12"/>
        <color theme="1"/>
        <rFont val="Times New Roman"/>
        <family val="1"/>
      </rPr>
      <t xml:space="preserve"> Calculate the breakeven point for each product and for the company as a whole.</t>
    </r>
  </si>
  <si>
    <r>
      <t>b)</t>
    </r>
    <r>
      <rPr>
        <sz val="12"/>
        <color theme="1"/>
        <rFont val="Times New Roman"/>
        <family val="1"/>
      </rPr>
      <t xml:space="preserve"> What is the weighted contribution margin?</t>
    </r>
  </si>
  <si>
    <r>
      <t>KJ-3; 10.5 (10.26)</t>
    </r>
    <r>
      <rPr>
        <sz val="12"/>
        <color theme="1"/>
        <rFont val="Times New Roman"/>
        <family val="1"/>
      </rPr>
      <t xml:space="preserve"> Calculate OL and FL under situations A, B and C and financial plans 1, 2 and 3 respectively from the following information relating to the operation and capital structure of X, Y and z Ltd. Also find out the combination of operating and financial leverage which give the highest value and the least value.</t>
    </r>
  </si>
  <si>
    <t>Installed capacity is 1200 units; Actual production and sales is 800 units; Selling price per unit is Rs15; Variable cost per unit is Rs10; Fixed Costs for A is Rs1000, for B is Rs2000 and for C is Rs3000.</t>
  </si>
  <si>
    <t>Capital structure is given as</t>
  </si>
  <si>
    <t>Financial Plan</t>
  </si>
  <si>
    <t>Equity</t>
  </si>
  <si>
    <t>Rs5000</t>
  </si>
  <si>
    <t>Rs7500</t>
  </si>
  <si>
    <t>Rs2500</t>
  </si>
  <si>
    <t>Debt</t>
  </si>
  <si>
    <t>Cost of debt (for all plans)</t>
  </si>
  <si>
    <t>12 percent</t>
  </si>
  <si>
    <r>
      <t>KJ-3; 10.7 (10.15)</t>
    </r>
    <r>
      <rPr>
        <sz val="12"/>
        <color theme="1"/>
        <rFont val="Times New Roman"/>
        <family val="1"/>
      </rPr>
      <t xml:space="preserve"> The financial manager of company has formulated various plans to finance Rs3000000 required to implement various capital budgeting projects:</t>
    </r>
  </si>
  <si>
    <t>a) Either equity capital of Rs30 lacs OR Rs15 lacs 10% debenture and Rs15 lacs equity.</t>
  </si>
  <si>
    <t>b) Either equity capital of Rs30 lacs OR 13% preference share of Rs10 lacs and Rs20 lacs of equity.</t>
  </si>
  <si>
    <t>c) Either equity capital of Rs30 lacs OR 13% preference capital of Rs10 lacs (subject to dividend tax of 10 percent), Rs10 lacs 10% debentures and Rs10 lacs equity.</t>
  </si>
  <si>
    <t>d) Either equity share capital of Rs20 lacs and 10% debenture of Rs10 lacs OR 13% preference capital of Rs10 lacs, 10% debentures of Rs8 lacs and Rs12 lacs equity.</t>
  </si>
  <si>
    <t>You are required to determine the indifference point for each financial plan, assuming 35 percent corporate tax rate and the face value of equity shares Rs100</t>
  </si>
  <si>
    <t>Solution:</t>
  </si>
  <si>
    <t>Q1.</t>
  </si>
  <si>
    <t>EBIT = Q(P-V)-F</t>
  </si>
  <si>
    <t>EBIT = 20000(10-6)-50000</t>
  </si>
  <si>
    <t>EBIT = 80000-50000 = 30000</t>
  </si>
  <si>
    <t xml:space="preserve">Q2. </t>
  </si>
  <si>
    <t>DOL = Q(P-V)/Q(P-V) -F</t>
  </si>
  <si>
    <t>15000(P-V) = 2.5*300000</t>
  </si>
  <si>
    <t>(P-V) = 750000/15000=50</t>
  </si>
  <si>
    <t>EBIT = 13500(50)-50000 =</t>
  </si>
  <si>
    <t xml:space="preserve">Q** (5% above 15000) = </t>
  </si>
  <si>
    <t xml:space="preserve">EBIT = 15750(50) - 50000= </t>
  </si>
  <si>
    <t>Q* (10% below 15000) = 13500</t>
  </si>
  <si>
    <t xml:space="preserve">325000/300000 to 437500/300000 i.e. </t>
  </si>
  <si>
    <t xml:space="preserve">Q3. </t>
  </si>
  <si>
    <t>BEP in units =  Fixed cost /Contribution per unit</t>
  </si>
  <si>
    <t>BEP (units) = 20000*12/6</t>
  </si>
  <si>
    <t>BEP (units) = 240000/6 = 40000 units</t>
  </si>
  <si>
    <t>To calculate sales we start adding values from PAT till we reach sales. (Reverse income statement)</t>
  </si>
  <si>
    <t>(There is no interest and tax)</t>
  </si>
  <si>
    <t>PAT+Tax=60000 is the PBT</t>
  </si>
  <si>
    <t>PBT+ Interest=60000 is PBIT or EBIT</t>
  </si>
  <si>
    <t>EBIT + Fixed cost = contribution</t>
  </si>
  <si>
    <t>Contrbution=</t>
  </si>
  <si>
    <t>Contribution margin= Contribution/Sales*100=30</t>
  </si>
  <si>
    <t>Sales = 10,00,000</t>
  </si>
  <si>
    <t>Thus at a profit of Rs 60000, sales are Rs10,00,000</t>
  </si>
  <si>
    <t xml:space="preserve">Q4. </t>
  </si>
  <si>
    <t>a) Calculate the breakeven point for each product and for the company as a whole. b) What is the weighted contribution margin?</t>
  </si>
  <si>
    <t>BE Qty</t>
  </si>
  <si>
    <t>Company</t>
  </si>
  <si>
    <t>Weighted contribution margin = 10*5000/19000+20*8000/19000+40*6000/19000</t>
  </si>
  <si>
    <t>(30000+100000+200000)/Weighted contribution margin</t>
  </si>
  <si>
    <t xml:space="preserve">BE Qty For company = </t>
  </si>
  <si>
    <t xml:space="preserve">Weighted contribution margin = </t>
  </si>
  <si>
    <t>Scenario A</t>
  </si>
  <si>
    <t>Scenario B</t>
  </si>
  <si>
    <t>Scenario C</t>
  </si>
  <si>
    <t>FP1</t>
  </si>
  <si>
    <t>FP2</t>
  </si>
  <si>
    <t>FP3</t>
  </si>
  <si>
    <t>OL</t>
  </si>
  <si>
    <t>FL</t>
  </si>
  <si>
    <t>CL</t>
  </si>
  <si>
    <t>Q6.</t>
  </si>
  <si>
    <t xml:space="preserve">Solution: </t>
  </si>
  <si>
    <t>Indifference point is that EBIT at which EPS1 = EPS2</t>
  </si>
  <si>
    <t>a)</t>
  </si>
  <si>
    <t>We will take EBIT = X when evaluating EPS</t>
  </si>
  <si>
    <t xml:space="preserve">EPS1 = </t>
  </si>
  <si>
    <t>(X-0)(1-.35)/30000</t>
  </si>
  <si>
    <t>EPS2 = (X-150000)(1-.35)/20000</t>
  </si>
  <si>
    <t>At EPS1=EPS2, X=300000</t>
  </si>
  <si>
    <t xml:space="preserve">b) </t>
  </si>
  <si>
    <t>EPS2 = (X-0)(1-.35)-130000/20000</t>
  </si>
  <si>
    <t xml:space="preserve">c) </t>
  </si>
  <si>
    <t>c) Either equity capital of Rs30 lacs OR 13% preference capital of Rs10 lacs , Rs10 lacs 10% debentures and Rs10 lacs equity.</t>
  </si>
  <si>
    <t>EPS2 = (X-150000)(1-.35)-130000/10000</t>
  </si>
  <si>
    <t xml:space="preserve">d) </t>
  </si>
  <si>
    <t>EPS1 = (X-150000)(1-.35)/20000</t>
  </si>
  <si>
    <t>EPS2 = (X-80000)(1-.35)-130000/12000</t>
  </si>
  <si>
    <t>At EPS1=EPS2, X=600000</t>
  </si>
  <si>
    <t>in percentage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</si>
</sst>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top" wrapText="1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8" xfId="0" applyBorder="1"/>
    <xf numFmtId="0" fontId="1" fillId="0" borderId="8" xfId="0" applyFont="1" applyFill="1" applyBorder="1" applyAlignment="1">
      <alignment vertical="top" wrapText="1"/>
    </xf>
    <xf numFmtId="2" fontId="0" fillId="0" borderId="8" xfId="0" applyNumberFormat="1" applyBorder="1"/>
    <xf numFmtId="2" fontId="0" fillId="2" borderId="8" xfId="0" applyNumberFormat="1" applyFill="1" applyBorder="1"/>
    <xf numFmtId="2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opLeftCell="A24" workbookViewId="0">
      <selection activeCell="A33" sqref="A33:P39"/>
    </sheetView>
  </sheetViews>
  <sheetFormatPr defaultRowHeight="15"/>
  <sheetData>
    <row r="1" spans="1:20" ht="15" customHeight="1">
      <c r="A1" s="1" t="s">
        <v>0</v>
      </c>
    </row>
    <row r="2" spans="1:20" ht="15.75">
      <c r="A2" s="2"/>
    </row>
    <row r="3" spans="1:20" ht="15.75">
      <c r="A3" s="3" t="s">
        <v>1</v>
      </c>
    </row>
    <row r="4" spans="1:20" ht="15.75">
      <c r="A4" s="2" t="s">
        <v>2</v>
      </c>
    </row>
    <row r="5" spans="1:20" ht="15.75">
      <c r="A5" s="2"/>
    </row>
    <row r="6" spans="1:20" ht="39" customHeight="1">
      <c r="A6" s="12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5.75">
      <c r="A7" s="2"/>
    </row>
    <row r="8" spans="1:20" ht="15.75">
      <c r="A8" s="3" t="s">
        <v>4</v>
      </c>
    </row>
    <row r="9" spans="1:20" ht="15.75">
      <c r="A9" s="2" t="s">
        <v>5</v>
      </c>
    </row>
    <row r="10" spans="1:20" ht="15.75">
      <c r="A10" s="2" t="s">
        <v>6</v>
      </c>
    </row>
    <row r="11" spans="1:20" ht="15.75">
      <c r="A11" s="2"/>
    </row>
    <row r="12" spans="1:20" ht="15.75">
      <c r="A12" s="3" t="s">
        <v>7</v>
      </c>
    </row>
    <row r="13" spans="1:20" ht="16.5" thickBot="1">
      <c r="A13" s="2"/>
    </row>
    <row r="14" spans="1:20" ht="16.5" thickBot="1">
      <c r="A14" s="4"/>
      <c r="B14" s="5" t="s">
        <v>8</v>
      </c>
      <c r="C14" s="5" t="s">
        <v>9</v>
      </c>
      <c r="D14" s="5" t="s">
        <v>10</v>
      </c>
    </row>
    <row r="15" spans="1:20" ht="48" thickBot="1">
      <c r="A15" s="6" t="s">
        <v>11</v>
      </c>
      <c r="B15" s="7" t="s">
        <v>12</v>
      </c>
      <c r="C15" s="7" t="s">
        <v>13</v>
      </c>
      <c r="D15" s="7" t="s">
        <v>14</v>
      </c>
    </row>
    <row r="16" spans="1:20" ht="48" thickBot="1">
      <c r="A16" s="6" t="s">
        <v>15</v>
      </c>
      <c r="B16" s="7" t="s">
        <v>16</v>
      </c>
      <c r="C16" s="7" t="s">
        <v>12</v>
      </c>
      <c r="D16" s="7" t="s">
        <v>17</v>
      </c>
    </row>
    <row r="17" spans="1:20" ht="79.5" thickBot="1">
      <c r="A17" s="6" t="s">
        <v>18</v>
      </c>
      <c r="B17" s="7" t="s">
        <v>19</v>
      </c>
      <c r="C17" s="7" t="s">
        <v>20</v>
      </c>
      <c r="D17" s="7" t="s">
        <v>21</v>
      </c>
    </row>
    <row r="18" spans="1:20" ht="32.25" thickBot="1">
      <c r="A18" s="6" t="s">
        <v>22</v>
      </c>
      <c r="B18" s="7">
        <v>5000</v>
      </c>
      <c r="C18" s="7">
        <v>8000</v>
      </c>
      <c r="D18" s="7">
        <v>6000</v>
      </c>
    </row>
    <row r="19" spans="1:20" ht="15.75">
      <c r="A19" s="2"/>
    </row>
    <row r="20" spans="1:20" ht="15.75">
      <c r="A20" s="3" t="s">
        <v>23</v>
      </c>
    </row>
    <row r="21" spans="1:20" ht="15.75">
      <c r="A21" s="3" t="s">
        <v>24</v>
      </c>
    </row>
    <row r="22" spans="1:20" ht="15.75">
      <c r="A22" s="2"/>
    </row>
    <row r="23" spans="1:20" ht="48" customHeight="1">
      <c r="A23" s="12" t="s">
        <v>25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39" customHeight="1">
      <c r="A24" s="14" t="s">
        <v>26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20" ht="15.75">
      <c r="A25" s="2" t="s">
        <v>27</v>
      </c>
    </row>
    <row r="26" spans="1:20" ht="16.5" thickBot="1">
      <c r="A26" s="2"/>
    </row>
    <row r="27" spans="1:20" ht="16.5" thickBot="1">
      <c r="A27" s="4"/>
      <c r="B27" s="9" t="s">
        <v>28</v>
      </c>
      <c r="C27" s="10"/>
      <c r="D27" s="11"/>
    </row>
    <row r="28" spans="1:20" ht="16.5" thickBot="1">
      <c r="A28" s="6"/>
      <c r="B28" s="7">
        <v>1</v>
      </c>
      <c r="C28" s="7">
        <v>2</v>
      </c>
      <c r="D28" s="7">
        <v>3</v>
      </c>
    </row>
    <row r="29" spans="1:20" ht="16.5" thickBot="1">
      <c r="A29" s="6" t="s">
        <v>29</v>
      </c>
      <c r="B29" s="7" t="s">
        <v>30</v>
      </c>
      <c r="C29" s="7" t="s">
        <v>31</v>
      </c>
      <c r="D29" s="7" t="s">
        <v>32</v>
      </c>
    </row>
    <row r="30" spans="1:20" ht="16.5" thickBot="1">
      <c r="A30" s="6" t="s">
        <v>33</v>
      </c>
      <c r="B30" s="7" t="s">
        <v>30</v>
      </c>
      <c r="C30" s="7" t="s">
        <v>32</v>
      </c>
      <c r="D30" s="7" t="s">
        <v>31</v>
      </c>
    </row>
    <row r="31" spans="1:20" ht="48" thickBot="1">
      <c r="A31" s="6" t="s">
        <v>34</v>
      </c>
      <c r="B31" s="9" t="s">
        <v>35</v>
      </c>
      <c r="C31" s="10"/>
      <c r="D31" s="11"/>
    </row>
    <row r="32" spans="1:20" ht="15.75">
      <c r="A32" s="2"/>
    </row>
    <row r="33" spans="1:1" ht="15.75">
      <c r="A33" s="3" t="s">
        <v>36</v>
      </c>
    </row>
    <row r="34" spans="1:1" ht="15.75">
      <c r="A34" s="2" t="s">
        <v>37</v>
      </c>
    </row>
    <row r="35" spans="1:1" ht="15.75">
      <c r="A35" s="2" t="s">
        <v>38</v>
      </c>
    </row>
    <row r="36" spans="1:1" ht="15.75">
      <c r="A36" s="2" t="s">
        <v>39</v>
      </c>
    </row>
    <row r="37" spans="1:1" ht="15.75">
      <c r="A37" s="2" t="s">
        <v>40</v>
      </c>
    </row>
    <row r="38" spans="1:1" ht="15.75">
      <c r="A38" s="2"/>
    </row>
    <row r="39" spans="1:1" ht="15.75">
      <c r="A39" s="2" t="s">
        <v>41</v>
      </c>
    </row>
  </sheetData>
  <mergeCells count="5">
    <mergeCell ref="B27:D27"/>
    <mergeCell ref="B31:D31"/>
    <mergeCell ref="A6:T6"/>
    <mergeCell ref="A23:T23"/>
    <mergeCell ref="A24:S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selection activeCell="J21" sqref="J21"/>
    </sheetView>
  </sheetViews>
  <sheetFormatPr defaultRowHeight="15"/>
  <cols>
    <col min="1" max="1" width="4.42578125" customWidth="1"/>
    <col min="2" max="2" width="12.42578125" customWidth="1"/>
  </cols>
  <sheetData>
    <row r="1" spans="1:21">
      <c r="B1" t="s">
        <v>42</v>
      </c>
    </row>
    <row r="3" spans="1:21">
      <c r="A3" t="s">
        <v>43</v>
      </c>
      <c r="B3" t="s">
        <v>44</v>
      </c>
    </row>
    <row r="4" spans="1:21">
      <c r="B4" t="s">
        <v>45</v>
      </c>
    </row>
    <row r="5" spans="1:21">
      <c r="B5" t="s">
        <v>46</v>
      </c>
    </row>
    <row r="7" spans="1:21" ht="33.75" customHeight="1">
      <c r="A7" t="s">
        <v>47</v>
      </c>
      <c r="B7" s="12" t="s">
        <v>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9" spans="1:21">
      <c r="B9" t="s">
        <v>48</v>
      </c>
    </row>
    <row r="10" spans="1:21">
      <c r="B10" t="s">
        <v>49</v>
      </c>
      <c r="G10">
        <f>300000*2.5</f>
        <v>750000</v>
      </c>
    </row>
    <row r="11" spans="1:21">
      <c r="B11" t="s">
        <v>50</v>
      </c>
    </row>
    <row r="13" spans="1:21">
      <c r="B13" t="s">
        <v>54</v>
      </c>
    </row>
    <row r="14" spans="1:21">
      <c r="B14" t="s">
        <v>51</v>
      </c>
      <c r="E14">
        <f>(13500*50)-50000</f>
        <v>625000</v>
      </c>
    </row>
    <row r="16" spans="1:21">
      <c r="B16" t="s">
        <v>52</v>
      </c>
      <c r="E16">
        <v>15750</v>
      </c>
    </row>
    <row r="17" spans="1:8">
      <c r="B17" t="s">
        <v>53</v>
      </c>
      <c r="E17">
        <f>(15750*50)-50000</f>
        <v>737500</v>
      </c>
    </row>
    <row r="19" spans="1:8">
      <c r="B19" t="s">
        <v>55</v>
      </c>
      <c r="F19">
        <f>325000/300000*100</f>
        <v>108.33333333333333</v>
      </c>
      <c r="G19">
        <f>437500/300000*100</f>
        <v>145.83333333333331</v>
      </c>
      <c r="H19" t="s">
        <v>104</v>
      </c>
    </row>
    <row r="23" spans="1:8" ht="15.75">
      <c r="A23" t="s">
        <v>56</v>
      </c>
      <c r="B23" s="3" t="s">
        <v>4</v>
      </c>
    </row>
    <row r="24" spans="1:8" ht="15.75">
      <c r="B24" s="2" t="s">
        <v>5</v>
      </c>
    </row>
    <row r="25" spans="1:8" ht="15.75">
      <c r="B25" s="2" t="s">
        <v>6</v>
      </c>
    </row>
    <row r="27" spans="1:8">
      <c r="B27" t="s">
        <v>57</v>
      </c>
    </row>
    <row r="28" spans="1:8">
      <c r="B28" t="s">
        <v>58</v>
      </c>
    </row>
    <row r="29" spans="1:8">
      <c r="B29" t="s">
        <v>59</v>
      </c>
    </row>
    <row r="31" spans="1:8">
      <c r="B31" t="s">
        <v>60</v>
      </c>
    </row>
    <row r="33" spans="1:6">
      <c r="B33" t="s">
        <v>62</v>
      </c>
    </row>
    <row r="34" spans="1:6">
      <c r="B34" t="s">
        <v>63</v>
      </c>
      <c r="F34" t="s">
        <v>61</v>
      </c>
    </row>
    <row r="35" spans="1:6">
      <c r="B35" t="s">
        <v>64</v>
      </c>
    </row>
    <row r="36" spans="1:6">
      <c r="B36" t="s">
        <v>65</v>
      </c>
      <c r="C36">
        <f>60000+240000</f>
        <v>300000</v>
      </c>
    </row>
    <row r="37" spans="1:6">
      <c r="B37" t="s">
        <v>66</v>
      </c>
    </row>
    <row r="38" spans="1:6">
      <c r="B38" t="s">
        <v>67</v>
      </c>
      <c r="E38" t="s">
        <v>68</v>
      </c>
    </row>
    <row r="40" spans="1:6">
      <c r="A40" t="s">
        <v>69</v>
      </c>
    </row>
  </sheetData>
  <mergeCells count="1">
    <mergeCell ref="B7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topLeftCell="A10" workbookViewId="0">
      <selection activeCell="M59" sqref="M59"/>
    </sheetView>
  </sheetViews>
  <sheetFormatPr defaultRowHeight="15"/>
  <cols>
    <col min="1" max="1" width="16.28515625" customWidth="1"/>
    <col min="3" max="3" width="11.85546875" customWidth="1"/>
    <col min="4" max="4" width="12.85546875" customWidth="1"/>
    <col min="12" max="12" width="12" customWidth="1"/>
  </cols>
  <sheetData>
    <row r="1" spans="1:12" ht="15.75">
      <c r="A1" s="3" t="s">
        <v>7</v>
      </c>
    </row>
    <row r="2" spans="1:12" ht="16.5" thickBot="1">
      <c r="A2" s="2"/>
    </row>
    <row r="3" spans="1:12" ht="16.5" thickBot="1">
      <c r="A3" s="4"/>
      <c r="B3" s="16" t="s">
        <v>8</v>
      </c>
      <c r="C3" s="16" t="s">
        <v>9</v>
      </c>
      <c r="D3" s="16" t="s">
        <v>10</v>
      </c>
      <c r="E3" s="15" t="s">
        <v>70</v>
      </c>
      <c r="F3" s="13"/>
      <c r="G3" s="13"/>
      <c r="H3" s="13"/>
      <c r="I3" s="13"/>
      <c r="J3" s="13"/>
      <c r="K3" s="13"/>
      <c r="L3" s="13"/>
    </row>
    <row r="4" spans="1:12" ht="33" customHeight="1" thickBot="1">
      <c r="A4" s="6" t="s">
        <v>11</v>
      </c>
      <c r="B4" s="7" t="s">
        <v>12</v>
      </c>
      <c r="C4" s="7" t="s">
        <v>13</v>
      </c>
      <c r="D4" s="7" t="s">
        <v>14</v>
      </c>
      <c r="E4" s="15"/>
      <c r="F4" s="13"/>
      <c r="G4" s="13"/>
      <c r="H4" s="13"/>
      <c r="I4" s="13"/>
      <c r="J4" s="13"/>
      <c r="K4" s="13"/>
      <c r="L4" s="13"/>
    </row>
    <row r="5" spans="1:12" ht="33" customHeight="1" thickBot="1">
      <c r="A5" s="6" t="s">
        <v>15</v>
      </c>
      <c r="B5" s="7" t="s">
        <v>16</v>
      </c>
      <c r="C5" s="7" t="s">
        <v>12</v>
      </c>
      <c r="D5" s="7" t="s">
        <v>17</v>
      </c>
      <c r="E5" s="15"/>
      <c r="F5" s="13"/>
      <c r="G5" s="13"/>
      <c r="H5" s="13"/>
      <c r="I5" s="13"/>
      <c r="J5" s="13"/>
      <c r="K5" s="13"/>
      <c r="L5" s="13"/>
    </row>
    <row r="6" spans="1:12" ht="48.75" customHeight="1" thickBot="1">
      <c r="A6" s="6" t="s">
        <v>18</v>
      </c>
      <c r="B6" s="7" t="s">
        <v>19</v>
      </c>
      <c r="C6" s="7" t="s">
        <v>20</v>
      </c>
      <c r="D6" s="7" t="s">
        <v>21</v>
      </c>
      <c r="E6" s="15"/>
      <c r="F6" s="13"/>
      <c r="G6" s="13"/>
      <c r="H6" s="13"/>
      <c r="I6" s="13"/>
      <c r="J6" s="13"/>
      <c r="K6" s="13"/>
      <c r="L6" s="13"/>
    </row>
    <row r="7" spans="1:12" ht="32.25" thickBot="1">
      <c r="A7" s="6" t="s">
        <v>22</v>
      </c>
      <c r="B7" s="7">
        <v>5000</v>
      </c>
      <c r="C7" s="7">
        <v>8000</v>
      </c>
      <c r="D7" s="7">
        <v>6000</v>
      </c>
      <c r="E7" s="15"/>
      <c r="F7" s="13"/>
      <c r="G7" s="13"/>
      <c r="H7" s="13"/>
      <c r="I7" s="13"/>
      <c r="J7" s="13"/>
      <c r="K7" s="13"/>
      <c r="L7" s="13"/>
    </row>
    <row r="8" spans="1:12" ht="15.75">
      <c r="A8" s="2"/>
    </row>
    <row r="9" spans="1:12" ht="15.75">
      <c r="A9" s="3" t="s">
        <v>42</v>
      </c>
      <c r="B9" s="17" t="s">
        <v>71</v>
      </c>
    </row>
    <row r="10" spans="1:12" ht="15.75">
      <c r="A10" s="3" t="s">
        <v>8</v>
      </c>
      <c r="B10">
        <f>30000/(30-20)</f>
        <v>3000</v>
      </c>
    </row>
    <row r="11" spans="1:12">
      <c r="A11" t="s">
        <v>9</v>
      </c>
      <c r="B11">
        <f>100000/(50-30)</f>
        <v>5000</v>
      </c>
    </row>
    <row r="12" spans="1:12">
      <c r="A12" t="s">
        <v>10</v>
      </c>
      <c r="B12">
        <f>200000/(80-40)</f>
        <v>5000</v>
      </c>
    </row>
    <row r="13" spans="1:12">
      <c r="A13" t="s">
        <v>72</v>
      </c>
      <c r="B13" t="s">
        <v>74</v>
      </c>
    </row>
    <row r="14" spans="1:12">
      <c r="A14" t="s">
        <v>75</v>
      </c>
      <c r="C14">
        <f>(30000+100000+200000)/23.68</f>
        <v>13935.810810810812</v>
      </c>
    </row>
    <row r="15" spans="1:12">
      <c r="A15" t="s">
        <v>73</v>
      </c>
    </row>
    <row r="16" spans="1:12">
      <c r="A16" t="s">
        <v>76</v>
      </c>
      <c r="D16">
        <f>(10*5000/19000)+(20*8000/19000)+(40*6000/19000)</f>
        <v>23.684210526315788</v>
      </c>
    </row>
    <row r="18" spans="1:20" ht="72" customHeight="1">
      <c r="A18" s="12" t="s">
        <v>25</v>
      </c>
      <c r="B18" s="13"/>
      <c r="C18" s="13"/>
      <c r="D18" s="13"/>
      <c r="E18" s="13"/>
      <c r="F18" s="13"/>
      <c r="G18" s="13"/>
      <c r="H18" s="13"/>
      <c r="I18" s="1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14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20" ht="16.5" thickBot="1">
      <c r="A20" s="2" t="s">
        <v>27</v>
      </c>
    </row>
    <row r="21" spans="1:20" ht="16.5" thickBot="1">
      <c r="A21" s="4"/>
      <c r="B21" s="9" t="s">
        <v>28</v>
      </c>
      <c r="C21" s="10"/>
      <c r="D21" s="11"/>
    </row>
    <row r="22" spans="1:20" ht="16.5" thickBot="1">
      <c r="A22" s="6"/>
      <c r="B22" s="7">
        <v>1</v>
      </c>
      <c r="C22" s="7">
        <v>2</v>
      </c>
      <c r="D22" s="7">
        <v>3</v>
      </c>
    </row>
    <row r="23" spans="1:20" ht="16.5" thickBot="1">
      <c r="A23" s="6" t="s">
        <v>29</v>
      </c>
      <c r="B23" s="7" t="s">
        <v>30</v>
      </c>
      <c r="C23" s="7" t="s">
        <v>31</v>
      </c>
      <c r="D23" s="7" t="s">
        <v>32</v>
      </c>
    </row>
    <row r="24" spans="1:20" ht="16.5" thickBot="1">
      <c r="A24" s="6" t="s">
        <v>33</v>
      </c>
      <c r="B24" s="7" t="s">
        <v>30</v>
      </c>
      <c r="C24" s="7" t="s">
        <v>32</v>
      </c>
      <c r="D24" s="7" t="s">
        <v>31</v>
      </c>
    </row>
    <row r="25" spans="1:20" ht="32.25" thickBot="1">
      <c r="A25" s="6" t="s">
        <v>34</v>
      </c>
      <c r="B25" s="9" t="s">
        <v>35</v>
      </c>
      <c r="C25" s="10"/>
      <c r="D25" s="11"/>
    </row>
    <row r="27" spans="1:20">
      <c r="A27" s="18"/>
      <c r="B27" s="18"/>
      <c r="C27" s="18" t="s">
        <v>80</v>
      </c>
      <c r="D27" s="18" t="s">
        <v>81</v>
      </c>
      <c r="E27" s="18" t="s">
        <v>82</v>
      </c>
    </row>
    <row r="28" spans="1:20" ht="15.75">
      <c r="A28" s="19" t="s">
        <v>77</v>
      </c>
      <c r="B28" s="18" t="s">
        <v>83</v>
      </c>
      <c r="C28" s="20">
        <f>(800*(15-10))/(800*(15-10)-1000)</f>
        <v>1.3333333333333333</v>
      </c>
      <c r="D28" s="20">
        <f>(800*(15-10))/(800*(15-10)-1000)</f>
        <v>1.3333333333333333</v>
      </c>
      <c r="E28" s="20">
        <f>(800*(15-10))/(800*(15-10)-1000)</f>
        <v>1.3333333333333333</v>
      </c>
    </row>
    <row r="29" spans="1:20">
      <c r="A29" s="18"/>
      <c r="B29" s="18" t="s">
        <v>84</v>
      </c>
      <c r="C29" s="20">
        <f>(800*(15-10)-1000)/(800*(15-10)-1000-600)</f>
        <v>1.25</v>
      </c>
      <c r="D29" s="20">
        <f>(800*(15-10)-1000)/(800*(15-10)-1000-300)</f>
        <v>1.1111111111111112</v>
      </c>
      <c r="E29" s="20">
        <f>(800*(15-10)-1000)/(800*(15-10)-1000-900)</f>
        <v>1.4285714285714286</v>
      </c>
    </row>
    <row r="30" spans="1:20">
      <c r="A30" s="18"/>
      <c r="B30" s="18" t="s">
        <v>85</v>
      </c>
      <c r="C30" s="22">
        <f>C28*C29</f>
        <v>1.6666666666666665</v>
      </c>
      <c r="D30" s="21">
        <f t="shared" ref="D30:F30" si="0">D28*D29</f>
        <v>1.4814814814814814</v>
      </c>
      <c r="E30" s="20">
        <f>E28*E29</f>
        <v>1.9047619047619047</v>
      </c>
    </row>
    <row r="31" spans="1:20">
      <c r="A31" s="18"/>
      <c r="B31" s="18"/>
      <c r="C31" s="20"/>
      <c r="D31" s="20"/>
      <c r="E31" s="20"/>
    </row>
    <row r="32" spans="1:20">
      <c r="A32" s="18" t="s">
        <v>78</v>
      </c>
      <c r="B32" s="18" t="s">
        <v>83</v>
      </c>
      <c r="C32" s="20">
        <f>(800*(15-10))/(800*(15-10)-2000)</f>
        <v>2</v>
      </c>
      <c r="D32" s="20">
        <f t="shared" ref="D32:F32" si="1">(800*(15-10))/(800*(15-10)-2000)</f>
        <v>2</v>
      </c>
      <c r="E32" s="20">
        <f t="shared" si="1"/>
        <v>2</v>
      </c>
    </row>
    <row r="33" spans="1:5">
      <c r="A33" s="18"/>
      <c r="B33" s="18" t="s">
        <v>84</v>
      </c>
      <c r="C33" s="20">
        <f>(800*(15-10)-2000)/(800*(15-10)-2000-600)</f>
        <v>1.4285714285714286</v>
      </c>
      <c r="D33" s="20">
        <f>(800*(15-10)-2000)/(800*(15-10)-2000-300)</f>
        <v>1.1764705882352942</v>
      </c>
      <c r="E33" s="20">
        <f>(800*(15-10)-2000)/(800*(15-10)-2000-900)</f>
        <v>1.8181818181818181</v>
      </c>
    </row>
    <row r="34" spans="1:5">
      <c r="A34" s="18"/>
      <c r="B34" s="18" t="s">
        <v>85</v>
      </c>
      <c r="C34" s="20">
        <f>C32*C33</f>
        <v>2.8571428571428572</v>
      </c>
      <c r="D34" s="20">
        <f t="shared" ref="D34:F34" si="2">D32*D33</f>
        <v>2.3529411764705883</v>
      </c>
      <c r="E34" s="20">
        <f>E32*E33</f>
        <v>3.6363636363636362</v>
      </c>
    </row>
    <row r="35" spans="1:5">
      <c r="A35" s="18"/>
      <c r="B35" s="18"/>
      <c r="C35" s="20"/>
      <c r="D35" s="20"/>
      <c r="E35" s="20"/>
    </row>
    <row r="36" spans="1:5">
      <c r="A36" s="18" t="s">
        <v>79</v>
      </c>
      <c r="B36" s="18" t="s">
        <v>83</v>
      </c>
      <c r="C36" s="20">
        <f>(800*(15-10))/(800*(15-10)-3000)</f>
        <v>4</v>
      </c>
      <c r="D36" s="20">
        <f t="shared" ref="D36:E36" si="3">(800*(15-10))/(800*(15-10)-3000)</f>
        <v>4</v>
      </c>
      <c r="E36" s="20">
        <f t="shared" si="3"/>
        <v>4</v>
      </c>
    </row>
    <row r="37" spans="1:5">
      <c r="A37" s="18"/>
      <c r="B37" s="18" t="s">
        <v>84</v>
      </c>
      <c r="C37" s="20">
        <f>(800*(15-10)-3000)/(800*(15-10)-3000-600)</f>
        <v>2.5</v>
      </c>
      <c r="D37" s="20">
        <f>(800*(15-10)-3000)/(800*(15-10)-3000-300)</f>
        <v>1.4285714285714286</v>
      </c>
      <c r="E37" s="20">
        <f>(800*(15-10)-3000)/(800*(15-10)-3000-900)</f>
        <v>10</v>
      </c>
    </row>
    <row r="38" spans="1:5">
      <c r="A38" s="18"/>
      <c r="B38" s="18" t="s">
        <v>85</v>
      </c>
      <c r="C38" s="20">
        <f>C36*C37</f>
        <v>10</v>
      </c>
      <c r="D38" s="20">
        <f t="shared" ref="D38:E38" si="4">D36*D37</f>
        <v>5.7142857142857144</v>
      </c>
      <c r="E38" s="21">
        <f t="shared" si="4"/>
        <v>40</v>
      </c>
    </row>
    <row r="40" spans="1:5">
      <c r="A40" t="s">
        <v>86</v>
      </c>
    </row>
    <row r="41" spans="1:5" ht="15.75">
      <c r="A41" s="3" t="s">
        <v>36</v>
      </c>
    </row>
    <row r="42" spans="1:5" ht="15.75">
      <c r="A42" s="2" t="s">
        <v>37</v>
      </c>
    </row>
    <row r="43" spans="1:5" ht="15.75">
      <c r="A43" s="2" t="s">
        <v>38</v>
      </c>
    </row>
    <row r="44" spans="1:5" ht="15.75">
      <c r="A44" s="2" t="s">
        <v>98</v>
      </c>
    </row>
    <row r="45" spans="1:5" ht="15.75">
      <c r="A45" s="2" t="s">
        <v>40</v>
      </c>
    </row>
    <row r="46" spans="1:5" ht="15.75">
      <c r="A46" s="2"/>
    </row>
    <row r="47" spans="1:5" ht="15.75">
      <c r="A47" s="2" t="s">
        <v>41</v>
      </c>
    </row>
    <row r="49" spans="1:7" ht="15.75">
      <c r="A49" s="2" t="s">
        <v>87</v>
      </c>
      <c r="B49" t="s">
        <v>88</v>
      </c>
      <c r="G49" t="s">
        <v>90</v>
      </c>
    </row>
    <row r="51" spans="1:7">
      <c r="A51" t="s">
        <v>89</v>
      </c>
      <c r="B51" t="s">
        <v>91</v>
      </c>
      <c r="C51" t="s">
        <v>92</v>
      </c>
      <c r="E51" t="s">
        <v>93</v>
      </c>
    </row>
    <row r="52" spans="1:7">
      <c r="C52" t="s">
        <v>94</v>
      </c>
    </row>
    <row r="54" spans="1:7">
      <c r="A54" t="s">
        <v>95</v>
      </c>
      <c r="B54" t="s">
        <v>91</v>
      </c>
      <c r="C54" t="s">
        <v>92</v>
      </c>
      <c r="E54" t="s">
        <v>96</v>
      </c>
    </row>
    <row r="55" spans="1:7">
      <c r="C55" t="s">
        <v>103</v>
      </c>
    </row>
    <row r="57" spans="1:7">
      <c r="A57" t="s">
        <v>97</v>
      </c>
      <c r="B57" t="s">
        <v>91</v>
      </c>
      <c r="C57" t="s">
        <v>92</v>
      </c>
      <c r="E57" t="s">
        <v>99</v>
      </c>
    </row>
    <row r="60" spans="1:7">
      <c r="A60" t="s">
        <v>100</v>
      </c>
      <c r="B60" t="s">
        <v>101</v>
      </c>
      <c r="E60" t="s">
        <v>102</v>
      </c>
    </row>
  </sheetData>
  <mergeCells count="5">
    <mergeCell ref="E3:L7"/>
    <mergeCell ref="A19:S19"/>
    <mergeCell ref="B21:D21"/>
    <mergeCell ref="B25:D25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 Sheet</vt:lpstr>
      <vt:lpstr>Solution 1-3</vt:lpstr>
      <vt:lpstr>Q4-6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triambica.gautam</dc:creator>
  <cp:lastModifiedBy>triambica.gautam</cp:lastModifiedBy>
  <dcterms:created xsi:type="dcterms:W3CDTF">2022-05-18T04:55:41Z</dcterms:created>
  <dcterms:modified xsi:type="dcterms:W3CDTF">2022-05-19T08:34:38Z</dcterms:modified>
</cp:coreProperties>
</file>