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lavia\Desktop\"/>
    </mc:Choice>
  </mc:AlternateContent>
  <xr:revisionPtr revIDLastSave="0" documentId="8_{95D16024-64A8-4601-A6E6-726096CA50B2}" xr6:coauthVersionLast="46" xr6:coauthVersionMax="46" xr10:uidLastSave="{00000000-0000-0000-0000-000000000000}"/>
  <bookViews>
    <workbookView xWindow="10148" yWindow="-1688" windowWidth="15195" windowHeight="8596" firstSheet="1" activeTab="1" xr2:uid="{00000000-000D-0000-FFFF-FFFF00000000}"/>
  </bookViews>
  <sheets>
    <sheet name="Business Net Income Q4 2018 " sheetId="32" r:id="rId1"/>
    <sheet name="Business Net Income 2018" sheetId="25" r:id="rId2"/>
    <sheet name="Consolidated income statements" sheetId="1" r:id="rId3"/>
    <sheet name="Reconciliation Q4 2018" sheetId="27" r:id="rId4"/>
    <sheet name="Reconciliation 2018" sheetId="28" r:id="rId5"/>
    <sheet name="Change in net debt" sheetId="29" r:id="rId6"/>
    <sheet name="Balance sheet" sheetId="3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DAT12" localSheetId="6">#REF!</definedName>
    <definedName name="_DAT12" localSheetId="1">#REF!</definedName>
    <definedName name="_DAT12" localSheetId="5">#REF!</definedName>
    <definedName name="_DAT12" localSheetId="4">#REF!</definedName>
    <definedName name="_DAT12" localSheetId="3">#REF!</definedName>
    <definedName name="_DAT12">#REF!</definedName>
    <definedName name="_l" localSheetId="6">#REF!</definedName>
    <definedName name="_l" localSheetId="1">#REF!</definedName>
    <definedName name="_l" localSheetId="5">#REF!</definedName>
    <definedName name="_l" localSheetId="4">#REF!</definedName>
    <definedName name="_l" localSheetId="3">#REF!</definedName>
    <definedName name="_l">#REF!</definedName>
    <definedName name="_Mid2" localSheetId="6">#REF!</definedName>
    <definedName name="_Mid2" localSheetId="1">#REF!</definedName>
    <definedName name="_Mid2" localSheetId="5">#REF!</definedName>
    <definedName name="_Mid2" localSheetId="4">#REF!</definedName>
    <definedName name="_Mid2" localSheetId="3">#REF!</definedName>
    <definedName name="_Mid2">#REF!</definedName>
    <definedName name="_usd2">'[1]Ventilation GW 2004'!$J$12</definedName>
    <definedName name="a" localSheetId="6">#REF!</definedName>
    <definedName name="a" localSheetId="1">#REF!</definedName>
    <definedName name="a" localSheetId="5">#REF!</definedName>
    <definedName name="a" localSheetId="4">#REF!</definedName>
    <definedName name="a" localSheetId="3">#REF!</definedName>
    <definedName name="a">#REF!</definedName>
    <definedName name="aa" localSheetId="6">#REF!</definedName>
    <definedName name="aa" localSheetId="1">#REF!</definedName>
    <definedName name="aa" localSheetId="5">#REF!</definedName>
    <definedName name="aa" localSheetId="4">#REF!</definedName>
    <definedName name="aa" localSheetId="3">#REF!</definedName>
    <definedName name="aa">#REF!</definedName>
    <definedName name="aaaa" localSheetId="6">#REF!</definedName>
    <definedName name="aaaa" localSheetId="1">#REF!</definedName>
    <definedName name="aaaa" localSheetId="5">#REF!</definedName>
    <definedName name="aaaa" localSheetId="4">#REF!</definedName>
    <definedName name="aaaa" localSheetId="3">#REF!</definedName>
    <definedName name="aaaa">#REF!</definedName>
    <definedName name="ab" localSheetId="6">#REF!</definedName>
    <definedName name="ab" localSheetId="1">#REF!</definedName>
    <definedName name="ab" localSheetId="5">#REF!</definedName>
    <definedName name="ab" localSheetId="4">#REF!</definedName>
    <definedName name="ab" localSheetId="3">#REF!</definedName>
    <definedName name="ab">#REF!</definedName>
    <definedName name="ac" localSheetId="6">#REF!</definedName>
    <definedName name="ac" localSheetId="1">#REF!</definedName>
    <definedName name="ac" localSheetId="5">#REF!</definedName>
    <definedName name="ac" localSheetId="4">#REF!</definedName>
    <definedName name="ac" localSheetId="3">#REF!</definedName>
    <definedName name="ac">#REF!</definedName>
    <definedName name="ad" localSheetId="6">#REF!</definedName>
    <definedName name="ad" localSheetId="1">#REF!</definedName>
    <definedName name="ad" localSheetId="5">#REF!</definedName>
    <definedName name="ad" localSheetId="4">#REF!</definedName>
    <definedName name="ad" localSheetId="3">#REF!</definedName>
    <definedName name="ad">#REF!</definedName>
    <definedName name="ae" localSheetId="6">#REF!</definedName>
    <definedName name="ae" localSheetId="1">#REF!</definedName>
    <definedName name="ae" localSheetId="5">#REF!</definedName>
    <definedName name="ae" localSheetId="4">#REF!</definedName>
    <definedName name="ae" localSheetId="3">#REF!</definedName>
    <definedName name="ae">#REF!</definedName>
    <definedName name="af" localSheetId="6">#REF!</definedName>
    <definedName name="af" localSheetId="1">#REF!</definedName>
    <definedName name="af" localSheetId="5">#REF!</definedName>
    <definedName name="af" localSheetId="4">#REF!</definedName>
    <definedName name="af" localSheetId="3">#REF!</definedName>
    <definedName name="af">#REF!</definedName>
    <definedName name="ag" localSheetId="6">#REF!</definedName>
    <definedName name="ag" localSheetId="1">#REF!</definedName>
    <definedName name="ag" localSheetId="5">#REF!</definedName>
    <definedName name="ag" localSheetId="4">#REF!</definedName>
    <definedName name="ag" localSheetId="3">#REF!</definedName>
    <definedName name="ag">#REF!</definedName>
    <definedName name="ah" localSheetId="6">#REF!</definedName>
    <definedName name="ah" localSheetId="1">#REF!</definedName>
    <definedName name="ah" localSheetId="5">#REF!</definedName>
    <definedName name="ah" localSheetId="4">#REF!</definedName>
    <definedName name="ah" localSheetId="3">#REF!</definedName>
    <definedName name="ah">#REF!</definedName>
    <definedName name="ai" localSheetId="6">#REF!</definedName>
    <definedName name="ai" localSheetId="1">#REF!</definedName>
    <definedName name="ai" localSheetId="5">#REF!</definedName>
    <definedName name="ai" localSheetId="4">#REF!</definedName>
    <definedName name="ai" localSheetId="3">#REF!</definedName>
    <definedName name="ai">#REF!</definedName>
    <definedName name="aj" localSheetId="6">#REF!</definedName>
    <definedName name="aj" localSheetId="1">#REF!</definedName>
    <definedName name="aj" localSheetId="5">#REF!</definedName>
    <definedName name="aj" localSheetId="4">#REF!</definedName>
    <definedName name="aj" localSheetId="3">#REF!</definedName>
    <definedName name="aj">#REF!</definedName>
    <definedName name="ak" localSheetId="6">#REF!</definedName>
    <definedName name="ak" localSheetId="1">#REF!</definedName>
    <definedName name="ak" localSheetId="5">#REF!</definedName>
    <definedName name="ak" localSheetId="4">#REF!</definedName>
    <definedName name="ak" localSheetId="3">#REF!</definedName>
    <definedName name="ak">#REF!</definedName>
    <definedName name="al" localSheetId="6">#REF!</definedName>
    <definedName name="al" localSheetId="1">#REF!</definedName>
    <definedName name="al" localSheetId="5">#REF!</definedName>
    <definedName name="al" localSheetId="4">#REF!</definedName>
    <definedName name="al" localSheetId="3">#REF!</definedName>
    <definedName name="al">#REF!</definedName>
    <definedName name="am" localSheetId="6">#REF!</definedName>
    <definedName name="am" localSheetId="1">#REF!</definedName>
    <definedName name="am" localSheetId="5">#REF!</definedName>
    <definedName name="am" localSheetId="4">#REF!</definedName>
    <definedName name="am" localSheetId="3">#REF!</definedName>
    <definedName name="am">#REF!</definedName>
    <definedName name="an" localSheetId="6">#REF!</definedName>
    <definedName name="an" localSheetId="1">#REF!</definedName>
    <definedName name="an" localSheetId="5">#REF!</definedName>
    <definedName name="an" localSheetId="4">#REF!</definedName>
    <definedName name="an" localSheetId="3">#REF!</definedName>
    <definedName name="an">#REF!</definedName>
    <definedName name="annee_traitement" localSheetId="6">#REF!</definedName>
    <definedName name="annee_traitement" localSheetId="1">#REF!</definedName>
    <definedName name="annee_traitement" localSheetId="5">#REF!</definedName>
    <definedName name="annee_traitement" localSheetId="4">#REF!</definedName>
    <definedName name="annee_traitement" localSheetId="3">#REF!</definedName>
    <definedName name="annee_traitement">#REF!</definedName>
    <definedName name="Annual" localSheetId="6">#REF!</definedName>
    <definedName name="Annual" localSheetId="1">#REF!</definedName>
    <definedName name="Annual" localSheetId="5">#REF!</definedName>
    <definedName name="Annual" localSheetId="4">#REF!</definedName>
    <definedName name="Annual" localSheetId="3">#REF!</definedName>
    <definedName name="Annual">#REF!</definedName>
    <definedName name="ao" localSheetId="6">#REF!</definedName>
    <definedName name="ao" localSheetId="1">#REF!</definedName>
    <definedName name="ao" localSheetId="5">#REF!</definedName>
    <definedName name="ao" localSheetId="4">#REF!</definedName>
    <definedName name="ao" localSheetId="3">#REF!</definedName>
    <definedName name="ao">#REF!</definedName>
    <definedName name="ap" localSheetId="6">#REF!</definedName>
    <definedName name="ap" localSheetId="1">#REF!</definedName>
    <definedName name="ap" localSheetId="5">#REF!</definedName>
    <definedName name="ap" localSheetId="4">#REF!</definedName>
    <definedName name="ap" localSheetId="3">#REF!</definedName>
    <definedName name="ap">#REF!</definedName>
    <definedName name="aq" localSheetId="6">#REF!</definedName>
    <definedName name="aq" localSheetId="1">#REF!</definedName>
    <definedName name="aq" localSheetId="5">#REF!</definedName>
    <definedName name="aq" localSheetId="4">#REF!</definedName>
    <definedName name="aq" localSheetId="3">#REF!</definedName>
    <definedName name="aq">#REF!</definedName>
    <definedName name="ar" localSheetId="6">#REF!</definedName>
    <definedName name="ar" localSheetId="1">#REF!</definedName>
    <definedName name="ar" localSheetId="5">#REF!</definedName>
    <definedName name="ar" localSheetId="4">#REF!</definedName>
    <definedName name="ar" localSheetId="3">#REF!</definedName>
    <definedName name="ar">#REF!</definedName>
    <definedName name="as" localSheetId="6">#REF!</definedName>
    <definedName name="as" localSheetId="1">#REF!</definedName>
    <definedName name="as" localSheetId="5">#REF!</definedName>
    <definedName name="as" localSheetId="4">#REF!</definedName>
    <definedName name="as" localSheetId="3">#REF!</definedName>
    <definedName name="as">#REF!</definedName>
    <definedName name="at" localSheetId="6">#REF!</definedName>
    <definedName name="at" localSheetId="1">#REF!</definedName>
    <definedName name="at" localSheetId="5">#REF!</definedName>
    <definedName name="at" localSheetId="4">#REF!</definedName>
    <definedName name="at" localSheetId="3">#REF!</definedName>
    <definedName name="at">#REF!</definedName>
    <definedName name="au" localSheetId="6">#REF!</definedName>
    <definedName name="au" localSheetId="1">#REF!</definedName>
    <definedName name="au" localSheetId="5">#REF!</definedName>
    <definedName name="au" localSheetId="4">#REF!</definedName>
    <definedName name="au" localSheetId="3">#REF!</definedName>
    <definedName name="au">#REF!</definedName>
    <definedName name="av" localSheetId="6">#REF!</definedName>
    <definedName name="av" localSheetId="1">#REF!</definedName>
    <definedName name="av" localSheetId="5">#REF!</definedName>
    <definedName name="av" localSheetId="4">#REF!</definedName>
    <definedName name="av" localSheetId="3">#REF!</definedName>
    <definedName name="av">#REF!</definedName>
    <definedName name="b" localSheetId="6">#REF!</definedName>
    <definedName name="b" localSheetId="1">#REF!</definedName>
    <definedName name="b" localSheetId="5">#REF!</definedName>
    <definedName name="b" localSheetId="4">#REF!</definedName>
    <definedName name="b" localSheetId="3">#REF!</definedName>
    <definedName name="b">#REF!</definedName>
    <definedName name="Beg" localSheetId="6">#REF!</definedName>
    <definedName name="Beg" localSheetId="1">#REF!</definedName>
    <definedName name="Beg" localSheetId="5">#REF!</definedName>
    <definedName name="Beg" localSheetId="4">#REF!</definedName>
    <definedName name="Beg" localSheetId="3">#REF!</definedName>
    <definedName name="Beg">#REF!</definedName>
    <definedName name="BIP_NOTE1_EN_BNI_9M">#REF!</definedName>
    <definedName name="BIP_NOTE1_EN_CONO_PL">#REF!</definedName>
    <definedName name="BIP_NOTE1_EN_RECON_9M">#REF!</definedName>
    <definedName name="BIP_NOTE1_EN_RECON_Q3">#REF!</definedName>
    <definedName name="BIP_NOTE1_FR_BNI_9M">#REF!</definedName>
    <definedName name="BIP_NOTE1_FR_BNI_Q3">#REF!</definedName>
    <definedName name="BIP_NOTE1_FR_RECON_9M">#REF!</definedName>
    <definedName name="BIP_NOTE1_FR_RECON_Q3">#REF!</definedName>
    <definedName name="BIP_NOTE2_EN_BNI_9M">#REF!</definedName>
    <definedName name="BIP_NOTE2_EN_CONO_PL">#REF!</definedName>
    <definedName name="BIP_NOTE2_EN_RECON_9M">#REF!</definedName>
    <definedName name="BIP_NOTE2_EN_RECON_Q3">#REF!</definedName>
    <definedName name="BIP_NOTE2_FR_BNI_9M">#REF!</definedName>
    <definedName name="BIP_NOTE2_FR_BNI_Q3">#REF!</definedName>
    <definedName name="BIP_NOTE2_FR_RECON_9M">#REF!</definedName>
    <definedName name="BIP_NOTE2_FR_RECON_Q3">#REF!</definedName>
    <definedName name="BIP_NOTE3_EN_BNI_9M">#REF!</definedName>
    <definedName name="BIP_NOTE3_EN_RECON_9M">#REF!</definedName>
    <definedName name="BIP_NOTE3_EN_RECON_Q3">#REF!</definedName>
    <definedName name="BIP_NOTE3_FR_BNI_9M">#REF!</definedName>
    <definedName name="BIP_NOTE3_FR_BNI_Q3">#REF!</definedName>
    <definedName name="BIP_NOTE3_FR_RECON_9M">#REF!</definedName>
    <definedName name="BIP_NOTE3_FR_RECON_Q3">#REF!</definedName>
    <definedName name="BIP_NOTE4_EN_BNI_9M">#REF!</definedName>
    <definedName name="BIP_NOTE4_EN_RECON_9M">#REF!</definedName>
    <definedName name="BIP_NOTE4_EN_RECON_Q3">#REF!</definedName>
    <definedName name="BIP_NOTE4_FR_RECON_9M">#REF!</definedName>
    <definedName name="BIP_NOTE4_FR_RECON_Q3">#REF!</definedName>
    <definedName name="BIP_NOTE5_EN_BNI_9M">#REF!</definedName>
    <definedName name="BIP_NOTE5_EN_RECON_9M">#REF!</definedName>
    <definedName name="BIP_NOTE5_EN_RECON_Q3">#REF!</definedName>
    <definedName name="BIP_NOTE5_FR_RECON_9M">#REF!</definedName>
    <definedName name="BIP_NOTE5_FR_RECON_Q3">#REF!</definedName>
    <definedName name="BIP_NOTE6_EN_RECON_9M">#REF!</definedName>
    <definedName name="BIP_NOTE6_EN_RECON_Q3">#REF!</definedName>
    <definedName name="BIP_TAB_EN_BNI_9M">#REF!</definedName>
    <definedName name="BIP_TAB_EN_PL_9M">#REF!</definedName>
    <definedName name="BIP_TAB_EN_RECO_9M">#REF!</definedName>
    <definedName name="BIP_TAB_EN_RECO_Q3">#REF!</definedName>
    <definedName name="BIP_TAB_FR_BNI_9M">#REF!</definedName>
    <definedName name="BIP_TAB_FR_BNI_Q3">#REF!</definedName>
    <definedName name="BIP_TAB_FR_PL_9M">#REF!</definedName>
    <definedName name="BIP_TAB_FR_RECO_9M">#REF!</definedName>
    <definedName name="BIP_TAB_FR_RECO_Q3">#REF!</definedName>
    <definedName name="bottom" localSheetId="6">#REF!</definedName>
    <definedName name="bottom" localSheetId="1">#REF!</definedName>
    <definedName name="bottom" localSheetId="5">#REF!</definedName>
    <definedName name="bottom" localSheetId="4">#REF!</definedName>
    <definedName name="bottom" localSheetId="3">#REF!</definedName>
    <definedName name="bottom">#REF!</definedName>
    <definedName name="code" localSheetId="6">#REF!</definedName>
    <definedName name="code" localSheetId="1">#REF!</definedName>
    <definedName name="code" localSheetId="5">#REF!</definedName>
    <definedName name="code" localSheetId="4">#REF!</definedName>
    <definedName name="code" localSheetId="3">#REF!</definedName>
    <definedName name="code">#REF!</definedName>
    <definedName name="compte">[2]CORRESPONDANCE!$A$1:$E$25</definedName>
    <definedName name="cours">[3]valeur!$B$4:$P$35</definedName>
    <definedName name="d" localSheetId="6">#REF!</definedName>
    <definedName name="d" localSheetId="1">#REF!</definedName>
    <definedName name="d" localSheetId="5">#REF!</definedName>
    <definedName name="d" localSheetId="4">#REF!</definedName>
    <definedName name="d" localSheetId="3">#REF!</definedName>
    <definedName name="d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 localSheetId="4">#REF!</definedName>
    <definedName name="_xlnm.Database" localSheetId="3">#REF!</definedName>
    <definedName name="_xlnm.Database">#REF!</definedName>
    <definedName name="Durée_TO_2001" localSheetId="6">[4]Hypothèses!#REF!</definedName>
    <definedName name="Durée_TO_2001" localSheetId="1">[4]Hypothèses!#REF!</definedName>
    <definedName name="Durée_TO_2001" localSheetId="5">[4]Hypothèses!#REF!</definedName>
    <definedName name="Durée_TO_2001" localSheetId="4">[4]Hypothèses!#REF!</definedName>
    <definedName name="Durée_TO_2001" localSheetId="3">[4]Hypothèses!#REF!</definedName>
    <definedName name="Durée_TO_2001">[4]Hypothèses!#REF!</definedName>
    <definedName name="e" localSheetId="6">#REF!</definedName>
    <definedName name="e" localSheetId="1">#REF!</definedName>
    <definedName name="e" localSheetId="5">#REF!</definedName>
    <definedName name="e" localSheetId="4">#REF!</definedName>
    <definedName name="e" localSheetId="3">#REF!</definedName>
    <definedName name="e">#REF!</definedName>
    <definedName name="eleeeeeeeeee" localSheetId="6">#REF!</definedName>
    <definedName name="eleeeeeeeeee" localSheetId="1">#REF!</definedName>
    <definedName name="eleeeeeeeeee" localSheetId="5">#REF!</definedName>
    <definedName name="eleeeeeeeeee" localSheetId="4">#REF!</definedName>
    <definedName name="eleeeeeeeeee" localSheetId="3">#REF!</definedName>
    <definedName name="eleeeeeeeeee">#REF!</definedName>
    <definedName name="End" localSheetId="6">#REF!</definedName>
    <definedName name="End" localSheetId="1">#REF!</definedName>
    <definedName name="End" localSheetId="5">#REF!</definedName>
    <definedName name="End" localSheetId="4">#REF!</definedName>
    <definedName name="End" localSheetId="3">#REF!</definedName>
    <definedName name="End">#REF!</definedName>
    <definedName name="Euro" localSheetId="6">#REF!</definedName>
    <definedName name="Euro" localSheetId="1">#REF!</definedName>
    <definedName name="Euro" localSheetId="5">#REF!</definedName>
    <definedName name="Euro" localSheetId="4">#REF!</definedName>
    <definedName name="Euro" localSheetId="3">#REF!</definedName>
    <definedName name="Euro">#REF!</definedName>
    <definedName name="f" localSheetId="6">#REF!</definedName>
    <definedName name="f" localSheetId="1">#REF!</definedName>
    <definedName name="f" localSheetId="5">#REF!</definedName>
    <definedName name="f" localSheetId="4">#REF!</definedName>
    <definedName name="f" localSheetId="3">#REF!</definedName>
    <definedName name="f">#REF!</definedName>
    <definedName name="feuille_Net_amount_2000" localSheetId="6">#REF!</definedName>
    <definedName name="feuille_Net_amount_2000" localSheetId="1">#REF!</definedName>
    <definedName name="feuille_Net_amount_2000" localSheetId="5">#REF!</definedName>
    <definedName name="feuille_Net_amount_2000" localSheetId="4">#REF!</definedName>
    <definedName name="feuille_Net_amount_2000" localSheetId="3">#REF!</definedName>
    <definedName name="feuille_Net_amount_2000">#REF!</definedName>
    <definedName name="feuille_Net_amount_2001" localSheetId="6">#REF!</definedName>
    <definedName name="feuille_Net_amount_2001" localSheetId="1">#REF!</definedName>
    <definedName name="feuille_Net_amount_2001" localSheetId="5">#REF!</definedName>
    <definedName name="feuille_Net_amount_2001" localSheetId="4">#REF!</definedName>
    <definedName name="feuille_Net_amount_2001" localSheetId="3">#REF!</definedName>
    <definedName name="feuille_Net_amount_2001">#REF!</definedName>
    <definedName name="feuille_NPPC" localSheetId="6">#REF!</definedName>
    <definedName name="feuille_NPPC" localSheetId="1">#REF!</definedName>
    <definedName name="feuille_NPPC" localSheetId="5">#REF!</definedName>
    <definedName name="feuille_NPPC" localSheetId="4">#REF!</definedName>
    <definedName name="feuille_NPPC" localSheetId="3">#REF!</definedName>
    <definedName name="feuille_NPPC">#REF!</definedName>
    <definedName name="feuille_PGA" localSheetId="6">#REF!</definedName>
    <definedName name="feuille_PGA" localSheetId="1">#REF!</definedName>
    <definedName name="feuille_PGA" localSheetId="5">#REF!</definedName>
    <definedName name="feuille_PGA" localSheetId="4">#REF!</definedName>
    <definedName name="feuille_PGA" localSheetId="3">#REF!</definedName>
    <definedName name="feuille_PGA">#REF!</definedName>
    <definedName name="feuille_PGA_anc" localSheetId="6">#REF!</definedName>
    <definedName name="feuille_PGA_anc" localSheetId="1">#REF!</definedName>
    <definedName name="feuille_PGA_anc" localSheetId="5">#REF!</definedName>
    <definedName name="feuille_PGA_anc" localSheetId="4">#REF!</definedName>
    <definedName name="feuille_PGA_anc" localSheetId="3">#REF!</definedName>
    <definedName name="feuille_PGA_anc">#REF!</definedName>
    <definedName name="feuille_PGA_anc_2" localSheetId="6">#REF!</definedName>
    <definedName name="feuille_PGA_anc_2" localSheetId="1">#REF!</definedName>
    <definedName name="feuille_PGA_anc_2" localSheetId="5">#REF!</definedName>
    <definedName name="feuille_PGA_anc_2" localSheetId="4">#REF!</definedName>
    <definedName name="feuille_PGA_anc_2" localSheetId="3">#REF!</definedName>
    <definedName name="feuille_PGA_anc_2">#REF!</definedName>
    <definedName name="feuille_PSC" localSheetId="6">#REF!</definedName>
    <definedName name="feuille_PSC" localSheetId="1">#REF!</definedName>
    <definedName name="feuille_PSC" localSheetId="5">#REF!</definedName>
    <definedName name="feuille_PSC" localSheetId="4">#REF!</definedName>
    <definedName name="feuille_PSC" localSheetId="3">#REF!</definedName>
    <definedName name="feuille_PSC">#REF!</definedName>
    <definedName name="feuille_PSC_anc" localSheetId="6">#REF!</definedName>
    <definedName name="feuille_PSC_anc" localSheetId="1">#REF!</definedName>
    <definedName name="feuille_PSC_anc" localSheetId="5">#REF!</definedName>
    <definedName name="feuille_PSC_anc" localSheetId="4">#REF!</definedName>
    <definedName name="feuille_PSC_anc" localSheetId="3">#REF!</definedName>
    <definedName name="feuille_PSC_anc">#REF!</definedName>
    <definedName name="feuille_ratio_PGA_01" localSheetId="6">#REF!</definedName>
    <definedName name="feuille_ratio_PGA_01" localSheetId="1">#REF!</definedName>
    <definedName name="feuille_ratio_PGA_01" localSheetId="5">#REF!</definedName>
    <definedName name="feuille_ratio_PGA_01" localSheetId="4">#REF!</definedName>
    <definedName name="feuille_ratio_PGA_01" localSheetId="3">#REF!</definedName>
    <definedName name="feuille_ratio_PGA_01">#REF!</definedName>
    <definedName name="feuille_ratio_PGA_02" localSheetId="6">#REF!</definedName>
    <definedName name="feuille_ratio_PGA_02" localSheetId="1">#REF!</definedName>
    <definedName name="feuille_ratio_PGA_02" localSheetId="5">#REF!</definedName>
    <definedName name="feuille_ratio_PGA_02" localSheetId="4">#REF!</definedName>
    <definedName name="feuille_ratio_PGA_02" localSheetId="3">#REF!</definedName>
    <definedName name="feuille_ratio_PGA_02">#REF!</definedName>
    <definedName name="feuille_SFAS" localSheetId="6">#REF!</definedName>
    <definedName name="feuille_SFAS" localSheetId="1">#REF!</definedName>
    <definedName name="feuille_SFAS" localSheetId="5">#REF!</definedName>
    <definedName name="feuille_SFAS" localSheetId="4">#REF!</definedName>
    <definedName name="feuille_SFAS" localSheetId="3">#REF!</definedName>
    <definedName name="feuille_SFAS">#REF!</definedName>
    <definedName name="feuille_SFAS_anc" localSheetId="6">#REF!</definedName>
    <definedName name="feuille_SFAS_anc" localSheetId="1">#REF!</definedName>
    <definedName name="feuille_SFAS_anc" localSheetId="5">#REF!</definedName>
    <definedName name="feuille_SFAS_anc" localSheetId="4">#REF!</definedName>
    <definedName name="feuille_SFAS_anc" localSheetId="3">#REF!</definedName>
    <definedName name="feuille_SFAS_anc">#REF!</definedName>
    <definedName name="feuille_Summary" localSheetId="6">#REF!</definedName>
    <definedName name="feuille_Summary" localSheetId="1">#REF!</definedName>
    <definedName name="feuille_Summary" localSheetId="5">#REF!</definedName>
    <definedName name="feuille_Summary" localSheetId="4">#REF!</definedName>
    <definedName name="feuille_Summary" localSheetId="3">#REF!</definedName>
    <definedName name="feuille_Summary">#REF!</definedName>
    <definedName name="feuille_Summary_anc" localSheetId="6">#REF!</definedName>
    <definedName name="feuille_Summary_anc" localSheetId="1">#REF!</definedName>
    <definedName name="feuille_Summary_anc" localSheetId="5">#REF!</definedName>
    <definedName name="feuille_Summary_anc" localSheetId="4">#REF!</definedName>
    <definedName name="feuille_Summary_anc" localSheetId="3">#REF!</definedName>
    <definedName name="feuille_Summary_anc">#REF!</definedName>
    <definedName name="feuille_TO" localSheetId="6">#REF!</definedName>
    <definedName name="feuille_TO" localSheetId="1">#REF!</definedName>
    <definedName name="feuille_TO" localSheetId="5">#REF!</definedName>
    <definedName name="feuille_TO" localSheetId="4">#REF!</definedName>
    <definedName name="feuille_TO" localSheetId="3">#REF!</definedName>
    <definedName name="feuille_TO">#REF!</definedName>
    <definedName name="feuille_TO_anc" localSheetId="6">#REF!</definedName>
    <definedName name="feuille_TO_anc" localSheetId="1">#REF!</definedName>
    <definedName name="feuille_TO_anc" localSheetId="5">#REF!</definedName>
    <definedName name="feuille_TO_anc" localSheetId="4">#REF!</definedName>
    <definedName name="feuille_TO_anc" localSheetId="3">#REF!</definedName>
    <definedName name="feuille_TO_anc">#REF!</definedName>
    <definedName name="feuille_tran_2001" localSheetId="6">#REF!</definedName>
    <definedName name="feuille_tran_2001" localSheetId="1">#REF!</definedName>
    <definedName name="feuille_tran_2001" localSheetId="5">#REF!</definedName>
    <definedName name="feuille_tran_2001" localSheetId="4">#REF!</definedName>
    <definedName name="feuille_tran_2001" localSheetId="3">#REF!</definedName>
    <definedName name="feuille_tran_2001">#REF!</definedName>
    <definedName name="FXRates" localSheetId="6">#REF!</definedName>
    <definedName name="FXRates" localSheetId="1">#REF!</definedName>
    <definedName name="FXRates" localSheetId="5">#REF!</definedName>
    <definedName name="FXRates" localSheetId="4">#REF!</definedName>
    <definedName name="FXRates" localSheetId="3">#REF!</definedName>
    <definedName name="FXRates">#REF!</definedName>
    <definedName name="g" localSheetId="6">#REF!</definedName>
    <definedName name="g" localSheetId="1">#REF!</definedName>
    <definedName name="g" localSheetId="5">#REF!</definedName>
    <definedName name="g" localSheetId="4">#REF!</definedName>
    <definedName name="g" localSheetId="3">#REF!</definedName>
    <definedName name="g">#REF!</definedName>
    <definedName name="h" localSheetId="6">#REF!</definedName>
    <definedName name="h" localSheetId="1">#REF!</definedName>
    <definedName name="h" localSheetId="5">#REF!</definedName>
    <definedName name="h" localSheetId="4">#REF!</definedName>
    <definedName name="h" localSheetId="3">#REF!</definedName>
    <definedName name="h">#REF!</definedName>
    <definedName name="i" localSheetId="6">#REF!</definedName>
    <definedName name="i" localSheetId="1">#REF!</definedName>
    <definedName name="i" localSheetId="5">#REF!</definedName>
    <definedName name="i" localSheetId="4">#REF!</definedName>
    <definedName name="i" localSheetId="3">#REF!</definedName>
    <definedName name="i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" localSheetId="6">#REF!</definedName>
    <definedName name="j" localSheetId="1">#REF!</definedName>
    <definedName name="j" localSheetId="5">#REF!</definedName>
    <definedName name="j" localSheetId="4">#REF!</definedName>
    <definedName name="j" localSheetId="3">#REF!</definedName>
    <definedName name="j">#REF!</definedName>
    <definedName name="k" localSheetId="6">#REF!</definedName>
    <definedName name="k" localSheetId="1">#REF!</definedName>
    <definedName name="k" localSheetId="5">#REF!</definedName>
    <definedName name="k" localSheetId="4">#REF!</definedName>
    <definedName name="k" localSheetId="3">#REF!</definedName>
    <definedName name="k">#REF!</definedName>
    <definedName name="libel_unite">[5]INDEX!$B$6</definedName>
    <definedName name="Life85" localSheetId="6">#REF!</definedName>
    <definedName name="Life85" localSheetId="1">#REF!</definedName>
    <definedName name="Life85" localSheetId="5">#REF!</definedName>
    <definedName name="Life85" localSheetId="4">#REF!</definedName>
    <definedName name="Life85" localSheetId="3">#REF!</definedName>
    <definedName name="Life85">#REF!</definedName>
    <definedName name="Life90" localSheetId="6">#REF!</definedName>
    <definedName name="Life90" localSheetId="1">#REF!</definedName>
    <definedName name="Life90" localSheetId="5">#REF!</definedName>
    <definedName name="Life90" localSheetId="4">#REF!</definedName>
    <definedName name="Life90" localSheetId="3">#REF!</definedName>
    <definedName name="Life90">#REF!</definedName>
    <definedName name="Life95" localSheetId="6">#REF!</definedName>
    <definedName name="Life95" localSheetId="1">#REF!</definedName>
    <definedName name="Life95" localSheetId="5">#REF!</definedName>
    <definedName name="Life95" localSheetId="4">#REF!</definedName>
    <definedName name="Life95" localSheetId="3">#REF!</definedName>
    <definedName name="Life95">#REF!</definedName>
    <definedName name="m" localSheetId="6">#REF!</definedName>
    <definedName name="m" localSheetId="1">#REF!</definedName>
    <definedName name="m" localSheetId="5">#REF!</definedName>
    <definedName name="m" localSheetId="4">#REF!</definedName>
    <definedName name="m" localSheetId="3">#REF!</definedName>
    <definedName name="m">#REF!</definedName>
    <definedName name="Mid" localSheetId="6">#REF!</definedName>
    <definedName name="Mid" localSheetId="1">#REF!</definedName>
    <definedName name="Mid" localSheetId="5">#REF!</definedName>
    <definedName name="Mid" localSheetId="4">#REF!</definedName>
    <definedName name="Mid" localSheetId="3">#REF!</definedName>
    <definedName name="Mid">#REF!</definedName>
    <definedName name="Monthly" localSheetId="6">#REF!</definedName>
    <definedName name="Monthly" localSheetId="1">#REF!</definedName>
    <definedName name="Monthly" localSheetId="5">#REF!</definedName>
    <definedName name="Monthly" localSheetId="4">#REF!</definedName>
    <definedName name="Monthly" localSheetId="3">#REF!</definedName>
    <definedName name="Monthly">#REF!</definedName>
    <definedName name="MoyAventis" localSheetId="6">'[6]Cours action'!#REF!</definedName>
    <definedName name="MoyAventis" localSheetId="1">'[6]Cours action'!#REF!</definedName>
    <definedName name="MoyAventis" localSheetId="5">'[6]Cours action'!#REF!</definedName>
    <definedName name="MoyAventis" localSheetId="4">'[6]Cours action'!#REF!</definedName>
    <definedName name="MoyAventis" localSheetId="3">'[6]Cours action'!#REF!</definedName>
    <definedName name="MoyAventis">'[6]Cours action'!#REF!</definedName>
    <definedName name="n" localSheetId="6">#REF!</definedName>
    <definedName name="n" localSheetId="1">#REF!</definedName>
    <definedName name="n" localSheetId="5">#REF!</definedName>
    <definedName name="n" localSheetId="4">#REF!</definedName>
    <definedName name="n" localSheetId="3">#REF!</definedName>
    <definedName name="n">#REF!</definedName>
    <definedName name="Nb_Mois2">[4]Hypothèses!$B$14</definedName>
    <definedName name="num_col" localSheetId="6">#REF!</definedName>
    <definedName name="num_col" localSheetId="1">#REF!</definedName>
    <definedName name="num_col" localSheetId="5">#REF!</definedName>
    <definedName name="num_col" localSheetId="4">#REF!</definedName>
    <definedName name="num_col" localSheetId="3">#REF!</definedName>
    <definedName name="num_col">#REF!</definedName>
    <definedName name="num_col_anc" localSheetId="6">#REF!</definedName>
    <definedName name="num_col_anc" localSheetId="1">#REF!</definedName>
    <definedName name="num_col_anc" localSheetId="5">#REF!</definedName>
    <definedName name="num_col_anc" localSheetId="4">#REF!</definedName>
    <definedName name="num_col_anc" localSheetId="3">#REF!</definedName>
    <definedName name="num_col_anc">#REF!</definedName>
    <definedName name="o" localSheetId="6">#REF!</definedName>
    <definedName name="o" localSheetId="1">#REF!</definedName>
    <definedName name="o" localSheetId="5">#REF!</definedName>
    <definedName name="o" localSheetId="4">#REF!</definedName>
    <definedName name="o" localSheetId="3">#REF!</definedName>
    <definedName name="o">#REF!</definedName>
    <definedName name="OperatingProfit2004" localSheetId="6">#REF!</definedName>
    <definedName name="OperatingProfit2004" localSheetId="1">#REF!</definedName>
    <definedName name="OperatingProfit2004" localSheetId="5">#REF!</definedName>
    <definedName name="OperatingProfit2004" localSheetId="4">#REF!</definedName>
    <definedName name="OperatingProfit2004" localSheetId="3">#REF!</definedName>
    <definedName name="OperatingProfit2004">#REF!</definedName>
    <definedName name="OperatingProfit2005" localSheetId="6">#REF!</definedName>
    <definedName name="OperatingProfit2005" localSheetId="1">#REF!</definedName>
    <definedName name="OperatingProfit2005" localSheetId="5">#REF!</definedName>
    <definedName name="OperatingProfit2005" localSheetId="4">#REF!</definedName>
    <definedName name="OperatingProfit2005" localSheetId="3">#REF!</definedName>
    <definedName name="OperatingProfit2005">#REF!</definedName>
    <definedName name="p" localSheetId="6">#REF!</definedName>
    <definedName name="p" localSheetId="1">#REF!</definedName>
    <definedName name="p" localSheetId="5">#REF!</definedName>
    <definedName name="p" localSheetId="4">#REF!</definedName>
    <definedName name="p" localSheetId="3">#REF!</definedName>
    <definedName name="p">#REF!</definedName>
    <definedName name="PeakSales" localSheetId="6">#REF!</definedName>
    <definedName name="PeakSales" localSheetId="1">#REF!</definedName>
    <definedName name="PeakSales" localSheetId="5">#REF!</definedName>
    <definedName name="PeakSales" localSheetId="4">#REF!</definedName>
    <definedName name="PeakSales" localSheetId="3">#REF!</definedName>
    <definedName name="PeakSales">#REF!</definedName>
    <definedName name="PeakYear" localSheetId="6">#REF!</definedName>
    <definedName name="PeakYear" localSheetId="1">#REF!</definedName>
    <definedName name="PeakYear" localSheetId="5">#REF!</definedName>
    <definedName name="PeakYear" localSheetId="4">#REF!</definedName>
    <definedName name="PeakYear" localSheetId="3">#REF!</definedName>
    <definedName name="PeakYear">#REF!</definedName>
    <definedName name="PGA_2001" localSheetId="6">#REF!</definedName>
    <definedName name="PGA_2001" localSheetId="1">#REF!</definedName>
    <definedName name="PGA_2001" localSheetId="5">#REF!</definedName>
    <definedName name="PGA_2001" localSheetId="4">#REF!</definedName>
    <definedName name="PGA_2001" localSheetId="3">#REF!</definedName>
    <definedName name="PGA_2001">#REF!</definedName>
    <definedName name="PGA_2002">'[7]PGA 2002'!$A$9:$IV$150</definedName>
    <definedName name="_xlnm.Print_Area" localSheetId="6">'Balance sheet'!$A$1:$G$19</definedName>
    <definedName name="_xlnm.Print_Area" localSheetId="1">'Business Net Income 2018'!$A$1:$P$35</definedName>
    <definedName name="_xlnm.Print_Area" localSheetId="0">'Business Net Income Q4 2018 '!$A$1:$P$35</definedName>
    <definedName name="_xlnm.Print_Area" localSheetId="5">'Change in net debt'!$A$1:$C$28</definedName>
    <definedName name="_xlnm.Print_Area" localSheetId="2">'Consolidated income statements'!$A$1:$E$33</definedName>
    <definedName name="_xlnm.Print_Area" localSheetId="4">'Reconciliation 2018'!$A$1:$F$33</definedName>
    <definedName name="_xlnm.Print_Area" localSheetId="3">'Reconciliation Q4 2018'!$A$1:$F$32</definedName>
    <definedName name="_xlnm.Print_Area">#REF!</definedName>
    <definedName name="PRINT_AREA_MI" localSheetId="6">#REF!</definedName>
    <definedName name="PRINT_AREA_MI" localSheetId="1">#REF!</definedName>
    <definedName name="PRINT_AREA_MI" localSheetId="5">#REF!</definedName>
    <definedName name="PRINT_AREA_MI" localSheetId="4">#REF!</definedName>
    <definedName name="PRINT_AREA_MI" localSheetId="3">#REF!</definedName>
    <definedName name="PRINT_AREA_MI">#REF!</definedName>
    <definedName name="PSC_2001" localSheetId="6">#REF!</definedName>
    <definedName name="PSC_2001" localSheetId="1">#REF!</definedName>
    <definedName name="PSC_2001" localSheetId="5">#REF!</definedName>
    <definedName name="PSC_2001" localSheetId="4">#REF!</definedName>
    <definedName name="PSC_2001" localSheetId="3">#REF!</definedName>
    <definedName name="PSC_2001">#REF!</definedName>
    <definedName name="PSC_2002">'[7]PSC 2002'!$A$9:$IV$100</definedName>
    <definedName name="PV_Rev" localSheetId="6">#REF!</definedName>
    <definedName name="PV_Rev" localSheetId="1">#REF!</definedName>
    <definedName name="PV_Rev" localSheetId="5">#REF!</definedName>
    <definedName name="PV_Rev" localSheetId="4">#REF!</definedName>
    <definedName name="PV_Rev" localSheetId="3">#REF!</definedName>
    <definedName name="PV_Rev">#REF!</definedName>
    <definedName name="q" localSheetId="6">#REF!</definedName>
    <definedName name="q" localSheetId="1">#REF!</definedName>
    <definedName name="q" localSheetId="5">#REF!</definedName>
    <definedName name="q" localSheetId="4">#REF!</definedName>
    <definedName name="q" localSheetId="3">#REF!</definedName>
    <definedName name="q">#REF!</definedName>
    <definedName name="realise11" localSheetId="6">#REF!</definedName>
    <definedName name="realise11" localSheetId="1">#REF!</definedName>
    <definedName name="realise11" localSheetId="5">#REF!</definedName>
    <definedName name="realise11" localSheetId="4">#REF!</definedName>
    <definedName name="realise11" localSheetId="3">#REF!</definedName>
    <definedName name="realise11">#REF!</definedName>
    <definedName name="Return" localSheetId="6">#REF!</definedName>
    <definedName name="Return" localSheetId="1">#REF!</definedName>
    <definedName name="Return" localSheetId="5">#REF!</definedName>
    <definedName name="Return" localSheetId="4">#REF!</definedName>
    <definedName name="Return" localSheetId="3">#REF!</definedName>
    <definedName name="Return">#REF!</definedName>
    <definedName name="Revenue2004" localSheetId="6">#REF!</definedName>
    <definedName name="Revenue2004" localSheetId="1">#REF!</definedName>
    <definedName name="Revenue2004" localSheetId="5">#REF!</definedName>
    <definedName name="Revenue2004" localSheetId="4">#REF!</definedName>
    <definedName name="Revenue2004" localSheetId="3">#REF!</definedName>
    <definedName name="Revenue2004">#REF!</definedName>
    <definedName name="Revenue2005" localSheetId="6">#REF!</definedName>
    <definedName name="Revenue2005" localSheetId="1">#REF!</definedName>
    <definedName name="Revenue2005" localSheetId="5">#REF!</definedName>
    <definedName name="Revenue2005" localSheetId="4">#REF!</definedName>
    <definedName name="Revenue2005" localSheetId="3">#REF!</definedName>
    <definedName name="Revenue2005">#REF!</definedName>
    <definedName name="s" localSheetId="6">#REF!</definedName>
    <definedName name="s" localSheetId="1">#REF!</definedName>
    <definedName name="s" localSheetId="5">#REF!</definedName>
    <definedName name="s" localSheetId="4">#REF!</definedName>
    <definedName name="s" localSheetId="3">#REF!</definedName>
    <definedName name="s">#REF!</definedName>
    <definedName name="societe" localSheetId="6">#REF!</definedName>
    <definedName name="societe" localSheetId="1">#REF!</definedName>
    <definedName name="societe" localSheetId="5">#REF!</definedName>
    <definedName name="societe" localSheetId="4">#REF!</definedName>
    <definedName name="societe" localSheetId="3">#REF!</definedName>
    <definedName name="societe">#REF!</definedName>
    <definedName name="SPWS_WBID">"9D8A8355-1ED7-11D5-9D29-0010A4C4F3F8"</definedName>
    <definedName name="Summary2001" localSheetId="6">#REF!</definedName>
    <definedName name="Summary2001" localSheetId="1">#REF!</definedName>
    <definedName name="Summary2001" localSheetId="5">#REF!</definedName>
    <definedName name="Summary2001" localSheetId="4">#REF!</definedName>
    <definedName name="Summary2001" localSheetId="3">#REF!</definedName>
    <definedName name="Summary2001">#REF!</definedName>
    <definedName name="Summary2002" localSheetId="6">#REF!</definedName>
    <definedName name="Summary2002" localSheetId="1">#REF!</definedName>
    <definedName name="Summary2002" localSheetId="5">#REF!</definedName>
    <definedName name="Summary2002" localSheetId="4">#REF!</definedName>
    <definedName name="Summary2002" localSheetId="3">#REF!</definedName>
    <definedName name="Summary2002">#REF!</definedName>
    <definedName name="t" localSheetId="6">#REF!</definedName>
    <definedName name="t" localSheetId="1">#REF!</definedName>
    <definedName name="t" localSheetId="5">#REF!</definedName>
    <definedName name="t" localSheetId="4">#REF!</definedName>
    <definedName name="t" localSheetId="3">#REF!</definedName>
    <definedName name="t">#REF!</definedName>
    <definedName name="TC" localSheetId="6">#REF!</definedName>
    <definedName name="TC" localSheetId="1">#REF!</definedName>
    <definedName name="TC" localSheetId="5">#REF!</definedName>
    <definedName name="TC" localSheetId="4">#REF!</definedName>
    <definedName name="TC" localSheetId="3">#REF!</definedName>
    <definedName name="TC">#REF!</definedName>
    <definedName name="TFT" localSheetId="6">#REF!</definedName>
    <definedName name="TFT" localSheetId="1">#REF!</definedName>
    <definedName name="TFT" localSheetId="5">#REF!</definedName>
    <definedName name="TFT" localSheetId="4">#REF!</definedName>
    <definedName name="TFT" localSheetId="3">#REF!</definedName>
    <definedName name="TFT">#REF!</definedName>
    <definedName name="TMData_AGR" localSheetId="6">#REF!</definedName>
    <definedName name="TMData_AGR" localSheetId="1">#REF!</definedName>
    <definedName name="TMData_AGR" localSheetId="5">#REF!</definedName>
    <definedName name="TMData_AGR" localSheetId="4">#REF!</definedName>
    <definedName name="TMData_AGR" localSheetId="3">#REF!</definedName>
    <definedName name="TMData_AGR">#REF!</definedName>
    <definedName name="TMData_CORE" localSheetId="6">#REF!</definedName>
    <definedName name="TMData_CORE" localSheetId="1">#REF!</definedName>
    <definedName name="TMData_CORE" localSheetId="5">#REF!</definedName>
    <definedName name="TMData_CORE" localSheetId="4">#REF!</definedName>
    <definedName name="TMData_CORE" localSheetId="3">#REF!</definedName>
    <definedName name="TMData_CORE">#REF!</definedName>
    <definedName name="TO_2001" localSheetId="6">#REF!</definedName>
    <definedName name="TO_2001" localSheetId="1">#REF!</definedName>
    <definedName name="TO_2001" localSheetId="5">#REF!</definedName>
    <definedName name="TO_2001" localSheetId="4">#REF!</definedName>
    <definedName name="TO_2001" localSheetId="3">#REF!</definedName>
    <definedName name="TO_2001">#REF!</definedName>
    <definedName name="TO_2002">'[7]TO 2002'!$A$9:$IV$64</definedName>
    <definedName name="top" localSheetId="6">#REF!</definedName>
    <definedName name="top" localSheetId="1">#REF!</definedName>
    <definedName name="top" localSheetId="5">#REF!</definedName>
    <definedName name="top" localSheetId="4">#REF!</definedName>
    <definedName name="top" localSheetId="3">#REF!</definedName>
    <definedName name="top">#REF!</definedName>
    <definedName name="TQData_AGR" localSheetId="6">#REF!</definedName>
    <definedName name="TQData_AGR" localSheetId="1">#REF!</definedName>
    <definedName name="TQData_AGR" localSheetId="5">#REF!</definedName>
    <definedName name="TQData_AGR" localSheetId="4">#REF!</definedName>
    <definedName name="TQData_AGR" localSheetId="3">#REF!</definedName>
    <definedName name="TQData_AGR">#REF!</definedName>
    <definedName name="TQData_CORE" localSheetId="6">#REF!</definedName>
    <definedName name="TQData_CORE" localSheetId="1">#REF!</definedName>
    <definedName name="TQData_CORE" localSheetId="5">#REF!</definedName>
    <definedName name="TQData_CORE" localSheetId="4">#REF!</definedName>
    <definedName name="TQData_CORE" localSheetId="3">#REF!</definedName>
    <definedName name="TQData_CORE">#REF!</definedName>
    <definedName name="Transfert_In_2001">'[4]Transfert In_2001'!$A$1:$N$42</definedName>
    <definedName name="Transfert_Out_2001">'[4]Transfert Out_2001'!$A$1:$M$42</definedName>
    <definedName name="u" localSheetId="6">#REF!</definedName>
    <definedName name="u" localSheetId="1">#REF!</definedName>
    <definedName name="u" localSheetId="5">#REF!</definedName>
    <definedName name="u" localSheetId="4">#REF!</definedName>
    <definedName name="u" localSheetId="3">#REF!</definedName>
    <definedName name="u">#REF!</definedName>
    <definedName name="v" localSheetId="6">#REF!</definedName>
    <definedName name="v" localSheetId="1">#REF!</definedName>
    <definedName name="v" localSheetId="5">#REF!</definedName>
    <definedName name="v" localSheetId="4">#REF!</definedName>
    <definedName name="v" localSheetId="3">#REF!</definedName>
    <definedName name="v">#REF!</definedName>
    <definedName name="Value" localSheetId="6">#REF!</definedName>
    <definedName name="Value" localSheetId="1">#REF!</definedName>
    <definedName name="Value" localSheetId="5">#REF!</definedName>
    <definedName name="Value" localSheetId="4">#REF!</definedName>
    <definedName name="Value" localSheetId="3">#REF!</definedName>
    <definedName name="Value">#REF!</definedName>
    <definedName name="Value_pre_step" localSheetId="6">#REF!</definedName>
    <definedName name="Value_pre_step" localSheetId="1">#REF!</definedName>
    <definedName name="Value_pre_step" localSheetId="5">#REF!</definedName>
    <definedName name="Value_pre_step" localSheetId="4">#REF!</definedName>
    <definedName name="Value_pre_step" localSheetId="3">#REF!</definedName>
    <definedName name="Value_pre_step">#REF!</definedName>
    <definedName name="Ventes_2001">'[4]Ventes 2001'!$A$1:$X$33</definedName>
    <definedName name="Version_TFT" localSheetId="6">'[8]1- Hierarchie TFT'!#REF!</definedName>
    <definedName name="Version_TFT" localSheetId="1">'[8]1- Hierarchie TFT'!#REF!</definedName>
    <definedName name="Version_TFT" localSheetId="5">'[8]1- Hierarchie TFT'!#REF!</definedName>
    <definedName name="Version_TFT" localSheetId="4">'[8]1- Hierarchie TFT'!#REF!</definedName>
    <definedName name="Version_TFT" localSheetId="3">'[8]1- Hierarchie TFT'!#REF!</definedName>
    <definedName name="Version_TFT">'[8]1- Hierarchie TFT'!#REF!</definedName>
    <definedName name="w" localSheetId="6">#REF!</definedName>
    <definedName name="w" localSheetId="1">#REF!</definedName>
    <definedName name="w" localSheetId="5">#REF!</definedName>
    <definedName name="w" localSheetId="4">#REF!</definedName>
    <definedName name="w" localSheetId="3">#REF!</definedName>
    <definedName name="w">#REF!</definedName>
    <definedName name="x" localSheetId="6">#REF!</definedName>
    <definedName name="x" localSheetId="1">#REF!</definedName>
    <definedName name="x" localSheetId="5">#REF!</definedName>
    <definedName name="x" localSheetId="4">#REF!</definedName>
    <definedName name="x" localSheetId="3">#REF!</definedName>
    <definedName name="x">#REF!</definedName>
    <definedName name="XXX" localSheetId="6">'[9]1- Hierarchie TFT'!#REF!</definedName>
    <definedName name="XXX" localSheetId="1">'[9]1- Hierarchie TFT'!#REF!</definedName>
    <definedName name="XXX" localSheetId="5">'[9]1- Hierarchie TFT'!#REF!</definedName>
    <definedName name="XXX" localSheetId="4">'[9]1- Hierarchie TFT'!#REF!</definedName>
    <definedName name="XXX" localSheetId="3">'[9]1- Hierarchie TFT'!#REF!</definedName>
    <definedName name="XXX">'[9]1- Hierarchie TFT'!#REF!</definedName>
    <definedName name="y" localSheetId="6">#REF!</definedName>
    <definedName name="y" localSheetId="1">#REF!</definedName>
    <definedName name="y" localSheetId="5">#REF!</definedName>
    <definedName name="y" localSheetId="4">#REF!</definedName>
    <definedName name="y" localSheetId="3">#REF!</definedName>
    <definedName name="y">#REF!</definedName>
    <definedName name="z" localSheetId="6">#REF!</definedName>
    <definedName name="z" localSheetId="1">#REF!</definedName>
    <definedName name="z" localSheetId="5">#REF!</definedName>
    <definedName name="z" localSheetId="4">#REF!</definedName>
    <definedName name="z" localSheetId="3">#REF!</definedName>
    <definedName name="z">#REF!</definedName>
    <definedName name="Zone_impres_MI" localSheetId="6">#REF!</definedName>
    <definedName name="Zone_impres_MI" localSheetId="1">#REF!</definedName>
    <definedName name="Zone_impres_MI" localSheetId="5">#REF!</definedName>
    <definedName name="Zone_impres_MI" localSheetId="4">#REF!</definedName>
    <definedName name="Zone_impres_MI" localSheetId="3">#REF!</definedName>
    <definedName name="Zone_impres_MI">#REF!</definedName>
  </definedNames>
  <calcPr calcId="181029"/>
</workbook>
</file>

<file path=xl/calcChain.xml><?xml version="1.0" encoding="utf-8"?>
<calcChain xmlns="http://schemas.openxmlformats.org/spreadsheetml/2006/main">
  <c r="B24" i="29" l="1"/>
  <c r="I12" i="30" l="1"/>
  <c r="C8" i="29" l="1"/>
  <c r="B23" i="28" l="1"/>
  <c r="C8" i="32" l="1"/>
  <c r="F8" i="32"/>
  <c r="O24" i="25" l="1"/>
  <c r="O25" i="25" s="1"/>
  <c r="O19" i="25"/>
  <c r="I19" i="25"/>
  <c r="F19" i="25"/>
  <c r="O14" i="25"/>
  <c r="I14" i="25"/>
  <c r="F14" i="25"/>
  <c r="C14" i="25"/>
  <c r="O12" i="25"/>
  <c r="I12" i="25"/>
  <c r="F12" i="25"/>
  <c r="C12" i="25"/>
  <c r="F10" i="25"/>
  <c r="I10" i="25"/>
  <c r="O10" i="25"/>
  <c r="C8" i="25"/>
  <c r="C9" i="25"/>
  <c r="C10" i="25" s="1"/>
  <c r="M15" i="25"/>
  <c r="M13" i="25"/>
  <c r="N21" i="25"/>
  <c r="E12" i="25"/>
  <c r="N5" i="25"/>
  <c r="N17" i="25"/>
  <c r="N16" i="25"/>
  <c r="N15" i="25"/>
  <c r="N13" i="25"/>
  <c r="N11" i="25"/>
  <c r="N7" i="25"/>
  <c r="N6" i="25"/>
  <c r="K9" i="25"/>
  <c r="K18" i="25" s="1"/>
  <c r="H14" i="25"/>
  <c r="H12" i="25"/>
  <c r="H9" i="25"/>
  <c r="H18" i="25" s="1"/>
  <c r="H19" i="25" s="1"/>
  <c r="H8" i="25"/>
  <c r="E14" i="25"/>
  <c r="E9" i="25"/>
  <c r="E18" i="25" s="1"/>
  <c r="E19" i="25" s="1"/>
  <c r="E8" i="25"/>
  <c r="B14" i="25"/>
  <c r="B12" i="25"/>
  <c r="C12" i="32"/>
  <c r="B8" i="25"/>
  <c r="B9" i="25"/>
  <c r="B18" i="25" s="1"/>
  <c r="B19" i="25" s="1"/>
  <c r="C9" i="32"/>
  <c r="C18" i="32" s="1"/>
  <c r="C19" i="32" s="1"/>
  <c r="B10" i="25" l="1"/>
  <c r="E10" i="25"/>
  <c r="C10" i="32"/>
  <c r="C18" i="25"/>
  <c r="C19" i="25" s="1"/>
  <c r="H10" i="25"/>
  <c r="B12" i="32"/>
  <c r="N14" i="25"/>
  <c r="N8" i="25"/>
  <c r="N12" i="25"/>
  <c r="N9" i="25"/>
  <c r="H14" i="32"/>
  <c r="B14" i="32"/>
  <c r="M15" i="32"/>
  <c r="H8" i="32"/>
  <c r="E12" i="32"/>
  <c r="B8" i="32"/>
  <c r="B9" i="32" l="1"/>
  <c r="B10" i="32" s="1"/>
  <c r="N16" i="32"/>
  <c r="E14" i="32"/>
  <c r="N10" i="25"/>
  <c r="E8" i="32"/>
  <c r="N17" i="32"/>
  <c r="N18" i="25"/>
  <c r="N23" i="25" s="1"/>
  <c r="N19" i="25"/>
  <c r="K9" i="32"/>
  <c r="H9" i="32"/>
  <c r="H18" i="32" s="1"/>
  <c r="H12" i="32"/>
  <c r="E9" i="32"/>
  <c r="E10" i="32" s="1"/>
  <c r="N13" i="32"/>
  <c r="K18" i="32"/>
  <c r="N5" i="32"/>
  <c r="N24" i="25" l="1"/>
  <c r="N27" i="25" s="1"/>
  <c r="P27" i="25" s="1"/>
  <c r="P24" i="25"/>
  <c r="N25" i="25"/>
  <c r="H10" i="32"/>
  <c r="E18" i="32"/>
  <c r="D12" i="28" l="1"/>
  <c r="D23" i="28" s="1"/>
  <c r="F23" i="28" s="1"/>
  <c r="B23" i="27"/>
  <c r="I9" i="32"/>
  <c r="J9" i="32" s="1"/>
  <c r="P18" i="25"/>
  <c r="P13" i="25"/>
  <c r="P11" i="25"/>
  <c r="P9" i="25"/>
  <c r="P7" i="25"/>
  <c r="P6" i="25"/>
  <c r="P5" i="25"/>
  <c r="M18" i="25"/>
  <c r="M11" i="25"/>
  <c r="M9" i="25"/>
  <c r="M7" i="25"/>
  <c r="M6" i="25"/>
  <c r="M5" i="25"/>
  <c r="J18" i="25"/>
  <c r="J13" i="25"/>
  <c r="J11" i="25"/>
  <c r="J9" i="25"/>
  <c r="J7" i="25"/>
  <c r="J6" i="25"/>
  <c r="J5" i="25"/>
  <c r="G18" i="25"/>
  <c r="G13" i="25"/>
  <c r="G11" i="25"/>
  <c r="G9" i="25"/>
  <c r="G7" i="25"/>
  <c r="G6" i="25"/>
  <c r="G5" i="25"/>
  <c r="D18" i="25"/>
  <c r="D13" i="25"/>
  <c r="D11" i="25"/>
  <c r="D9" i="25"/>
  <c r="D7" i="25"/>
  <c r="D6" i="25"/>
  <c r="D5" i="25"/>
  <c r="D5" i="32"/>
  <c r="G5" i="32"/>
  <c r="J5" i="32"/>
  <c r="M5" i="32"/>
  <c r="O5" i="32"/>
  <c r="D6" i="32"/>
  <c r="G6" i="32"/>
  <c r="J6" i="32"/>
  <c r="M6" i="32"/>
  <c r="N6" i="32"/>
  <c r="O6" i="32"/>
  <c r="D7" i="32"/>
  <c r="G7" i="32"/>
  <c r="J7" i="32"/>
  <c r="M7" i="32"/>
  <c r="N7" i="32"/>
  <c r="O7" i="32"/>
  <c r="O8" i="32" s="1"/>
  <c r="I8" i="32"/>
  <c r="F9" i="32"/>
  <c r="G9" i="32" s="1"/>
  <c r="L9" i="32"/>
  <c r="M9" i="32" s="1"/>
  <c r="D11" i="32"/>
  <c r="G11" i="32"/>
  <c r="J11" i="32"/>
  <c r="M11" i="32"/>
  <c r="N11" i="32"/>
  <c r="O11" i="32"/>
  <c r="F12" i="32"/>
  <c r="I12" i="32"/>
  <c r="D13" i="32"/>
  <c r="G13" i="32"/>
  <c r="J13" i="32"/>
  <c r="M13" i="32"/>
  <c r="O13" i="32"/>
  <c r="C14" i="32"/>
  <c r="F14" i="32"/>
  <c r="I14" i="32"/>
  <c r="N15" i="32"/>
  <c r="O15" i="32"/>
  <c r="O16" i="32"/>
  <c r="O17" i="32"/>
  <c r="E19" i="32"/>
  <c r="H19" i="32"/>
  <c r="N4" i="32"/>
  <c r="K4" i="32"/>
  <c r="H4" i="32"/>
  <c r="E4" i="32"/>
  <c r="G15" i="30"/>
  <c r="F15" i="30"/>
  <c r="C15" i="30"/>
  <c r="B15" i="30"/>
  <c r="G11" i="30"/>
  <c r="F11" i="30"/>
  <c r="C11" i="30"/>
  <c r="C17" i="30" s="1"/>
  <c r="B11" i="30"/>
  <c r="G6" i="30"/>
  <c r="G17" i="30" s="1"/>
  <c r="F6" i="30"/>
  <c r="C12" i="29"/>
  <c r="C25" i="29" s="1"/>
  <c r="D8" i="1"/>
  <c r="D18" i="1" s="1"/>
  <c r="D21" i="1" s="1"/>
  <c r="D24" i="1" s="1"/>
  <c r="B8" i="1"/>
  <c r="B18" i="1"/>
  <c r="B21" i="1" s="1"/>
  <c r="B24" i="1" s="1"/>
  <c r="B30" i="1" s="1"/>
  <c r="F4" i="28"/>
  <c r="D23" i="27"/>
  <c r="F4" i="27"/>
  <c r="C8" i="1"/>
  <c r="C18" i="1" s="1"/>
  <c r="C21" i="1" s="1"/>
  <c r="C24" i="1" s="1"/>
  <c r="E8" i="1"/>
  <c r="E18" i="1"/>
  <c r="E21" i="1" s="1"/>
  <c r="E24" i="1" s="1"/>
  <c r="I18" i="32" l="1"/>
  <c r="J18" i="32" s="1"/>
  <c r="F17" i="30"/>
  <c r="F18" i="32"/>
  <c r="G18" i="32" s="1"/>
  <c r="I19" i="32"/>
  <c r="I10" i="32"/>
  <c r="B17" i="30"/>
  <c r="F19" i="32"/>
  <c r="O12" i="32"/>
  <c r="E26" i="1"/>
  <c r="E28" i="1" s="1"/>
  <c r="E31" i="1" s="1"/>
  <c r="D24" i="28" s="1"/>
  <c r="E30" i="1"/>
  <c r="D26" i="1"/>
  <c r="D28" i="1" s="1"/>
  <c r="D31" i="1" s="1"/>
  <c r="B24" i="28" s="1"/>
  <c r="D30" i="1"/>
  <c r="B26" i="1"/>
  <c r="B28" i="1" s="1"/>
  <c r="B31" i="1" s="1"/>
  <c r="F23" i="27"/>
  <c r="F10" i="32"/>
  <c r="L18" i="32"/>
  <c r="M18" i="32" s="1"/>
  <c r="P13" i="32"/>
  <c r="O14" i="32"/>
  <c r="O9" i="32"/>
  <c r="P7" i="32"/>
  <c r="P5" i="32"/>
  <c r="P11" i="32"/>
  <c r="D9" i="32"/>
  <c r="P6" i="32"/>
  <c r="N12" i="32"/>
  <c r="N9" i="32"/>
  <c r="B18" i="32"/>
  <c r="N14" i="32"/>
  <c r="N8" i="32"/>
  <c r="C26" i="1"/>
  <c r="C28" i="1" s="1"/>
  <c r="C31" i="1" s="1"/>
  <c r="C30" i="1"/>
  <c r="N18" i="32" l="1"/>
  <c r="D18" i="32"/>
  <c r="O18" i="32"/>
  <c r="O10" i="32"/>
  <c r="B19" i="32"/>
  <c r="P9" i="32"/>
  <c r="N10" i="32"/>
  <c r="N19" i="32" l="1"/>
  <c r="N24" i="32"/>
  <c r="N23" i="32"/>
  <c r="P18" i="32"/>
  <c r="O23" i="32"/>
  <c r="O24" i="32"/>
  <c r="O25" i="32" s="1"/>
  <c r="O19" i="32"/>
  <c r="N27" i="32" l="1"/>
  <c r="P27" i="32" s="1"/>
  <c r="P24" i="32"/>
  <c r="N25" i="32"/>
  <c r="B12" i="29" l="1"/>
  <c r="B25" i="29" s="1"/>
  <c r="B8" i="29"/>
</calcChain>
</file>

<file path=xl/sharedStrings.xml><?xml version="1.0" encoding="utf-8"?>
<sst xmlns="http://schemas.openxmlformats.org/spreadsheetml/2006/main" count="246" uniqueCount="155">
  <si>
    <t>Net sales</t>
  </si>
  <si>
    <t>Other revenues</t>
  </si>
  <si>
    <t>Cost of sales</t>
  </si>
  <si>
    <t>Gross profit</t>
  </si>
  <si>
    <t>Research and development expenses</t>
  </si>
  <si>
    <t>Selling and general expenses</t>
  </si>
  <si>
    <t>Other operating income</t>
  </si>
  <si>
    <t>Other operating expenses</t>
  </si>
  <si>
    <t>Amortization of intangible assets</t>
  </si>
  <si>
    <t>Impairment of intangible assets</t>
  </si>
  <si>
    <t>Operating income</t>
  </si>
  <si>
    <t>Financial income</t>
  </si>
  <si>
    <t>Income before tax and associates and joint ventures</t>
  </si>
  <si>
    <t>Income tax expense</t>
  </si>
  <si>
    <t>Net income attributable to non-controlling interests</t>
  </si>
  <si>
    <t>Business net income</t>
  </si>
  <si>
    <t>Share of items listed above attributable to non-controlling interests</t>
  </si>
  <si>
    <t>Average number of shares outstanding (million)</t>
  </si>
  <si>
    <t>Pharmaceuticals</t>
  </si>
  <si>
    <t>Vaccines</t>
  </si>
  <si>
    <t>As % of net sales</t>
  </si>
  <si>
    <t>Business operating income</t>
  </si>
  <si>
    <t>€ million</t>
  </si>
  <si>
    <t>Net income attributable to equity holders of Sanofi</t>
  </si>
  <si>
    <t>Change</t>
  </si>
  <si>
    <t>Financial expenses</t>
  </si>
  <si>
    <t>Total Group</t>
  </si>
  <si>
    <t>Gross Profit</t>
  </si>
  <si>
    <t>Restructuring costs and similar items</t>
  </si>
  <si>
    <t>IFRS Earnings per share (in euros)</t>
  </si>
  <si>
    <t>Tax rate**</t>
  </si>
  <si>
    <t xml:space="preserve">  Cost of Sales</t>
  </si>
  <si>
    <t xml:space="preserve">  Research and development expenses</t>
  </si>
  <si>
    <t xml:space="preserve">  As % of net sales</t>
  </si>
  <si>
    <t xml:space="preserve">  Selling and general expenses</t>
  </si>
  <si>
    <t xml:space="preserve">  Other operating income/expenses</t>
  </si>
  <si>
    <t xml:space="preserve">  Net income attributable to non controlling interests </t>
  </si>
  <si>
    <t>Financial income &amp; expenses</t>
  </si>
  <si>
    <t>Income tax expenses</t>
  </si>
  <si>
    <t>Business earnings / share (in €)***</t>
  </si>
  <si>
    <t xml:space="preserve">  Share of profit/loss of associates* and joint-ventures</t>
  </si>
  <si>
    <t xml:space="preserve">  Other revenues</t>
  </si>
  <si>
    <r>
      <t>*</t>
    </r>
    <r>
      <rPr>
        <sz val="10"/>
        <color theme="0"/>
        <rFont val="Arial"/>
        <family val="2"/>
      </rPr>
      <t>**</t>
    </r>
    <r>
      <rPr>
        <sz val="10"/>
        <rFont val="Arial"/>
        <family val="2"/>
      </rPr>
      <t xml:space="preserve"> Net of tax.</t>
    </r>
  </si>
  <si>
    <t>Other gains and losses, and litigation</t>
  </si>
  <si>
    <t>Fair value remeasurement of contingent consideration</t>
  </si>
  <si>
    <t>Change in net debt</t>
  </si>
  <si>
    <t xml:space="preserve">Other items </t>
  </si>
  <si>
    <t>Foreign exchange impact</t>
  </si>
  <si>
    <t>Transactions with non-controlling interests including dividends</t>
  </si>
  <si>
    <t>Disposals of treasury shares</t>
  </si>
  <si>
    <t>Acquisition of treasury shares</t>
  </si>
  <si>
    <t>Dividends paid to shareholders of Sanofi</t>
  </si>
  <si>
    <t>Issuance of Sanofi shares</t>
  </si>
  <si>
    <t>Proceeds from disposals of property, plant and equipment, intangible assets and other non-current assets net of tax</t>
  </si>
  <si>
    <t>Restructuring costs and similar items paid</t>
  </si>
  <si>
    <t>Acquisitions of investments in consolidated undertakings including assumed debt</t>
  </si>
  <si>
    <t>Acquisitions of intangible assets excluding software</t>
  </si>
  <si>
    <t>Acquisitions of property, plant and equipment and software</t>
  </si>
  <si>
    <t>Other non cash items</t>
  </si>
  <si>
    <t>Gains and losses on disposals of non-current assets, net of tax</t>
  </si>
  <si>
    <t xml:space="preserve">Depreciation, amortization and impairment of property, plant and equipment and software </t>
  </si>
  <si>
    <t>Simplified consolidated balance sheet</t>
  </si>
  <si>
    <t>ASSETS
€ million</t>
  </si>
  <si>
    <t>LIABILITIES &amp; EQUITY
€ million</t>
  </si>
  <si>
    <t>Equity attributable to equity holders of Sanofi</t>
  </si>
  <si>
    <t>Equity attributable to non-controlling interests</t>
  </si>
  <si>
    <t>Total equity</t>
  </si>
  <si>
    <t>Long-term debt</t>
  </si>
  <si>
    <t>Property, plant and equipment</t>
  </si>
  <si>
    <t xml:space="preserve">Non-current liabilities related to business combinations and to non-controlling interests </t>
  </si>
  <si>
    <t>Intangible assets (including goodwill)</t>
  </si>
  <si>
    <t>Provisions and other non-current liabilities</t>
  </si>
  <si>
    <t>Non-current financial assets &amp; investments in associates and deferred tax assets</t>
  </si>
  <si>
    <t>Deferred tax liabilities</t>
  </si>
  <si>
    <t>Non-current assets</t>
  </si>
  <si>
    <t xml:space="preserve">Non-current liabilities </t>
  </si>
  <si>
    <t>Accounts payable &amp; Other current liabilities</t>
  </si>
  <si>
    <t>Inventories, accounts receivable and other current assets</t>
  </si>
  <si>
    <t xml:space="preserve">Current liabilities related to business combinations and to non-controlling interests </t>
  </si>
  <si>
    <t>Cash and cash equivalents</t>
  </si>
  <si>
    <t>Short-term debt and current portion of long-term debt</t>
  </si>
  <si>
    <t>Current assets</t>
  </si>
  <si>
    <t>Current liabilities</t>
  </si>
  <si>
    <t>Assets held for sale or exchange</t>
  </si>
  <si>
    <t>Liabilities related to assets  held for sale or exchange</t>
  </si>
  <si>
    <t xml:space="preserve"> TOTAL ASSETS</t>
  </si>
  <si>
    <t xml:space="preserve"> TOTAL LIABILITIES &amp; EQUITY</t>
  </si>
  <si>
    <t>Share of profit/(loss) of associates and joint ventures</t>
  </si>
  <si>
    <t>Net income</t>
  </si>
  <si>
    <r>
      <t>**</t>
    </r>
    <r>
      <rPr>
        <sz val="10"/>
        <color theme="0"/>
        <rFont val="Arial"/>
        <family val="2"/>
      </rPr>
      <t>*</t>
    </r>
    <r>
      <rPr>
        <sz val="10"/>
        <rFont val="Arial"/>
        <family val="2"/>
      </rPr>
      <t xml:space="preserve"> Determined on the basis of Business income before tax, associates, and non-controlling interests.</t>
    </r>
  </si>
  <si>
    <t>Net cash-flow from the swap between BI - CHC and Sanofi Animal Health business</t>
  </si>
  <si>
    <t>Net income excluding the exchanged/held-for-exchange Animal Health business</t>
  </si>
  <si>
    <t>Earnings per share excluding the exchanged/held-for-exchange Animal Health business (in euros)</t>
  </si>
  <si>
    <t>Consumer Healthcare</t>
  </si>
  <si>
    <r>
      <t>Net income/(loss) of the exchanged/held-for-exchange Animal Health business</t>
    </r>
    <r>
      <rPr>
        <vertAlign val="superscript"/>
        <sz val="10"/>
        <color theme="1"/>
        <rFont val="Arial"/>
        <family val="2"/>
      </rPr>
      <t>(2)</t>
    </r>
  </si>
  <si>
    <t>Reconciliation of business net income to consolidated net income attributable to equity holders of Sanofi</t>
  </si>
  <si>
    <r>
      <t xml:space="preserve">Amortization of intangible assets </t>
    </r>
    <r>
      <rPr>
        <vertAlign val="superscript"/>
        <sz val="9"/>
        <color theme="1"/>
        <rFont val="Arial"/>
        <family val="2"/>
      </rPr>
      <t>(2)</t>
    </r>
  </si>
  <si>
    <t>Other expenses related to business combinations</t>
  </si>
  <si>
    <r>
      <t>Other gains and losses, and litigation</t>
    </r>
    <r>
      <rPr>
        <vertAlign val="superscript"/>
        <sz val="10"/>
        <color theme="1"/>
        <rFont val="Arial"/>
        <family val="2"/>
      </rPr>
      <t xml:space="preserve"> (3)</t>
    </r>
  </si>
  <si>
    <t xml:space="preserve">    Other tax effects</t>
  </si>
  <si>
    <r>
      <t>Other tax items</t>
    </r>
    <r>
      <rPr>
        <vertAlign val="superscript"/>
        <sz val="10"/>
        <color theme="1"/>
        <rFont val="Arial"/>
        <family val="2"/>
      </rPr>
      <t xml:space="preserve"> (4)</t>
    </r>
  </si>
  <si>
    <t>Restructuring costs of associates and joint-ventures, and expenses arising from the impact of acquisitions on associates and joint-ventures</t>
  </si>
  <si>
    <r>
      <t xml:space="preserve">Animal Health items </t>
    </r>
    <r>
      <rPr>
        <vertAlign val="superscript"/>
        <sz val="10"/>
        <color theme="1"/>
        <rFont val="Arial"/>
        <family val="2"/>
      </rPr>
      <t>(5)</t>
    </r>
  </si>
  <si>
    <r>
      <t xml:space="preserve">IFRS earnings per share </t>
    </r>
    <r>
      <rPr>
        <b/>
        <vertAlign val="superscript"/>
        <sz val="12"/>
        <color theme="1"/>
        <rFont val="Arial"/>
        <family val="2"/>
      </rPr>
      <t xml:space="preserve">(6) </t>
    </r>
    <r>
      <rPr>
        <b/>
        <sz val="12"/>
        <color theme="1"/>
        <rFont val="Arial"/>
        <family val="2"/>
      </rPr>
      <t>(in euros)</t>
    </r>
  </si>
  <si>
    <r>
      <t>Dec 31,
2017</t>
    </r>
    <r>
      <rPr>
        <b/>
        <vertAlign val="superscript"/>
        <sz val="10"/>
        <rFont val="Arial"/>
        <family val="2"/>
      </rPr>
      <t>(1)</t>
    </r>
  </si>
  <si>
    <r>
      <t xml:space="preserve">Others </t>
    </r>
    <r>
      <rPr>
        <b/>
        <vertAlign val="superscript"/>
        <sz val="11"/>
        <rFont val="Arial"/>
        <family val="2"/>
      </rPr>
      <t>(2)</t>
    </r>
  </si>
  <si>
    <r>
      <rPr>
        <vertAlign val="superscript"/>
        <sz val="9"/>
        <rFont val="Arial"/>
        <family val="2"/>
      </rPr>
      <t>(2)</t>
    </r>
    <r>
      <rPr>
        <sz val="9"/>
        <rFont val="Arial"/>
        <family val="2"/>
      </rPr>
      <t xml:space="preserve"> In 2017, net gain resulting from the divestment of the Animal Health business presented separately in accordance with IFRS 5, Non current assets held-for-sale and discontinued operations.</t>
    </r>
  </si>
  <si>
    <r>
      <t>(2)</t>
    </r>
    <r>
      <rPr>
        <sz val="9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Excluding restructuring costs and similar items.</t>
    </r>
  </si>
  <si>
    <r>
      <t xml:space="preserve">Changes in working capital </t>
    </r>
    <r>
      <rPr>
        <vertAlign val="superscript"/>
        <sz val="10"/>
        <color theme="1"/>
        <rFont val="Arial"/>
        <family val="2"/>
      </rPr>
      <t>(2)</t>
    </r>
  </si>
  <si>
    <r>
      <t xml:space="preserve">Operating cash flow before changes in working capital </t>
    </r>
    <r>
      <rPr>
        <b/>
        <vertAlign val="superscript"/>
        <sz val="12"/>
        <color theme="1"/>
        <rFont val="Arial"/>
        <family val="2"/>
      </rPr>
      <t>(2)</t>
    </r>
  </si>
  <si>
    <r>
      <t>Free cash flow</t>
    </r>
    <r>
      <rPr>
        <b/>
        <vertAlign val="superscript"/>
        <sz val="12"/>
        <color theme="1"/>
        <rFont val="Arial"/>
        <family val="2"/>
      </rPr>
      <t xml:space="preserve"> (2)</t>
    </r>
  </si>
  <si>
    <r>
      <rPr>
        <vertAlign val="superscript"/>
        <sz val="10"/>
        <rFont val="Arial"/>
        <family val="2"/>
      </rPr>
      <t>(1)</t>
    </r>
    <r>
      <rPr>
        <sz val="10"/>
        <rFont val="Arial"/>
        <family val="2"/>
      </rPr>
      <t xml:space="preserve"> Includes the effects of first-time application of IFRS 15 on revenue recognition, effective January 1, 2018.</t>
    </r>
  </si>
  <si>
    <r>
      <rPr>
        <vertAlign val="superscript"/>
        <sz val="9"/>
        <rFont val="Arial"/>
        <family val="2"/>
      </rPr>
      <t>(1)</t>
    </r>
    <r>
      <rPr>
        <sz val="9"/>
        <rFont val="Arial"/>
        <family val="2"/>
      </rPr>
      <t xml:space="preserve"> Includes the effects of first-time application of IFRS 15 on revenue recognition, effective January 1, 2018.</t>
    </r>
  </si>
  <si>
    <r>
      <rPr>
        <vertAlign val="superscript"/>
        <sz val="9"/>
        <rFont val="Arial"/>
        <family val="2"/>
      </rPr>
      <t>(1)</t>
    </r>
    <r>
      <rPr>
        <sz val="9"/>
        <rFont val="Arial"/>
        <family val="2"/>
      </rPr>
      <t xml:space="preserve">   Includes the effects of first-time application of IFRS 15 on revenue recognition, effective January 1, 2018.</t>
    </r>
  </si>
  <si>
    <r>
      <t>(1)</t>
    </r>
    <r>
      <rPr>
        <sz val="9"/>
        <rFont val="Arial"/>
        <family val="2"/>
      </rPr>
      <t xml:space="preserve"> Includes the effects of first-time application of IFRS 15 on revenue recognition, effective January 1, 2018.</t>
    </r>
  </si>
  <si>
    <t>Fourth Quarter 2018</t>
  </si>
  <si>
    <t>Q4 2018</t>
  </si>
  <si>
    <r>
      <t xml:space="preserve"> 2017 </t>
    </r>
    <r>
      <rPr>
        <b/>
        <vertAlign val="superscript"/>
        <sz val="11"/>
        <rFont val="Arial"/>
        <family val="2"/>
      </rPr>
      <t>(1)</t>
    </r>
  </si>
  <si>
    <t xml:space="preserve">Q4 2018 </t>
  </si>
  <si>
    <r>
      <t xml:space="preserve">Q4 2017 </t>
    </r>
    <r>
      <rPr>
        <b/>
        <vertAlign val="superscript"/>
        <sz val="9"/>
        <rFont val="Arial"/>
        <family val="2"/>
      </rPr>
      <t>(1)</t>
    </r>
  </si>
  <si>
    <t>2018</t>
  </si>
  <si>
    <r>
      <t xml:space="preserve">2017 </t>
    </r>
    <r>
      <rPr>
        <b/>
        <vertAlign val="superscript"/>
        <sz val="9"/>
        <rFont val="Arial"/>
        <family val="2"/>
      </rPr>
      <t>(1)</t>
    </r>
  </si>
  <si>
    <r>
      <t>Q4 2017</t>
    </r>
    <r>
      <rPr>
        <b/>
        <vertAlign val="superscript"/>
        <sz val="10"/>
        <rFont val="Arial"/>
        <family val="2"/>
      </rPr>
      <t xml:space="preserve"> (1)</t>
    </r>
  </si>
  <si>
    <r>
      <t>2017</t>
    </r>
    <r>
      <rPr>
        <b/>
        <vertAlign val="superscript"/>
        <sz val="10"/>
        <rFont val="Arial"/>
        <family val="2"/>
      </rPr>
      <t xml:space="preserve"> (1)</t>
    </r>
  </si>
  <si>
    <r>
      <t>2017</t>
    </r>
    <r>
      <rPr>
        <b/>
        <vertAlign val="superscript"/>
        <sz val="12"/>
        <rFont val="Arial"/>
        <family val="2"/>
      </rPr>
      <t>(1)</t>
    </r>
  </si>
  <si>
    <t>Dec 31,
2018</t>
  </si>
  <si>
    <t>Business net income statement - Q4 2018</t>
  </si>
  <si>
    <t>Business net income statement - Full Year 2018</t>
  </si>
  <si>
    <t xml:space="preserve"> </t>
  </si>
  <si>
    <r>
      <rPr>
        <vertAlign val="superscript"/>
        <sz val="10"/>
        <rFont val="Arial"/>
        <family val="2"/>
      </rPr>
      <t>(2)</t>
    </r>
    <r>
      <rPr>
        <sz val="10"/>
        <rFont val="Arial"/>
        <family val="2"/>
      </rPr>
      <t xml:space="preserve"> Others include the cost of Global Support Functions (Medical Affairs, External Affairs, Finance, Human Resources, Information Solution &amp; Technologies, Sanofi Business Services, etc…).</t>
    </r>
  </si>
  <si>
    <r>
      <rPr>
        <vertAlign val="superscript"/>
        <sz val="10"/>
        <rFont val="Arial"/>
        <family val="2"/>
      </rPr>
      <t xml:space="preserve">(2) </t>
    </r>
    <r>
      <rPr>
        <sz val="10"/>
        <rFont val="Arial"/>
        <family val="2"/>
      </rPr>
      <t>Others include the cost of Global Support Functions (Medical Affairs, External Affairs, Finance, Human Resources, Information Solution &amp; Technologies, Sanofi Business Services, etc…).</t>
    </r>
  </si>
  <si>
    <t>Expenses arising from the impact of acquisitions on inventories</t>
  </si>
  <si>
    <t>Amortization and impairment of intangible assets</t>
  </si>
  <si>
    <r>
      <t xml:space="preserve">Q4 2017 </t>
    </r>
    <r>
      <rPr>
        <b/>
        <vertAlign val="superscript"/>
        <sz val="11"/>
        <rFont val="Arial"/>
        <family val="2"/>
      </rPr>
      <t>(1)</t>
    </r>
  </si>
  <si>
    <r>
      <t>Q4 2017</t>
    </r>
    <r>
      <rPr>
        <b/>
        <vertAlign val="superscript"/>
        <sz val="11"/>
        <rFont val="Arial"/>
        <family val="2"/>
      </rPr>
      <t xml:space="preserve"> (1)</t>
    </r>
  </si>
  <si>
    <t>*** Based on an average number of shares outstanding of 1 247,1 million in 2018 and 1 256,9 million in 2017.</t>
  </si>
  <si>
    <t>*** Based on an average number of shares outstanding of 1 245,6 million in the fourth quarter of 2018 and 1 252,9 million in the fourth quarter of 2017.</t>
  </si>
  <si>
    <r>
      <rPr>
        <vertAlign val="superscript"/>
        <sz val="9"/>
        <rFont val="Arial"/>
        <family val="2"/>
      </rPr>
      <t>(6) </t>
    </r>
    <r>
      <rPr>
        <sz val="9"/>
        <rFont val="Arial"/>
        <family val="2"/>
      </rPr>
      <t xml:space="preserve"> Based on an average number of shares outstanding of 1 245,6 million in the fourth quarter of 2018 and 1 252,9 million in the fourth quarter of 2017.</t>
    </r>
  </si>
  <si>
    <r>
      <t>Other gains and losses, and litigation</t>
    </r>
    <r>
      <rPr>
        <vertAlign val="superscript"/>
        <sz val="10"/>
        <color theme="1"/>
        <rFont val="Arial"/>
        <family val="2"/>
      </rPr>
      <t xml:space="preserve"> </t>
    </r>
  </si>
  <si>
    <r>
      <rPr>
        <vertAlign val="superscript"/>
        <sz val="9"/>
        <rFont val="Arial"/>
        <family val="2"/>
      </rPr>
      <t>(2)</t>
    </r>
    <r>
      <rPr>
        <sz val="9"/>
        <rFont val="Arial"/>
        <family val="2"/>
      </rPr>
      <t>  Of which related to amortization expense generated by the remeasurement of intangible assets as part of business combinations:  €520                    million in the fourth quarter of 2018 and €407 million in the fourth quarter of 2017.</t>
    </r>
  </si>
  <si>
    <r>
      <rPr>
        <vertAlign val="superscript"/>
        <sz val="9"/>
        <rFont val="Arial"/>
        <family val="2"/>
      </rPr>
      <t>(2)</t>
    </r>
    <r>
      <rPr>
        <sz val="9"/>
        <rFont val="Arial"/>
        <family val="2"/>
      </rPr>
      <t>  Of which related to amortization expense generated by the remeasurement of intangible assets as part of business combinations:  €1 957 million in  2018 and €1 726 million in  2017.</t>
    </r>
  </si>
  <si>
    <r>
      <t>Tax effect of items listed above</t>
    </r>
    <r>
      <rPr>
        <vertAlign val="superscript"/>
        <sz val="10"/>
        <rFont val="Arial"/>
        <family val="2"/>
      </rPr>
      <t>(4)</t>
    </r>
    <r>
      <rPr>
        <sz val="10"/>
        <rFont val="Arial"/>
        <family val="2"/>
      </rPr>
      <t>:</t>
    </r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</si>
  <si>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In 2017, this line includes the impact of changes in corporate income tax rates, mainly in France (26% standard rate effective as of January 1, 2022).
</t>
    </r>
  </si>
  <si>
    <r>
      <t>Other tax items</t>
    </r>
    <r>
      <rPr>
        <vertAlign val="superscript"/>
        <sz val="10"/>
        <color theme="1"/>
        <rFont val="Arial"/>
        <family val="2"/>
      </rPr>
      <t xml:space="preserve"> (5)</t>
    </r>
  </si>
  <si>
    <r>
      <t xml:space="preserve">Animal Health items </t>
    </r>
    <r>
      <rPr>
        <vertAlign val="superscript"/>
        <sz val="10"/>
        <color theme="1"/>
        <rFont val="Arial"/>
        <family val="2"/>
      </rPr>
      <t>(6)</t>
    </r>
  </si>
  <si>
    <r>
      <rPr>
        <vertAlign val="superscript"/>
        <sz val="9"/>
        <rFont val="Arial"/>
        <family val="2"/>
      </rPr>
      <t>(6) </t>
    </r>
    <r>
      <rPr>
        <sz val="9"/>
        <rFont val="Arial"/>
        <family val="2"/>
      </rPr>
      <t xml:space="preserve"> In 2017, net gain resulting from the divestment of the Animal Health business presented separately in accordance with IFRS 5, Non current assets held-for-sale and discontinued operations.</t>
    </r>
  </si>
  <si>
    <r>
      <t xml:space="preserve">IFRS earnings per share </t>
    </r>
    <r>
      <rPr>
        <b/>
        <vertAlign val="superscript"/>
        <sz val="12"/>
        <color theme="1"/>
        <rFont val="Arial"/>
        <family val="2"/>
      </rPr>
      <t xml:space="preserve">(7) </t>
    </r>
    <r>
      <rPr>
        <b/>
        <sz val="12"/>
        <color theme="1"/>
        <rFont val="Arial"/>
        <family val="2"/>
      </rPr>
      <t>(in euros)</t>
    </r>
  </si>
  <si>
    <r>
      <rPr>
        <vertAlign val="superscript"/>
        <sz val="9"/>
        <rFont val="Arial"/>
        <family val="2"/>
      </rPr>
      <t>(7)</t>
    </r>
    <r>
      <rPr>
        <sz val="9"/>
        <rFont val="Arial"/>
        <family val="2"/>
      </rPr>
      <t>  Based on an average number of shares outstanding of 1 247,1 million in  2018 and 1 256,9 million in 2017.</t>
    </r>
  </si>
  <si>
    <r>
      <t>Tax effect of items listed above</t>
    </r>
    <r>
      <rPr>
        <vertAlign val="superscript"/>
        <sz val="10"/>
        <rFont val="Arial"/>
        <family val="2"/>
      </rPr>
      <t>(3)</t>
    </r>
    <r>
      <rPr>
        <sz val="10"/>
        <rFont val="Arial"/>
        <family val="2"/>
      </rPr>
      <t>: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</si>
  <si>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>  In 2017, net gain resulting from the divestment of the Animal Health business presented separately in accordance with IFRS 5, Non                  current assets held-for-sale and discontinued operations (including the closing in Mexico in Q4-2017).</t>
    </r>
  </si>
  <si>
    <r>
      <rPr>
        <vertAlign val="superscript"/>
        <sz val="9"/>
        <rFont val="Arial"/>
        <family val="2"/>
      </rPr>
      <t xml:space="preserve">(3) </t>
    </r>
    <r>
      <rPr>
        <sz val="9"/>
        <rFont val="Arial"/>
        <family val="2"/>
      </rPr>
      <t>In 2017, this line includes the impact of changes in corporate income tax rates, mainly in France (25% standard rate effective as of January 1, 2022).</t>
    </r>
  </si>
  <si>
    <r>
      <rPr>
        <vertAlign val="superscript"/>
        <sz val="9"/>
        <rFont val="Arial"/>
        <family val="2"/>
      </rPr>
      <t>(3)</t>
    </r>
    <r>
      <rPr>
        <sz val="9"/>
        <rFont val="Arial"/>
        <family val="2"/>
      </rPr>
      <t>  In 2018, of which gain resulting from the European Generics business divestiture (+510 m€). In 2017, mainly adjustment to vendor's guarantee provision in connection with past divestment.</t>
    </r>
  </si>
  <si>
    <r>
      <rPr>
        <vertAlign val="superscript"/>
        <sz val="10"/>
        <rFont val="Arial"/>
        <family val="2"/>
      </rPr>
      <t>(4)</t>
    </r>
    <r>
      <rPr>
        <sz val="10"/>
        <rFont val="Arial"/>
        <family val="2"/>
      </rPr>
      <t>  In 2018, adjustments made to our preliminary analysis of the direct and indirect impacts of US tax reform. In 2017, includes an amount of 562m€ related to  litigation gain on French 3% tax on dividends and temporary exceptional surcharge and an amount of (1.193)m€ related to US tax reform .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</si>
  <si>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>  In 2018, adjustments made to our preliminary analysis of the direct and indirect impacts of US tax reform. In 2017, includes French 3% tax on dividends and temporary exceptional surcharge for an amount of 451m€ and US tax reform amounting to (1,193m€).</t>
    </r>
  </si>
  <si>
    <t>Consolidated income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</si>
</sst>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&quot; &quot;;\(#,##0\)"/>
    <numFmt numFmtId="168" formatCode="#,##0;\(#,##0\)"/>
    <numFmt numFmtId="169" formatCode="#,##0.00;\(#,##0.00\)"/>
    <numFmt numFmtId="170" formatCode="_-* #,##0.00\ _D_M_-;\-* #,##0.00\ _D_M_-;_-* &quot;-&quot;??\ _D_M_-;_-@_-"/>
    <numFmt numFmtId="171" formatCode="_-* #,##0\ _D_M_-;\-* #,##0\ _D_M_-;_-* &quot;-&quot;\ _D_M_-;_-@_-"/>
    <numFmt numFmtId="172" formatCode="_-* #,##0\ &quot;DM&quot;_-;\-* #,##0\ &quot;DM&quot;_-;_-* &quot;-&quot;\ &quot;DM&quot;_-;_-@_-"/>
    <numFmt numFmtId="173" formatCode="_-* #,##0.00\ &quot;DM&quot;_-;\-* #,##0.00\ &quot;DM&quot;_-;_-* &quot;-&quot;??\ &quot;DM&quot;_-;_-@_-"/>
    <numFmt numFmtId="174" formatCode="#,##0;\(#,##0\);&quot;-&quot;"/>
    <numFmt numFmtId="175" formatCode="#,##0.000;\(#,##0.000\)"/>
    <numFmt numFmtId="176" formatCode="0.0%"/>
    <numFmt numFmtId="177" formatCode="##,##0.0%;\ \(####0.0%\);\ \-"/>
    <numFmt numFmtId="178" formatCode="#,##0.0;\(#,##0.0\);&quot;-&quot;"/>
    <numFmt numFmtId="179" formatCode="_-* #,##0\ _€_-;\-* #,##0\ _€_-;_-* &quot;-&quot;??\ _€_-;_-@_-"/>
    <numFmt numFmtId="180" formatCode="#,##0;\(#,##0\);\-"/>
    <numFmt numFmtId="181" formatCode="#,##0.0;\(#,##0.0\);\-"/>
    <numFmt numFmtId="182" formatCode="#,##0_);\(#,##0\);\–_)"/>
    <numFmt numFmtId="183" formatCode="#,##0&quot; &quot;;\(#,##0\);\-"/>
    <numFmt numFmtId="184" formatCode="#,##0;\(#,##0\);\ \-\ "/>
    <numFmt numFmtId="185" formatCode="0.000"/>
    <numFmt numFmtId="186" formatCode="_(&quot;£&quot;* #,##0.00_);_(&quot;£&quot;* \(#,##0.00\);_(&quot;£&quot;* &quot;-&quot;??_);_(@_)"/>
    <numFmt numFmtId="187" formatCode="_(&quot;£&quot;* #,##0_);_(&quot;£&quot;* \(#,##0\);_(&quot;£&quot;* &quot;-&quot;_);_(@_)"/>
    <numFmt numFmtId="188" formatCode="#,##0.00;\(#,##0.00\);\-"/>
    <numFmt numFmtId="189" formatCode="_-&quot;€&quot;* #,##0.00_-;\-&quot;€&quot;* #,##0.00_-;_-&quot;€&quot;* &quot;-&quot;??_-;_-@_-"/>
    <numFmt numFmtId="190" formatCode="_-* #,##0.00\ _F_-;\-* #,##0.00\ _F_-;_-* &quot;-&quot;??\ _F_-;_-@_-"/>
  </numFmts>
  <fonts count="1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54"/>
      <name val="Calibri"/>
      <family val="2"/>
    </font>
    <font>
      <sz val="11"/>
      <color indexed="20"/>
      <name val="Calibri"/>
      <family val="2"/>
    </font>
    <font>
      <sz val="10"/>
      <name val="Geneva"/>
    </font>
    <font>
      <sz val="11"/>
      <color indexed="60"/>
      <name val="Calibri"/>
      <family val="2"/>
    </font>
    <font>
      <b/>
      <sz val="11"/>
      <color indexed="18"/>
      <name val="Times New Roman"/>
      <family val="1"/>
    </font>
    <font>
      <sz val="12"/>
      <color indexed="18"/>
      <name val="MS Sans Serif"/>
      <family val="2"/>
    </font>
    <font>
      <b/>
      <sz val="12"/>
      <color indexed="9"/>
      <name val="Times New Roman"/>
      <family val="1"/>
    </font>
    <font>
      <b/>
      <sz val="11"/>
      <color indexed="18"/>
      <name val="Arial Narrow"/>
      <family val="2"/>
    </font>
    <font>
      <b/>
      <sz val="12"/>
      <color indexed="18"/>
      <name val="Times New Roman"/>
      <family val="1"/>
    </font>
    <font>
      <sz val="11"/>
      <color indexed="56"/>
      <name val="Arial"/>
      <family val="2"/>
    </font>
    <font>
      <b/>
      <sz val="20"/>
      <color indexed="9"/>
      <name val="Times New Roman"/>
      <family val="1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16"/>
      <name val="Cambria"/>
      <family val="2"/>
    </font>
    <font>
      <b/>
      <sz val="15"/>
      <color indexed="16"/>
      <name val="Calibri"/>
      <family val="2"/>
    </font>
    <font>
      <b/>
      <sz val="13"/>
      <color indexed="16"/>
      <name val="Calibri"/>
      <family val="2"/>
    </font>
    <font>
      <b/>
      <sz val="11"/>
      <color indexed="16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u/>
      <sz val="10"/>
      <color indexed="14"/>
      <name val="MS Sans Serif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0"/>
      <name val="Courier"/>
      <family val="3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62"/>
      <name val="Arial"/>
      <family val="2"/>
    </font>
    <font>
      <sz val="10"/>
      <color indexed="62"/>
      <name val="Geneva"/>
    </font>
    <font>
      <vertAlign val="superscript"/>
      <sz val="7"/>
      <color indexed="62"/>
      <name val="Geneva"/>
    </font>
    <font>
      <b/>
      <sz val="16"/>
      <color indexed="2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9"/>
      <color theme="1"/>
      <name val="Arial"/>
      <family val="2"/>
    </font>
    <font>
      <vertAlign val="superscript"/>
      <sz val="8"/>
      <name val="Arial"/>
      <family val="2"/>
    </font>
    <font>
      <sz val="10"/>
      <name val="Arial"/>
      <family val="2"/>
    </font>
    <font>
      <sz val="10"/>
      <color indexed="16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vertAlign val="superscript"/>
      <sz val="12"/>
      <color theme="1"/>
      <name val="Arial"/>
      <family val="2"/>
    </font>
    <font>
      <sz val="9"/>
      <name val="Arial"/>
      <family val="2"/>
    </font>
    <font>
      <sz val="10"/>
      <color indexed="3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indexed="30"/>
      <name val="Arial"/>
      <family val="2"/>
    </font>
    <font>
      <i/>
      <sz val="10"/>
      <color indexed="16"/>
      <name val="Arial"/>
      <family val="2"/>
    </font>
    <font>
      <sz val="10"/>
      <color theme="0"/>
      <name val="Arial"/>
      <family val="2"/>
    </font>
    <font>
      <b/>
      <sz val="26"/>
      <color indexed="16"/>
      <name val="Arial"/>
      <family val="2"/>
    </font>
    <font>
      <vertAlign val="superscript"/>
      <sz val="9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3"/>
      <color indexed="18"/>
      <name val="Arial"/>
      <family val="2"/>
    </font>
    <font>
      <b/>
      <sz val="12"/>
      <color indexed="18"/>
      <name val="Arial"/>
      <family val="2"/>
    </font>
    <font>
      <sz val="14"/>
      <color indexed="18"/>
      <name val="Arial"/>
      <family val="2"/>
    </font>
    <font>
      <b/>
      <sz val="10"/>
      <color indexed="18"/>
      <name val="Arial"/>
      <family val="2"/>
    </font>
    <font>
      <sz val="15"/>
      <color indexed="18"/>
      <name val="Arial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62"/>
      <name val="Arial"/>
      <family val="2"/>
    </font>
    <font>
      <b/>
      <sz val="9"/>
      <color indexed="20"/>
      <name val="Arial"/>
      <family val="2"/>
    </font>
    <font>
      <sz val="9"/>
      <color rgb="FFFF0000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0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1"/>
      <name val="Arial"/>
      <family val="2"/>
    </font>
    <font>
      <i/>
      <sz val="9"/>
      <name val="Arial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color indexed="16"/>
      <name val="Arial"/>
      <family val="2"/>
    </font>
    <font>
      <b/>
      <vertAlign val="superscript"/>
      <sz val="12"/>
      <name val="Arial"/>
      <family val="2"/>
    </font>
    <font>
      <sz val="9"/>
      <name val="Geneva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9"/>
      <color theme="1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39"/>
      </patternFill>
    </fill>
    <fill>
      <patternFill patternType="lightUp">
        <fgColor indexed="54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rgb="FFEFE5D2"/>
        <bgColor indexed="64"/>
      </patternFill>
    </fill>
    <fill>
      <patternFill patternType="solid">
        <fgColor rgb="FFCDD3EB"/>
        <bgColor indexed="64"/>
      </patternFill>
    </fill>
    <fill>
      <patternFill patternType="solid">
        <fgColor rgb="FFD4E0AE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9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 style="thick">
        <color indexed="44"/>
      </top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theme="0"/>
      </right>
      <top/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67">
    <xf numFmtId="0" fontId="0" fillId="0" borderId="0"/>
    <xf numFmtId="0" fontId="4" fillId="0" borderId="0"/>
    <xf numFmtId="0" fontId="5" fillId="2" borderId="0"/>
    <xf numFmtId="0" fontId="6" fillId="3" borderId="0"/>
    <xf numFmtId="0" fontId="7" fillId="4" borderId="0"/>
    <xf numFmtId="0" fontId="8" fillId="5" borderId="0"/>
    <xf numFmtId="0" fontId="9" fillId="0" borderId="0"/>
    <xf numFmtId="0" fontId="10" fillId="0" borderId="0"/>
    <xf numFmtId="0" fontId="11" fillId="0" borderId="0"/>
    <xf numFmtId="4" fontId="5" fillId="6" borderId="0"/>
    <xf numFmtId="0" fontId="12" fillId="7" borderId="0"/>
    <xf numFmtId="0" fontId="5" fillId="2" borderId="0"/>
    <xf numFmtId="0" fontId="6" fillId="3" borderId="0"/>
    <xf numFmtId="0" fontId="7" fillId="4" borderId="0"/>
    <xf numFmtId="0" fontId="8" fillId="5" borderId="0"/>
    <xf numFmtId="0" fontId="9" fillId="0" borderId="0"/>
    <xf numFmtId="0" fontId="10" fillId="0" borderId="0"/>
    <xf numFmtId="0" fontId="11" fillId="0" borderId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40" fillId="0" borderId="0" applyNumberForma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9" fillId="18" borderId="0" applyNumberFormat="0" applyBorder="0" applyAlignment="0" applyProtection="0"/>
    <xf numFmtId="38" fontId="41" fillId="0" borderId="0"/>
    <xf numFmtId="38" fontId="42" fillId="0" borderId="0"/>
    <xf numFmtId="38" fontId="43" fillId="0" borderId="0"/>
    <xf numFmtId="38" fontId="44" fillId="0" borderId="0"/>
    <xf numFmtId="0" fontId="38" fillId="0" borderId="0"/>
    <xf numFmtId="0" fontId="38" fillId="0" borderId="0"/>
    <xf numFmtId="0" fontId="20" fillId="0" borderId="0"/>
    <xf numFmtId="0" fontId="21" fillId="10" borderId="0" applyNumberFormat="0" applyBorder="0" applyAlignment="0" applyProtection="0"/>
    <xf numFmtId="0" fontId="45" fillId="0" borderId="0"/>
    <xf numFmtId="0" fontId="4" fillId="0" borderId="0"/>
    <xf numFmtId="4" fontId="22" fillId="19" borderId="4" applyNumberFormat="0" applyProtection="0">
      <alignment vertical="center"/>
    </xf>
    <xf numFmtId="4" fontId="23" fillId="20" borderId="4" applyNumberFormat="0" applyProtection="0">
      <alignment horizontal="left" vertical="center" indent="1"/>
    </xf>
    <xf numFmtId="4" fontId="24" fillId="21" borderId="4" applyNumberFormat="0" applyProtection="0">
      <alignment horizontal="left" vertical="center" indent="1"/>
    </xf>
    <xf numFmtId="4" fontId="25" fillId="22" borderId="4" applyNumberFormat="0" applyProtection="0">
      <alignment horizontal="left" vertical="center" indent="1"/>
    </xf>
    <xf numFmtId="4" fontId="25" fillId="11" borderId="4" applyNumberFormat="0" applyProtection="0">
      <alignment horizontal="left" vertical="center" indent="1"/>
    </xf>
    <xf numFmtId="4" fontId="26" fillId="0" borderId="0" applyNumberFormat="0" applyProtection="0">
      <alignment horizontal="left" vertical="center" indent="1"/>
    </xf>
    <xf numFmtId="4" fontId="24" fillId="21" borderId="4" applyNumberFormat="0" applyProtection="0">
      <alignment horizontal="left" vertical="center" indent="1"/>
    </xf>
    <xf numFmtId="4" fontId="27" fillId="23" borderId="4" applyNumberFormat="0" applyProtection="0">
      <alignment vertical="center"/>
    </xf>
    <xf numFmtId="4" fontId="22" fillId="24" borderId="5" applyNumberFormat="0" applyProtection="0">
      <alignment horizontal="left" vertical="center" indent="1"/>
    </xf>
    <xf numFmtId="4" fontId="28" fillId="16" borderId="4" applyNumberFormat="0" applyProtection="0">
      <alignment horizontal="left" indent="1"/>
    </xf>
    <xf numFmtId="0" fontId="29" fillId="8" borderId="0" applyNumberFormat="0" applyBorder="0" applyAlignment="0" applyProtection="0"/>
    <xf numFmtId="0" fontId="30" fillId="17" borderId="6" applyNumberFormat="0" applyAlignment="0" applyProtection="0"/>
    <xf numFmtId="0" fontId="5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6" fillId="25" borderId="11" applyNumberFormat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65" fillId="0" borderId="0"/>
    <xf numFmtId="0" fontId="4" fillId="2" borderId="0"/>
    <xf numFmtId="4" fontId="4" fillId="6" borderId="0"/>
    <xf numFmtId="0" fontId="4" fillId="2" borderId="0"/>
    <xf numFmtId="0" fontId="65" fillId="9" borderId="3" applyNumberFormat="0" applyFont="0" applyAlignment="0" applyProtection="0"/>
    <xf numFmtId="0" fontId="41" fillId="0" borderId="0"/>
    <xf numFmtId="0" fontId="42" fillId="0" borderId="0"/>
    <xf numFmtId="0" fontId="43" fillId="0" borderId="0"/>
    <xf numFmtId="0" fontId="44" fillId="0" borderId="0"/>
    <xf numFmtId="0" fontId="4" fillId="0" borderId="0"/>
    <xf numFmtId="9" fontId="65" fillId="0" borderId="0" applyFont="0" applyFill="0" applyBorder="0" applyAlignment="0" applyProtection="0"/>
    <xf numFmtId="0" fontId="4" fillId="0" borderId="0"/>
    <xf numFmtId="0" fontId="4" fillId="9" borderId="3" applyNumberFormat="0" applyFont="0" applyAlignment="0" applyProtection="0"/>
    <xf numFmtId="9" fontId="4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89" fillId="42" borderId="0" applyNumberFormat="0" applyBorder="0" applyAlignment="0" applyProtection="0"/>
    <xf numFmtId="0" fontId="89" fillId="43" borderId="0" applyNumberFormat="0" applyBorder="0" applyAlignment="0" applyProtection="0"/>
    <xf numFmtId="0" fontId="89" fillId="44" borderId="0" applyNumberFormat="0" applyBorder="0" applyAlignment="0" applyProtection="0"/>
    <xf numFmtId="0" fontId="89" fillId="45" borderId="0" applyNumberFormat="0" applyBorder="0" applyAlignment="0" applyProtection="0"/>
    <xf numFmtId="0" fontId="89" fillId="46" borderId="0" applyNumberFormat="0" applyBorder="0" applyAlignment="0" applyProtection="0"/>
    <xf numFmtId="0" fontId="89" fillId="47" borderId="0" applyNumberFormat="0" applyBorder="0" applyAlignment="0" applyProtection="0"/>
    <xf numFmtId="0" fontId="90" fillId="48" borderId="13" applyNumberFormat="0" applyAlignment="0" applyProtection="0"/>
    <xf numFmtId="164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91" fillId="49" borderId="13" applyNumberFormat="0" applyAlignment="0" applyProtection="0"/>
    <xf numFmtId="0" fontId="92" fillId="0" borderId="14" applyNumberFormat="0" applyFill="0" applyAlignment="0" applyProtection="0"/>
    <xf numFmtId="0" fontId="2" fillId="50" borderId="15" applyNumberFormat="0" applyFont="0" applyAlignment="0" applyProtection="0"/>
    <xf numFmtId="0" fontId="93" fillId="0" borderId="0" applyNumberFormat="0" applyFill="0" applyBorder="0" applyAlignment="0" applyProtection="0"/>
    <xf numFmtId="0" fontId="111" fillId="0" borderId="0"/>
    <xf numFmtId="0" fontId="56" fillId="0" borderId="0"/>
    <xf numFmtId="9" fontId="56" fillId="0" borderId="0" applyFont="0" applyFill="0" applyBorder="0" applyAlignment="0" applyProtection="0"/>
    <xf numFmtId="0" fontId="1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2" fillId="51" borderId="0" applyNumberFormat="0" applyBorder="0" applyAlignment="0" applyProtection="0"/>
    <xf numFmtId="0" fontId="13" fillId="52" borderId="0" applyNumberFormat="0" applyBorder="0" applyAlignment="0" applyProtection="0"/>
    <xf numFmtId="0" fontId="112" fillId="53" borderId="0" applyNumberFormat="0" applyBorder="0" applyAlignment="0" applyProtection="0"/>
    <xf numFmtId="0" fontId="13" fillId="54" borderId="0" applyNumberFormat="0" applyBorder="0" applyAlignment="0" applyProtection="0"/>
    <xf numFmtId="0" fontId="112" fillId="55" borderId="0" applyNumberFormat="0" applyBorder="0" applyAlignment="0" applyProtection="0"/>
    <xf numFmtId="0" fontId="13" fillId="6" borderId="0" applyNumberFormat="0" applyBorder="0" applyAlignment="0" applyProtection="0"/>
    <xf numFmtId="0" fontId="112" fillId="56" borderId="0" applyNumberFormat="0" applyBorder="0" applyAlignment="0" applyProtection="0"/>
    <xf numFmtId="0" fontId="13" fillId="57" borderId="0" applyNumberFormat="0" applyBorder="0" applyAlignment="0" applyProtection="0"/>
    <xf numFmtId="0" fontId="112" fillId="7" borderId="0" applyNumberFormat="0" applyBorder="0" applyAlignment="0" applyProtection="0"/>
    <xf numFmtId="0" fontId="13" fillId="52" borderId="0" applyNumberFormat="0" applyBorder="0" applyAlignment="0" applyProtection="0"/>
    <xf numFmtId="0" fontId="112" fillId="54" borderId="0" applyNumberFormat="0" applyBorder="0" applyAlignment="0" applyProtection="0"/>
    <xf numFmtId="0" fontId="13" fillId="54" borderId="0" applyNumberFormat="0" applyBorder="0" applyAlignment="0" applyProtection="0"/>
    <xf numFmtId="0" fontId="112" fillId="58" borderId="0" applyNumberFormat="0" applyBorder="0" applyAlignment="0" applyProtection="0"/>
    <xf numFmtId="0" fontId="13" fillId="52" borderId="0" applyNumberFormat="0" applyBorder="0" applyAlignment="0" applyProtection="0"/>
    <xf numFmtId="0" fontId="112" fillId="59" borderId="0" applyNumberFormat="0" applyBorder="0" applyAlignment="0" applyProtection="0"/>
    <xf numFmtId="0" fontId="13" fillId="59" borderId="0" applyNumberFormat="0" applyBorder="0" applyAlignment="0" applyProtection="0"/>
    <xf numFmtId="0" fontId="112" fillId="60" borderId="0" applyNumberFormat="0" applyBorder="0" applyAlignment="0" applyProtection="0"/>
    <xf numFmtId="0" fontId="13" fillId="20" borderId="0" applyNumberFormat="0" applyBorder="0" applyAlignment="0" applyProtection="0"/>
    <xf numFmtId="0" fontId="112" fillId="56" borderId="0" applyNumberFormat="0" applyBorder="0" applyAlignment="0" applyProtection="0"/>
    <xf numFmtId="0" fontId="13" fillId="2" borderId="0" applyNumberFormat="0" applyBorder="0" applyAlignment="0" applyProtection="0"/>
    <xf numFmtId="0" fontId="112" fillId="58" borderId="0" applyNumberFormat="0" applyBorder="0" applyAlignment="0" applyProtection="0"/>
    <xf numFmtId="0" fontId="13" fillId="52" borderId="0" applyNumberFormat="0" applyBorder="0" applyAlignment="0" applyProtection="0"/>
    <xf numFmtId="0" fontId="112" fillId="61" borderId="0" applyNumberFormat="0" applyBorder="0" applyAlignment="0" applyProtection="0"/>
    <xf numFmtId="0" fontId="13" fillId="54" borderId="0" applyNumberFormat="0" applyBorder="0" applyAlignment="0" applyProtection="0"/>
    <xf numFmtId="0" fontId="14" fillId="62" borderId="0" applyNumberFormat="0" applyBorder="0" applyAlignment="0" applyProtection="0"/>
    <xf numFmtId="0" fontId="14" fillId="52" borderId="0" applyNumberFormat="0" applyBorder="0" applyAlignment="0" applyProtection="0"/>
    <xf numFmtId="0" fontId="14" fillId="59" borderId="0" applyNumberFormat="0" applyBorder="0" applyAlignment="0" applyProtection="0"/>
    <xf numFmtId="0" fontId="14" fillId="59" borderId="0" applyNumberFormat="0" applyBorder="0" applyAlignment="0" applyProtection="0"/>
    <xf numFmtId="0" fontId="14" fillId="60" borderId="0" applyNumberFormat="0" applyBorder="0" applyAlignment="0" applyProtection="0"/>
    <xf numFmtId="0" fontId="14" fillId="20" borderId="0" applyNumberFormat="0" applyBorder="0" applyAlignment="0" applyProtection="0"/>
    <xf numFmtId="0" fontId="14" fillId="63" borderId="0" applyNumberFormat="0" applyBorder="0" applyAlignment="0" applyProtection="0"/>
    <xf numFmtId="0" fontId="14" fillId="2" borderId="0" applyNumberFormat="0" applyBorder="0" applyAlignment="0" applyProtection="0"/>
    <xf numFmtId="0" fontId="14" fillId="64" borderId="0" applyNumberFormat="0" applyBorder="0" applyAlignment="0" applyProtection="0"/>
    <xf numFmtId="0" fontId="14" fillId="52" borderId="0" applyNumberFormat="0" applyBorder="0" applyAlignment="0" applyProtection="0"/>
    <xf numFmtId="0" fontId="14" fillId="65" borderId="0" applyNumberFormat="0" applyBorder="0" applyAlignment="0" applyProtection="0"/>
    <xf numFmtId="0" fontId="14" fillId="54" borderId="0" applyNumberFormat="0" applyBorder="0" applyAlignment="0" applyProtection="0"/>
    <xf numFmtId="0" fontId="14" fillId="66" borderId="0" applyNumberFormat="0" applyBorder="0" applyAlignment="0" applyProtection="0"/>
    <xf numFmtId="0" fontId="14" fillId="64" borderId="0" applyNumberFormat="0" applyBorder="0" applyAlignment="0" applyProtection="0"/>
    <xf numFmtId="0" fontId="14" fillId="67" borderId="0" applyNumberFormat="0" applyBorder="0" applyAlignment="0" applyProtection="0"/>
    <xf numFmtId="0" fontId="14" fillId="67" borderId="0" applyNumberFormat="0" applyBorder="0" applyAlignment="0" applyProtection="0"/>
    <xf numFmtId="0" fontId="14" fillId="68" borderId="0" applyNumberFormat="0" applyBorder="0" applyAlignment="0" applyProtection="0"/>
    <xf numFmtId="0" fontId="14" fillId="68" borderId="0" applyNumberFormat="0" applyBorder="0" applyAlignment="0" applyProtection="0"/>
    <xf numFmtId="0" fontId="14" fillId="63" borderId="0" applyNumberFormat="0" applyBorder="0" applyAlignment="0" applyProtection="0"/>
    <xf numFmtId="0" fontId="14" fillId="4" borderId="0" applyNumberFormat="0" applyBorder="0" applyAlignment="0" applyProtection="0"/>
    <xf numFmtId="0" fontId="14" fillId="64" borderId="0" applyNumberFormat="0" applyBorder="0" applyAlignment="0" applyProtection="0"/>
    <xf numFmtId="0" fontId="14" fillId="64" borderId="0" applyNumberFormat="0" applyBorder="0" applyAlignment="0" applyProtection="0"/>
    <xf numFmtId="0" fontId="14" fillId="69" borderId="0" applyNumberFormat="0" applyBorder="0" applyAlignment="0" applyProtection="0"/>
    <xf numFmtId="0" fontId="14" fillId="66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" borderId="1" applyNumberFormat="0" applyAlignment="0" applyProtection="0"/>
    <xf numFmtId="0" fontId="16" fillId="70" borderId="1" applyNumberFormat="0" applyAlignment="0" applyProtection="0"/>
    <xf numFmtId="0" fontId="17" fillId="0" borderId="2" applyNumberFormat="0" applyFill="0" applyAlignment="0" applyProtection="0"/>
    <xf numFmtId="43" fontId="1" fillId="0" borderId="0" applyFont="0" applyFill="0" applyBorder="0" applyAlignment="0" applyProtection="0"/>
    <xf numFmtId="0" fontId="4" fillId="6" borderId="3" applyNumberFormat="0" applyFont="0" applyAlignment="0" applyProtection="0"/>
    <xf numFmtId="0" fontId="4" fillId="6" borderId="3" applyNumberFormat="0" applyFont="0" applyAlignment="0" applyProtection="0"/>
    <xf numFmtId="189" fontId="1" fillId="0" borderId="0" applyFont="0" applyFill="0" applyBorder="0" applyAlignment="0" applyProtection="0"/>
    <xf numFmtId="0" fontId="113" fillId="54" borderId="1" applyNumberFormat="0" applyAlignment="0" applyProtection="0"/>
    <xf numFmtId="0" fontId="18" fillId="54" borderId="1" applyNumberFormat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4" fillId="0" borderId="0"/>
    <xf numFmtId="0" fontId="111" fillId="0" borderId="0"/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2" fillId="23" borderId="4" applyNumberFormat="0" applyProtection="0">
      <alignment vertical="center"/>
    </xf>
    <xf numFmtId="0" fontId="22" fillId="23" borderId="4" applyNumberFormat="0" applyProtection="0">
      <alignment vertical="center"/>
    </xf>
    <xf numFmtId="0" fontId="22" fillId="23" borderId="4" applyNumberFormat="0" applyProtection="0">
      <alignment vertical="center"/>
    </xf>
    <xf numFmtId="0" fontId="23" fillId="20" borderId="4" applyNumberFormat="0" applyProtection="0">
      <alignment horizontal="left" vertical="center" indent="1"/>
    </xf>
    <xf numFmtId="0" fontId="23" fillId="20" borderId="4" applyNumberFormat="0" applyProtection="0">
      <alignment horizontal="left" vertical="center" indent="1"/>
    </xf>
    <xf numFmtId="0" fontId="24" fillId="71" borderId="4" applyNumberFormat="0" applyProtection="0">
      <alignment horizontal="left" vertical="center" indent="1"/>
    </xf>
    <xf numFmtId="0" fontId="24" fillId="71" borderId="4" applyNumberFormat="0" applyProtection="0">
      <alignment horizontal="left" vertical="center" indent="1"/>
    </xf>
    <xf numFmtId="0" fontId="24" fillId="71" borderId="4" applyNumberFormat="0" applyProtection="0">
      <alignment horizontal="left" vertical="center" indent="1"/>
    </xf>
    <xf numFmtId="0" fontId="25" fillId="22" borderId="4" applyNumberFormat="0" applyProtection="0">
      <alignment horizontal="left" vertical="center" indent="1"/>
    </xf>
    <xf numFmtId="0" fontId="25" fillId="22" borderId="4" applyNumberFormat="0" applyProtection="0">
      <alignment horizontal="left" vertical="center" indent="1"/>
    </xf>
    <xf numFmtId="0" fontId="25" fillId="2" borderId="4" applyNumberFormat="0" applyProtection="0">
      <alignment horizontal="left" vertical="center" indent="1"/>
    </xf>
    <xf numFmtId="0" fontId="25" fillId="2" borderId="4" applyNumberFormat="0" applyProtection="0">
      <alignment horizontal="left" vertical="center" indent="1"/>
    </xf>
    <xf numFmtId="0" fontId="25" fillId="2" borderId="4" applyNumberFormat="0" applyProtection="0">
      <alignment horizontal="left" vertical="center" indent="1"/>
    </xf>
    <xf numFmtId="0" fontId="26" fillId="0" borderId="0" applyNumberFormat="0" applyProtection="0">
      <alignment horizontal="left" vertical="center" indent="1"/>
    </xf>
    <xf numFmtId="0" fontId="26" fillId="0" borderId="0" applyNumberFormat="0" applyProtection="0">
      <alignment horizontal="left" vertical="center" indent="1"/>
    </xf>
    <xf numFmtId="0" fontId="24" fillId="71" borderId="4" applyNumberFormat="0" applyProtection="0">
      <alignment horizontal="left" vertical="center" indent="1"/>
    </xf>
    <xf numFmtId="0" fontId="24" fillId="71" borderId="4" applyNumberFormat="0" applyProtection="0">
      <alignment horizontal="left" vertical="center" indent="1"/>
    </xf>
    <xf numFmtId="0" fontId="24" fillId="71" borderId="4" applyNumberFormat="0" applyProtection="0">
      <alignment horizontal="left" vertical="center" indent="1"/>
    </xf>
    <xf numFmtId="0" fontId="27" fillId="23" borderId="4" applyNumberFormat="0" applyProtection="0">
      <alignment vertical="center"/>
    </xf>
    <xf numFmtId="0" fontId="27" fillId="23" borderId="4" applyNumberFormat="0" applyProtection="0">
      <alignment vertical="center"/>
    </xf>
    <xf numFmtId="0" fontId="22" fillId="55" borderId="5" applyNumberFormat="0" applyProtection="0">
      <alignment horizontal="left" vertical="center" indent="1"/>
    </xf>
    <xf numFmtId="0" fontId="22" fillId="55" borderId="5" applyNumberFormat="0" applyProtection="0">
      <alignment horizontal="left" vertical="center" indent="1"/>
    </xf>
    <xf numFmtId="0" fontId="22" fillId="55" borderId="5" applyNumberFormat="0" applyProtection="0">
      <alignment horizontal="left" vertical="center" indent="1"/>
    </xf>
    <xf numFmtId="0" fontId="28" fillId="66" borderId="4" applyNumberFormat="0" applyProtection="0">
      <alignment horizontal="left" indent="1"/>
    </xf>
    <xf numFmtId="0" fontId="28" fillId="66" borderId="4" applyNumberFormat="0" applyProtection="0">
      <alignment horizontal="left" indent="1"/>
    </xf>
    <xf numFmtId="0" fontId="28" fillId="66" borderId="4" applyNumberFormat="0" applyProtection="0">
      <alignment horizontal="left" indent="1"/>
    </xf>
    <xf numFmtId="0" fontId="29" fillId="55" borderId="0" applyNumberFormat="0" applyBorder="0" applyAlignment="0" applyProtection="0"/>
    <xf numFmtId="0" fontId="29" fillId="52" borderId="0" applyNumberFormat="0" applyBorder="0" applyAlignment="0" applyProtection="0"/>
    <xf numFmtId="0" fontId="30" fillId="2" borderId="6" applyNumberFormat="0" applyAlignment="0" applyProtection="0"/>
    <xf numFmtId="0" fontId="30" fillId="70" borderId="6" applyNumberFormat="0" applyAlignment="0" applyProtection="0"/>
    <xf numFmtId="0" fontId="31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16" fillId="0" borderId="19" applyNumberFormat="0" applyFill="0" applyAlignment="0" applyProtection="0"/>
    <xf numFmtId="0" fontId="33" fillId="0" borderId="7" applyNumberFormat="0" applyFill="0" applyAlignment="0" applyProtection="0"/>
    <xf numFmtId="0" fontId="117" fillId="0" borderId="20" applyNumberFormat="0" applyFill="0" applyAlignment="0" applyProtection="0"/>
    <xf numFmtId="0" fontId="34" fillId="0" borderId="8" applyNumberFormat="0" applyFill="0" applyAlignment="0" applyProtection="0"/>
    <xf numFmtId="0" fontId="118" fillId="0" borderId="21" applyNumberFormat="0" applyFill="0" applyAlignment="0" applyProtection="0"/>
    <xf numFmtId="0" fontId="35" fillId="0" borderId="9" applyNumberFormat="0" applyFill="0" applyAlignment="0" applyProtection="0"/>
    <xf numFmtId="0" fontId="11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9" fillId="0" borderId="22" applyNumberFormat="0" applyFill="0" applyAlignment="0" applyProtection="0"/>
    <xf numFmtId="0" fontId="30" fillId="0" borderId="10" applyNumberFormat="0" applyFill="0" applyAlignment="0" applyProtection="0"/>
    <xf numFmtId="0" fontId="36" fillId="3" borderId="11" applyNumberFormat="0" applyAlignment="0" applyProtection="0"/>
    <xf numFmtId="0" fontId="36" fillId="3" borderId="11" applyNumberFormat="0" applyAlignment="0" applyProtection="0"/>
  </cellStyleXfs>
  <cellXfs count="303">
    <xf numFmtId="0" fontId="0" fillId="0" borderId="0" xfId="0"/>
    <xf numFmtId="168" fontId="20" fillId="23" borderId="0" xfId="34" applyNumberFormat="1" applyFill="1"/>
    <xf numFmtId="0" fontId="12" fillId="23" borderId="0" xfId="34" applyFont="1" applyFill="1"/>
    <xf numFmtId="0" fontId="50" fillId="23" borderId="0" xfId="34" applyFont="1" applyFill="1"/>
    <xf numFmtId="0" fontId="47" fillId="23" borderId="0" xfId="34" applyFont="1" applyFill="1" applyAlignment="1">
      <alignment vertical="center"/>
    </xf>
    <xf numFmtId="17" fontId="46" fillId="23" borderId="0" xfId="34" applyNumberFormat="1" applyFont="1" applyFill="1" applyBorder="1" applyAlignment="1">
      <alignment horizontal="left"/>
    </xf>
    <xf numFmtId="0" fontId="49" fillId="23" borderId="0" xfId="34" applyFont="1" applyFill="1" applyBorder="1"/>
    <xf numFmtId="0" fontId="47" fillId="23" borderId="0" xfId="34" applyFont="1" applyFill="1"/>
    <xf numFmtId="0" fontId="51" fillId="23" borderId="0" xfId="34" quotePrefix="1" applyFont="1" applyFill="1"/>
    <xf numFmtId="0" fontId="5" fillId="23" borderId="0" xfId="0" applyFont="1" applyFill="1"/>
    <xf numFmtId="49" fontId="52" fillId="23" borderId="0" xfId="0" applyNumberFormat="1" applyFont="1" applyFill="1" applyBorder="1" applyAlignment="1">
      <alignment vertical="top"/>
    </xf>
    <xf numFmtId="0" fontId="5" fillId="23" borderId="0" xfId="0" applyFont="1" applyFill="1" applyAlignment="1">
      <alignment vertical="center"/>
    </xf>
    <xf numFmtId="168" fontId="5" fillId="23" borderId="0" xfId="0" applyNumberFormat="1" applyFont="1" applyFill="1" applyAlignment="1">
      <alignment vertical="center"/>
    </xf>
    <xf numFmtId="0" fontId="54" fillId="23" borderId="0" xfId="34" applyFont="1" applyFill="1" applyAlignment="1">
      <alignment vertical="center"/>
    </xf>
    <xf numFmtId="0" fontId="60" fillId="28" borderId="0" xfId="0" applyFont="1" applyFill="1" applyBorder="1" applyAlignment="1">
      <alignment horizontal="justify" wrapText="1"/>
    </xf>
    <xf numFmtId="0" fontId="61" fillId="28" borderId="0" xfId="0" applyFont="1" applyFill="1" applyBorder="1" applyAlignment="1">
      <alignment vertical="top" wrapText="1"/>
    </xf>
    <xf numFmtId="0" fontId="60" fillId="23" borderId="0" xfId="0" applyFont="1" applyFill="1" applyBorder="1" applyAlignment="1">
      <alignment vertical="center"/>
    </xf>
    <xf numFmtId="0" fontId="56" fillId="23" borderId="0" xfId="0" applyFont="1" applyFill="1" applyBorder="1" applyAlignment="1">
      <alignment horizontal="left" vertical="center" indent="1"/>
    </xf>
    <xf numFmtId="0" fontId="60" fillId="23" borderId="0" xfId="0" applyFont="1" applyFill="1" applyBorder="1" applyAlignment="1">
      <alignment vertical="top"/>
    </xf>
    <xf numFmtId="0" fontId="60" fillId="23" borderId="0" xfId="0" applyFont="1" applyFill="1" applyBorder="1" applyAlignment="1">
      <alignment vertical="center" wrapText="1"/>
    </xf>
    <xf numFmtId="0" fontId="60" fillId="29" borderId="0" xfId="0" applyFont="1" applyFill="1" applyBorder="1" applyAlignment="1">
      <alignment vertical="center"/>
    </xf>
    <xf numFmtId="0" fontId="55" fillId="28" borderId="0" xfId="34" applyFont="1" applyFill="1" applyBorder="1" applyAlignment="1">
      <alignment vertical="center"/>
    </xf>
    <xf numFmtId="0" fontId="56" fillId="23" borderId="0" xfId="34" applyFont="1" applyFill="1" applyBorder="1" applyAlignment="1">
      <alignment vertical="center" wrapText="1"/>
    </xf>
    <xf numFmtId="0" fontId="62" fillId="23" borderId="0" xfId="34" applyFont="1" applyFill="1" applyBorder="1" applyAlignment="1">
      <alignment vertical="center" wrapText="1"/>
    </xf>
    <xf numFmtId="0" fontId="62" fillId="29" borderId="0" xfId="34" applyFont="1" applyFill="1" applyBorder="1" applyAlignment="1">
      <alignment vertical="center" wrapText="1"/>
    </xf>
    <xf numFmtId="3" fontId="54" fillId="23" borderId="0" xfId="34" applyNumberFormat="1" applyFont="1" applyFill="1" applyAlignment="1">
      <alignment vertical="center"/>
    </xf>
    <xf numFmtId="0" fontId="64" fillId="23" borderId="0" xfId="0" applyFont="1" applyFill="1"/>
    <xf numFmtId="17" fontId="39" fillId="28" borderId="0" xfId="34" applyNumberFormat="1" applyFont="1" applyFill="1" applyBorder="1" applyAlignment="1">
      <alignment horizontal="center" vertical="center" wrapText="1"/>
    </xf>
    <xf numFmtId="0" fontId="20" fillId="23" borderId="0" xfId="34" applyFill="1"/>
    <xf numFmtId="0" fontId="53" fillId="23" borderId="0" xfId="0" applyFont="1" applyFill="1" applyBorder="1"/>
    <xf numFmtId="175" fontId="55" fillId="23" borderId="0" xfId="34" applyNumberFormat="1" applyFont="1" applyFill="1" applyBorder="1" applyAlignment="1">
      <alignment vertical="center"/>
    </xf>
    <xf numFmtId="168" fontId="56" fillId="23" borderId="0" xfId="37" applyNumberFormat="1" applyFont="1" applyFill="1" applyBorder="1" applyAlignment="1">
      <alignment vertical="center"/>
    </xf>
    <xf numFmtId="0" fontId="56" fillId="23" borderId="0" xfId="34" applyFont="1" applyFill="1" applyBorder="1" applyAlignment="1">
      <alignment horizontal="right" vertical="center" wrapText="1"/>
    </xf>
    <xf numFmtId="168" fontId="59" fillId="23" borderId="0" xfId="37" applyNumberFormat="1" applyFont="1" applyFill="1" applyBorder="1" applyAlignment="1">
      <alignment vertical="center"/>
    </xf>
    <xf numFmtId="168" fontId="57" fillId="23" borderId="0" xfId="37" applyNumberFormat="1" applyFont="1" applyFill="1" applyBorder="1" applyAlignment="1">
      <alignment vertical="center"/>
    </xf>
    <xf numFmtId="176" fontId="39" fillId="29" borderId="0" xfId="61" applyNumberFormat="1" applyFont="1" applyFill="1" applyBorder="1" applyAlignment="1">
      <alignment horizontal="right" vertical="center"/>
    </xf>
    <xf numFmtId="0" fontId="60" fillId="29" borderId="0" xfId="0" applyFont="1" applyFill="1" applyBorder="1" applyAlignment="1">
      <alignment vertical="center" wrapText="1"/>
    </xf>
    <xf numFmtId="0" fontId="5" fillId="26" borderId="0" xfId="0" applyFont="1" applyFill="1"/>
    <xf numFmtId="0" fontId="56" fillId="26" borderId="0" xfId="34" applyFont="1" applyFill="1" applyBorder="1" applyAlignment="1">
      <alignment vertical="center" wrapText="1"/>
    </xf>
    <xf numFmtId="0" fontId="4" fillId="23" borderId="0" xfId="0" applyFont="1" applyFill="1"/>
    <xf numFmtId="0" fontId="57" fillId="23" borderId="0" xfId="34" applyFont="1" applyFill="1" applyBorder="1" applyAlignment="1">
      <alignment horizontal="left" vertical="center" wrapText="1" indent="1"/>
    </xf>
    <xf numFmtId="0" fontId="71" fillId="23" borderId="0" xfId="79" applyFont="1" applyFill="1" applyBorder="1" applyAlignment="1" applyProtection="1">
      <protection locked="0"/>
    </xf>
    <xf numFmtId="0" fontId="4" fillId="0" borderId="0" xfId="79" applyFill="1" applyBorder="1" applyAlignment="1" applyProtection="1">
      <protection locked="0"/>
    </xf>
    <xf numFmtId="0" fontId="72" fillId="0" borderId="0" xfId="79" applyFont="1" applyFill="1" applyBorder="1" applyAlignment="1" applyProtection="1">
      <protection locked="0"/>
    </xf>
    <xf numFmtId="0" fontId="73" fillId="0" borderId="0" xfId="79" applyFont="1" applyFill="1" applyBorder="1" applyAlignment="1" applyProtection="1">
      <alignment horizontal="right" vertical="center"/>
      <protection locked="0"/>
    </xf>
    <xf numFmtId="0" fontId="73" fillId="0" borderId="0" xfId="79" applyFont="1" applyFill="1" applyBorder="1" applyAlignment="1" applyProtection="1">
      <alignment horizontal="right"/>
      <protection locked="0"/>
    </xf>
    <xf numFmtId="0" fontId="12" fillId="0" borderId="0" xfId="79" applyFont="1" applyFill="1" applyAlignment="1" applyProtection="1">
      <alignment horizontal="right"/>
      <protection locked="0"/>
    </xf>
    <xf numFmtId="0" fontId="4" fillId="23" borderId="0" xfId="79" applyFill="1" applyBorder="1" applyAlignment="1" applyProtection="1">
      <protection locked="0"/>
    </xf>
    <xf numFmtId="0" fontId="4" fillId="23" borderId="0" xfId="79" applyFill="1" applyBorder="1" applyAlignment="1" applyProtection="1">
      <alignment vertical="center"/>
      <protection locked="0"/>
    </xf>
    <xf numFmtId="0" fontId="66" fillId="23" borderId="0" xfId="79" applyFont="1" applyFill="1" applyBorder="1" applyAlignment="1" applyProtection="1">
      <protection locked="0"/>
    </xf>
    <xf numFmtId="0" fontId="4" fillId="23" borderId="0" xfId="79" applyFont="1" applyFill="1" applyBorder="1" applyAlignment="1" applyProtection="1">
      <protection locked="0"/>
    </xf>
    <xf numFmtId="0" fontId="12" fillId="23" borderId="0" xfId="79" applyFont="1" applyFill="1" applyBorder="1" applyAlignment="1" applyProtection="1">
      <protection locked="0"/>
    </xf>
    <xf numFmtId="0" fontId="74" fillId="23" borderId="0" xfId="79" applyFont="1" applyFill="1" applyBorder="1" applyAlignment="1" applyProtection="1">
      <protection locked="0"/>
    </xf>
    <xf numFmtId="0" fontId="67" fillId="23" borderId="0" xfId="79" applyFont="1" applyFill="1" applyBorder="1" applyAlignment="1" applyProtection="1">
      <protection locked="0"/>
    </xf>
    <xf numFmtId="0" fontId="66" fillId="23" borderId="0" xfId="79" applyFont="1" applyFill="1" applyBorder="1" applyAlignment="1" applyProtection="1">
      <alignment vertical="center"/>
      <protection locked="0"/>
    </xf>
    <xf numFmtId="0" fontId="75" fillId="23" borderId="0" xfId="79" applyFont="1" applyFill="1" applyBorder="1" applyAlignment="1" applyProtection="1">
      <alignment vertical="center"/>
      <protection locked="0"/>
    </xf>
    <xf numFmtId="0" fontId="4" fillId="26" borderId="0" xfId="79" applyFont="1" applyFill="1" applyBorder="1" applyAlignment="1" applyProtection="1">
      <protection locked="0"/>
    </xf>
    <xf numFmtId="0" fontId="66" fillId="0" borderId="0" xfId="79" applyFont="1" applyFill="1" applyBorder="1" applyAlignment="1" applyProtection="1">
      <protection locked="0"/>
    </xf>
    <xf numFmtId="0" fontId="39" fillId="0" borderId="0" xfId="79" applyFont="1" applyFill="1" applyBorder="1" applyAlignment="1" applyProtection="1">
      <alignment vertical="center"/>
      <protection locked="0"/>
    </xf>
    <xf numFmtId="0" fontId="67" fillId="0" borderId="0" xfId="79" applyFont="1" applyFill="1" applyBorder="1" applyAlignment="1" applyProtection="1">
      <alignment horizontal="right" vertical="center"/>
      <protection locked="0"/>
    </xf>
    <xf numFmtId="0" fontId="39" fillId="26" borderId="0" xfId="79" applyFont="1" applyFill="1" applyBorder="1" applyAlignment="1" applyProtection="1">
      <alignment vertical="center"/>
      <protection locked="0"/>
    </xf>
    <xf numFmtId="0" fontId="67" fillId="26" borderId="0" xfId="79" applyFont="1" applyFill="1" applyBorder="1" applyAlignment="1" applyProtection="1">
      <alignment horizontal="right" vertical="center"/>
      <protection locked="0"/>
    </xf>
    <xf numFmtId="0" fontId="66" fillId="23" borderId="0" xfId="79" applyFont="1" applyFill="1" applyBorder="1" applyProtection="1">
      <protection locked="0"/>
    </xf>
    <xf numFmtId="0" fontId="4" fillId="23" borderId="0" xfId="79" applyFont="1" applyFill="1" applyBorder="1" applyProtection="1">
      <protection locked="0"/>
    </xf>
    <xf numFmtId="0" fontId="4" fillId="26" borderId="0" xfId="79" applyFont="1" applyFill="1" applyBorder="1" applyAlignment="1" applyProtection="1">
      <alignment vertical="center"/>
      <protection locked="0"/>
    </xf>
    <xf numFmtId="0" fontId="4" fillId="23" borderId="0" xfId="79" applyFill="1" applyBorder="1" applyProtection="1">
      <protection locked="0"/>
    </xf>
    <xf numFmtId="0" fontId="4" fillId="26" borderId="0" xfId="79" applyFont="1" applyFill="1" applyAlignment="1" applyProtection="1">
      <alignment vertical="center"/>
      <protection locked="0"/>
    </xf>
    <xf numFmtId="177" fontId="67" fillId="0" borderId="0" xfId="80" applyNumberFormat="1" applyFont="1" applyFill="1" applyBorder="1" applyAlignment="1" applyProtection="1">
      <alignment horizontal="right" vertical="center"/>
      <protection locked="0"/>
    </xf>
    <xf numFmtId="0" fontId="4" fillId="23" borderId="0" xfId="79" applyFill="1" applyProtection="1">
      <protection locked="0"/>
    </xf>
    <xf numFmtId="0" fontId="12" fillId="23" borderId="0" xfId="79" applyFont="1" applyFill="1" applyAlignment="1" applyProtection="1">
      <alignment horizontal="right" vertical="center"/>
      <protection locked="0"/>
    </xf>
    <xf numFmtId="0" fontId="12" fillId="23" borderId="0" xfId="79" applyFont="1" applyFill="1" applyAlignment="1" applyProtection="1">
      <alignment horizontal="right"/>
      <protection locked="0"/>
    </xf>
    <xf numFmtId="0" fontId="48" fillId="23" borderId="0" xfId="34" applyFont="1" applyFill="1" applyBorder="1" applyAlignment="1">
      <alignment vertical="center" wrapText="1"/>
    </xf>
    <xf numFmtId="0" fontId="4" fillId="23" borderId="0" xfId="34" applyFont="1" applyFill="1"/>
    <xf numFmtId="2" fontId="5" fillId="23" borderId="0" xfId="0" applyNumberFormat="1" applyFont="1" applyFill="1" applyAlignment="1">
      <alignment vertical="center"/>
    </xf>
    <xf numFmtId="0" fontId="4" fillId="26" borderId="0" xfId="0" applyFont="1" applyFill="1" applyAlignment="1">
      <alignment vertical="center"/>
    </xf>
    <xf numFmtId="0" fontId="4" fillId="23" borderId="0" xfId="85" applyFill="1"/>
    <xf numFmtId="0" fontId="77" fillId="23" borderId="0" xfId="84" applyFont="1" applyFill="1" applyAlignment="1"/>
    <xf numFmtId="0" fontId="78" fillId="26" borderId="0" xfId="0" applyFont="1" applyFill="1" applyAlignment="1">
      <alignment horizontal="justify" vertical="center"/>
    </xf>
    <xf numFmtId="0" fontId="4" fillId="23" borderId="0" xfId="85" applyFont="1" applyFill="1"/>
    <xf numFmtId="0" fontId="4" fillId="23" borderId="0" xfId="85" applyFill="1" applyAlignment="1">
      <alignment vertical="center"/>
    </xf>
    <xf numFmtId="0" fontId="4" fillId="26" borderId="0" xfId="85" applyFont="1" applyFill="1" applyAlignment="1">
      <alignment vertical="center"/>
    </xf>
    <xf numFmtId="0" fontId="63" fillId="26" borderId="0" xfId="0" applyFont="1" applyFill="1" applyAlignment="1">
      <alignment horizontal="left" vertical="center"/>
    </xf>
    <xf numFmtId="0" fontId="56" fillId="23" borderId="0" xfId="85" applyFont="1" applyFill="1" applyBorder="1" applyAlignment="1">
      <alignment vertical="center" wrapText="1"/>
    </xf>
    <xf numFmtId="0" fontId="4" fillId="26" borderId="0" xfId="85" applyFill="1"/>
    <xf numFmtId="0" fontId="39" fillId="26" borderId="0" xfId="85" applyFont="1" applyFill="1" applyBorder="1" applyAlignment="1">
      <alignment horizontal="right" wrapText="1"/>
    </xf>
    <xf numFmtId="0" fontId="39" fillId="27" borderId="0" xfId="85" applyFont="1" applyFill="1" applyBorder="1" applyAlignment="1">
      <alignment horizontal="right" wrapText="1"/>
    </xf>
    <xf numFmtId="0" fontId="39" fillId="26" borderId="0" xfId="85" applyFont="1" applyFill="1" applyBorder="1" applyAlignment="1">
      <alignment wrapText="1"/>
    </xf>
    <xf numFmtId="0" fontId="39" fillId="28" borderId="0" xfId="85" applyFont="1" applyFill="1" applyBorder="1" applyAlignment="1">
      <alignment wrapText="1"/>
    </xf>
    <xf numFmtId="0" fontId="82" fillId="0" borderId="0" xfId="84" applyFont="1"/>
    <xf numFmtId="0" fontId="83" fillId="0" borderId="0" xfId="84" applyFont="1" applyBorder="1" applyAlignment="1">
      <alignment vertical="top" wrapText="1"/>
    </xf>
    <xf numFmtId="0" fontId="4" fillId="0" borderId="0" xfId="84" applyFont="1" applyBorder="1"/>
    <xf numFmtId="0" fontId="55" fillId="28" borderId="0" xfId="84" applyFont="1" applyFill="1" applyBorder="1" applyAlignment="1">
      <alignment vertical="center" wrapText="1"/>
    </xf>
    <xf numFmtId="16" fontId="39" fillId="28" borderId="0" xfId="84" applyNumberFormat="1" applyFont="1" applyFill="1" applyBorder="1" applyAlignment="1">
      <alignment horizontal="right" vertical="center" wrapText="1"/>
    </xf>
    <xf numFmtId="14" fontId="55" fillId="28" borderId="0" xfId="84" applyNumberFormat="1" applyFont="1" applyFill="1" applyBorder="1" applyAlignment="1">
      <alignment horizontal="center" vertical="top" wrapText="1"/>
    </xf>
    <xf numFmtId="0" fontId="84" fillId="0" borderId="0" xfId="84" applyFont="1"/>
    <xf numFmtId="0" fontId="85" fillId="0" borderId="0" xfId="84" applyFont="1"/>
    <xf numFmtId="0" fontId="70" fillId="27" borderId="0" xfId="0" applyFont="1" applyFill="1" applyAlignment="1">
      <alignment horizontal="right" vertical="center" wrapText="1"/>
    </xf>
    <xf numFmtId="0" fontId="70" fillId="0" borderId="0" xfId="0" applyFont="1" applyBorder="1" applyAlignment="1">
      <alignment horizontal="right" vertical="center" wrapText="1"/>
    </xf>
    <xf numFmtId="0" fontId="56" fillId="0" borderId="0" xfId="84" applyFont="1" applyBorder="1" applyAlignment="1">
      <alignment horizontal="left" vertical="center" wrapText="1"/>
    </xf>
    <xf numFmtId="184" fontId="70" fillId="27" borderId="0" xfId="0" applyNumberFormat="1" applyFont="1" applyFill="1" applyAlignment="1">
      <alignment horizontal="right" vertical="center" wrapText="1"/>
    </xf>
    <xf numFmtId="184" fontId="70" fillId="0" borderId="0" xfId="0" applyNumberFormat="1" applyFont="1" applyFill="1" applyAlignment="1">
      <alignment horizontal="right" vertical="center" wrapText="1"/>
    </xf>
    <xf numFmtId="0" fontId="85" fillId="0" borderId="0" xfId="84" applyFont="1" applyBorder="1"/>
    <xf numFmtId="184" fontId="10" fillId="28" borderId="0" xfId="0" applyNumberFormat="1" applyFont="1" applyFill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56" fillId="0" borderId="0" xfId="84" applyFont="1" applyBorder="1" applyAlignment="1">
      <alignment vertical="center" wrapText="1"/>
    </xf>
    <xf numFmtId="185" fontId="10" fillId="0" borderId="0" xfId="0" applyNumberFormat="1" applyFont="1" applyBorder="1" applyAlignment="1">
      <alignment horizontal="right" vertical="center" wrapText="1"/>
    </xf>
    <xf numFmtId="0" fontId="86" fillId="0" borderId="0" xfId="84" applyFont="1" applyBorder="1"/>
    <xf numFmtId="0" fontId="86" fillId="0" borderId="0" xfId="84" applyFont="1"/>
    <xf numFmtId="0" fontId="55" fillId="28" borderId="0" xfId="84" applyFont="1" applyFill="1" applyBorder="1" applyAlignment="1">
      <alignment horizontal="left" vertical="center" wrapText="1"/>
    </xf>
    <xf numFmtId="0" fontId="86" fillId="28" borderId="0" xfId="84" applyFont="1" applyFill="1" applyBorder="1"/>
    <xf numFmtId="184" fontId="86" fillId="0" borderId="0" xfId="84" applyNumberFormat="1" applyFont="1"/>
    <xf numFmtId="0" fontId="87" fillId="0" borderId="0" xfId="84" applyFont="1" applyBorder="1"/>
    <xf numFmtId="0" fontId="87" fillId="0" borderId="0" xfId="84" applyFont="1"/>
    <xf numFmtId="0" fontId="10" fillId="28" borderId="0" xfId="0" applyFont="1" applyFill="1" applyBorder="1" applyAlignment="1">
      <alignment horizontal="right" vertical="center" wrapText="1"/>
    </xf>
    <xf numFmtId="0" fontId="55" fillId="0" borderId="0" xfId="84" applyFont="1" applyBorder="1" applyAlignment="1">
      <alignment horizontal="left" vertical="center" wrapText="1"/>
    </xf>
    <xf numFmtId="0" fontId="55" fillId="29" borderId="0" xfId="84" applyFont="1" applyFill="1" applyBorder="1" applyAlignment="1">
      <alignment vertical="center" wrapText="1"/>
    </xf>
    <xf numFmtId="184" fontId="10" fillId="29" borderId="0" xfId="0" applyNumberFormat="1" applyFont="1" applyFill="1" applyAlignment="1">
      <alignment horizontal="right" vertical="center" wrapText="1"/>
    </xf>
    <xf numFmtId="0" fontId="10" fillId="29" borderId="0" xfId="0" applyFont="1" applyFill="1" applyBorder="1" applyAlignment="1">
      <alignment horizontal="right" vertical="center" wrapText="1"/>
    </xf>
    <xf numFmtId="0" fontId="88" fillId="0" borderId="0" xfId="84" applyFont="1" applyBorder="1"/>
    <xf numFmtId="0" fontId="88" fillId="0" borderId="0" xfId="84" applyFont="1"/>
    <xf numFmtId="0" fontId="4" fillId="23" borderId="0" xfId="86" applyFont="1" applyFill="1" applyAlignment="1">
      <alignment vertical="top" wrapText="1"/>
    </xf>
    <xf numFmtId="3" fontId="82" fillId="0" borderId="0" xfId="84" applyNumberFormat="1" applyFont="1"/>
    <xf numFmtId="180" fontId="59" fillId="27" borderId="0" xfId="34" applyNumberFormat="1" applyFont="1" applyFill="1" applyBorder="1" applyAlignment="1">
      <alignment horizontal="right" vertical="center"/>
    </xf>
    <xf numFmtId="180" fontId="59" fillId="26" borderId="0" xfId="34" applyNumberFormat="1" applyFont="1" applyFill="1" applyBorder="1" applyAlignment="1">
      <alignment horizontal="right" vertical="center"/>
    </xf>
    <xf numFmtId="3" fontId="85" fillId="0" borderId="0" xfId="84" applyNumberFormat="1" applyFont="1"/>
    <xf numFmtId="3" fontId="86" fillId="0" borderId="0" xfId="84" applyNumberFormat="1" applyFont="1"/>
    <xf numFmtId="3" fontId="87" fillId="0" borderId="0" xfId="84" applyNumberFormat="1" applyFont="1"/>
    <xf numFmtId="3" fontId="88" fillId="0" borderId="0" xfId="84" applyNumberFormat="1" applyFont="1"/>
    <xf numFmtId="14" fontId="85" fillId="0" borderId="0" xfId="84" applyNumberFormat="1" applyFont="1"/>
    <xf numFmtId="14" fontId="86" fillId="0" borderId="0" xfId="84" applyNumberFormat="1" applyFont="1"/>
    <xf numFmtId="0" fontId="94" fillId="23" borderId="0" xfId="34" applyFont="1" applyFill="1" applyBorder="1" applyAlignment="1">
      <alignment vertical="center" wrapText="1"/>
    </xf>
    <xf numFmtId="49" fontId="95" fillId="23" borderId="0" xfId="0" applyNumberFormat="1" applyFont="1" applyFill="1" applyBorder="1" applyAlignment="1">
      <alignment vertical="top"/>
    </xf>
    <xf numFmtId="0" fontId="96" fillId="23" borderId="0" xfId="0" applyFont="1" applyFill="1" applyBorder="1"/>
    <xf numFmtId="0" fontId="70" fillId="23" borderId="0" xfId="0" applyFont="1" applyFill="1" applyBorder="1"/>
    <xf numFmtId="174" fontId="10" fillId="27" borderId="0" xfId="0" applyNumberFormat="1" applyFont="1" applyFill="1" applyAlignment="1">
      <alignment horizontal="right" vertical="center" wrapText="1"/>
    </xf>
    <xf numFmtId="179" fontId="10" fillId="0" borderId="0" xfId="77" applyNumberFormat="1" applyFont="1" applyFill="1" applyAlignment="1">
      <alignment horizontal="right" vertical="center" wrapText="1"/>
    </xf>
    <xf numFmtId="174" fontId="70" fillId="27" borderId="0" xfId="0" applyNumberFormat="1" applyFont="1" applyFill="1" applyAlignment="1">
      <alignment horizontal="right" vertical="center" wrapText="1"/>
    </xf>
    <xf numFmtId="174" fontId="70" fillId="0" borderId="0" xfId="0" applyNumberFormat="1" applyFont="1" applyFill="1" applyAlignment="1">
      <alignment horizontal="right" vertical="center" wrapText="1"/>
    </xf>
    <xf numFmtId="174" fontId="10" fillId="0" borderId="0" xfId="0" applyNumberFormat="1" applyFont="1" applyFill="1" applyAlignment="1">
      <alignment horizontal="right" vertical="center" wrapText="1"/>
    </xf>
    <xf numFmtId="174" fontId="79" fillId="0" borderId="0" xfId="0" applyNumberFormat="1" applyFont="1" applyFill="1" applyBorder="1" applyAlignment="1">
      <alignment horizontal="right" vertical="center"/>
    </xf>
    <xf numFmtId="174" fontId="81" fillId="27" borderId="0" xfId="0" applyNumberFormat="1" applyFont="1" applyFill="1" applyBorder="1" applyAlignment="1">
      <alignment horizontal="right" vertical="center"/>
    </xf>
    <xf numFmtId="180" fontId="81" fillId="27" borderId="0" xfId="0" applyNumberFormat="1" applyFont="1" applyFill="1" applyBorder="1" applyAlignment="1">
      <alignment horizontal="right" vertical="center"/>
    </xf>
    <xf numFmtId="180" fontId="70" fillId="27" borderId="0" xfId="0" applyNumberFormat="1" applyFont="1" applyFill="1" applyAlignment="1">
      <alignment horizontal="right" vertical="center" wrapText="1"/>
    </xf>
    <xf numFmtId="181" fontId="70" fillId="27" borderId="0" xfId="0" applyNumberFormat="1" applyFont="1" applyFill="1" applyAlignment="1">
      <alignment horizontal="right" vertical="center" wrapText="1"/>
    </xf>
    <xf numFmtId="178" fontId="70" fillId="0" borderId="0" xfId="0" applyNumberFormat="1" applyFont="1" applyFill="1" applyAlignment="1">
      <alignment horizontal="right" vertical="center" wrapText="1"/>
    </xf>
    <xf numFmtId="169" fontId="10" fillId="29" borderId="12" xfId="0" applyNumberFormat="1" applyFont="1" applyFill="1" applyBorder="1" applyAlignment="1">
      <alignment horizontal="right" vertical="center"/>
    </xf>
    <xf numFmtId="169" fontId="10" fillId="29" borderId="0" xfId="0" applyNumberFormat="1" applyFont="1" applyFill="1" applyBorder="1" applyAlignment="1">
      <alignment horizontal="right" vertical="center"/>
    </xf>
    <xf numFmtId="0" fontId="70" fillId="23" borderId="0" xfId="0" applyFont="1" applyFill="1"/>
    <xf numFmtId="167" fontId="70" fillId="23" borderId="0" xfId="0" applyNumberFormat="1" applyFont="1" applyFill="1"/>
    <xf numFmtId="0" fontId="70" fillId="26" borderId="0" xfId="0" applyFont="1" applyFill="1" applyAlignment="1">
      <alignment vertical="center"/>
    </xf>
    <xf numFmtId="0" fontId="70" fillId="26" borderId="0" xfId="0" applyFont="1" applyFill="1"/>
    <xf numFmtId="2" fontId="70" fillId="23" borderId="0" xfId="0" applyNumberFormat="1" applyFont="1" applyFill="1"/>
    <xf numFmtId="0" fontId="78" fillId="23" borderId="0" xfId="0" applyFont="1" applyFill="1"/>
    <xf numFmtId="182" fontId="79" fillId="27" borderId="0" xfId="78" applyNumberFormat="1" applyFont="1" applyFill="1" applyBorder="1" applyAlignment="1">
      <alignment horizontal="right"/>
    </xf>
    <xf numFmtId="183" fontId="4" fillId="23" borderId="0" xfId="85" applyNumberFormat="1" applyFont="1" applyFill="1"/>
    <xf numFmtId="180" fontId="55" fillId="29" borderId="0" xfId="85" applyNumberFormat="1" applyFont="1" applyFill="1" applyBorder="1" applyAlignment="1">
      <alignment horizontal="right" vertical="center" wrapText="1"/>
    </xf>
    <xf numFmtId="180" fontId="55" fillId="27" borderId="0" xfId="85" applyNumberFormat="1" applyFont="1" applyFill="1" applyBorder="1" applyAlignment="1">
      <alignment horizontal="right" wrapText="1"/>
    </xf>
    <xf numFmtId="180" fontId="56" fillId="27" borderId="0" xfId="85" applyNumberFormat="1" applyFont="1" applyFill="1" applyBorder="1" applyAlignment="1">
      <alignment horizontal="right" wrapText="1"/>
    </xf>
    <xf numFmtId="0" fontId="62" fillId="26" borderId="0" xfId="85" applyFont="1" applyFill="1" applyBorder="1" applyAlignment="1">
      <alignment vertical="center" wrapText="1"/>
    </xf>
    <xf numFmtId="0" fontId="62" fillId="29" borderId="0" xfId="85" applyFont="1" applyFill="1" applyBorder="1" applyAlignment="1">
      <alignment vertical="center" wrapText="1"/>
    </xf>
    <xf numFmtId="0" fontId="4" fillId="0" borderId="0" xfId="79" applyFont="1" applyFill="1" applyBorder="1" applyAlignment="1" applyProtection="1">
      <protection locked="0"/>
    </xf>
    <xf numFmtId="0" fontId="99" fillId="26" borderId="0" xfId="79" applyFont="1" applyFill="1" applyBorder="1" applyAlignment="1" applyProtection="1">
      <alignment vertical="center"/>
      <protection locked="0"/>
    </xf>
    <xf numFmtId="0" fontId="11" fillId="26" borderId="0" xfId="62" applyFont="1" applyFill="1" applyAlignment="1">
      <alignment vertical="center"/>
    </xf>
    <xf numFmtId="0" fontId="11" fillId="0" borderId="0" xfId="62" applyFont="1" applyFill="1" applyAlignment="1">
      <alignment vertical="center"/>
    </xf>
    <xf numFmtId="17" fontId="39" fillId="28" borderId="0" xfId="34" quotePrefix="1" applyNumberFormat="1" applyFont="1" applyFill="1" applyBorder="1" applyAlignment="1">
      <alignment horizontal="right" vertical="center" wrapText="1"/>
    </xf>
    <xf numFmtId="0" fontId="100" fillId="28" borderId="0" xfId="34" quotePrefix="1" applyFont="1" applyFill="1" applyBorder="1" applyAlignment="1">
      <alignment vertical="center"/>
    </xf>
    <xf numFmtId="180" fontId="55" fillId="27" borderId="0" xfId="34" applyNumberFormat="1" applyFont="1" applyFill="1" applyBorder="1" applyAlignment="1">
      <alignment vertical="center"/>
    </xf>
    <xf numFmtId="180" fontId="55" fillId="26" borderId="0" xfId="34" applyNumberFormat="1" applyFont="1" applyFill="1" applyBorder="1" applyAlignment="1">
      <alignment vertical="center"/>
    </xf>
    <xf numFmtId="177" fontId="67" fillId="26" borderId="0" xfId="61" applyNumberFormat="1" applyFont="1" applyFill="1" applyBorder="1" applyAlignment="1">
      <alignment horizontal="right" vertical="center"/>
    </xf>
    <xf numFmtId="180" fontId="47" fillId="23" borderId="0" xfId="34" applyNumberFormat="1" applyFont="1" applyFill="1" applyAlignment="1">
      <alignment vertical="center"/>
    </xf>
    <xf numFmtId="180" fontId="4" fillId="27" borderId="0" xfId="86" applyNumberFormat="1" applyFont="1" applyFill="1" applyBorder="1" applyAlignment="1">
      <alignment horizontal="right" vertical="center" wrapText="1"/>
    </xf>
    <xf numFmtId="180" fontId="4" fillId="26" borderId="0" xfId="86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8" fontId="59" fillId="23" borderId="0" xfId="37" applyNumberFormat="1" applyFont="1" applyFill="1" applyBorder="1" applyAlignment="1">
      <alignment horizontal="right" vertical="center"/>
    </xf>
    <xf numFmtId="0" fontId="101" fillId="0" borderId="0" xfId="0" applyFont="1" applyAlignment="1">
      <alignment vertical="center" wrapText="1"/>
    </xf>
    <xf numFmtId="168" fontId="59" fillId="23" borderId="0" xfId="34" applyNumberFormat="1" applyFont="1" applyFill="1" applyBorder="1" applyAlignment="1">
      <alignment horizontal="right"/>
    </xf>
    <xf numFmtId="168" fontId="57" fillId="26" borderId="0" xfId="37" applyNumberFormat="1" applyFont="1" applyFill="1" applyBorder="1" applyAlignment="1">
      <alignment vertical="center"/>
    </xf>
    <xf numFmtId="0" fontId="62" fillId="23" borderId="0" xfId="34" applyFont="1" applyFill="1" applyBorder="1" applyAlignment="1">
      <alignment vertical="center"/>
    </xf>
    <xf numFmtId="188" fontId="55" fillId="29" borderId="0" xfId="34" applyNumberFormat="1" applyFont="1" applyFill="1" applyBorder="1" applyAlignment="1">
      <alignment vertical="center"/>
    </xf>
    <xf numFmtId="0" fontId="47" fillId="29" borderId="0" xfId="34" applyFont="1" applyFill="1" applyAlignment="1">
      <alignment vertical="center"/>
    </xf>
    <xf numFmtId="0" fontId="20" fillId="23" borderId="0" xfId="34" applyFill="1" applyAlignment="1">
      <alignment wrapText="1"/>
    </xf>
    <xf numFmtId="180" fontId="39" fillId="27" borderId="0" xfId="86" applyNumberFormat="1" applyFont="1" applyFill="1" applyBorder="1" applyAlignment="1">
      <alignment horizontal="right" vertical="center" wrapText="1"/>
    </xf>
    <xf numFmtId="180" fontId="55" fillId="26" borderId="0" xfId="85" applyNumberFormat="1" applyFont="1" applyFill="1" applyBorder="1" applyAlignment="1">
      <alignment horizontal="right" wrapText="1"/>
    </xf>
    <xf numFmtId="180" fontId="56" fillId="26" borderId="0" xfId="85" applyNumberFormat="1" applyFont="1" applyFill="1" applyBorder="1" applyAlignment="1">
      <alignment horizontal="right" wrapText="1"/>
    </xf>
    <xf numFmtId="0" fontId="20" fillId="0" borderId="0" xfId="34" applyFill="1"/>
    <xf numFmtId="0" fontId="4" fillId="0" borderId="0" xfId="79" applyFont="1" applyFill="1" applyAlignment="1" applyProtection="1">
      <alignment horizontal="left"/>
      <protection locked="0"/>
    </xf>
    <xf numFmtId="0" fontId="103" fillId="27" borderId="0" xfId="79" applyFont="1" applyFill="1" applyBorder="1" applyAlignment="1" applyProtection="1">
      <alignment horizontal="center" vertical="center" wrapText="1"/>
      <protection locked="0"/>
    </xf>
    <xf numFmtId="0" fontId="103" fillId="23" borderId="0" xfId="79" applyFont="1" applyFill="1" applyBorder="1" applyAlignment="1" applyProtection="1">
      <alignment horizontal="center" vertical="center" wrapText="1"/>
      <protection locked="0"/>
    </xf>
    <xf numFmtId="0" fontId="105" fillId="23" borderId="0" xfId="79" applyFont="1" applyFill="1" applyBorder="1" applyAlignment="1" applyProtection="1">
      <alignment horizontal="right" vertical="center" wrapText="1"/>
      <protection locked="0"/>
    </xf>
    <xf numFmtId="168" fontId="103" fillId="28" borderId="0" xfId="79" applyNumberFormat="1" applyFont="1" applyFill="1" applyBorder="1" applyAlignment="1" applyProtection="1">
      <alignment vertical="center"/>
      <protection locked="0"/>
    </xf>
    <xf numFmtId="180" fontId="103" fillId="28" borderId="0" xfId="79" applyNumberFormat="1" applyFont="1" applyFill="1" applyBorder="1" applyAlignment="1" applyProtection="1">
      <alignment vertical="center"/>
      <protection locked="0"/>
    </xf>
    <xf numFmtId="177" fontId="106" fillId="28" borderId="0" xfId="80" applyNumberFormat="1" applyFont="1" applyFill="1" applyBorder="1" applyAlignment="1" applyProtection="1">
      <alignment horizontal="right" vertical="center"/>
      <protection locked="0"/>
    </xf>
    <xf numFmtId="177" fontId="106" fillId="0" borderId="0" xfId="80" applyNumberFormat="1" applyFont="1" applyFill="1" applyBorder="1" applyAlignment="1" applyProtection="1">
      <alignment vertical="center"/>
      <protection locked="0"/>
    </xf>
    <xf numFmtId="180" fontId="107" fillId="27" borderId="0" xfId="80" applyNumberFormat="1" applyFont="1" applyFill="1" applyBorder="1" applyAlignment="1" applyProtection="1">
      <alignment vertical="center"/>
      <protection locked="0"/>
    </xf>
    <xf numFmtId="168" fontId="107" fillId="23" borderId="0" xfId="80" applyNumberFormat="1" applyFont="1" applyFill="1" applyBorder="1" applyAlignment="1" applyProtection="1">
      <alignment vertical="center"/>
      <protection locked="0"/>
    </xf>
    <xf numFmtId="177" fontId="105" fillId="23" borderId="0" xfId="80" applyNumberFormat="1" applyFont="1" applyFill="1" applyBorder="1" applyAlignment="1" applyProtection="1">
      <alignment horizontal="right" vertical="center"/>
      <protection locked="0"/>
    </xf>
    <xf numFmtId="177" fontId="105" fillId="0" borderId="0" xfId="80" applyNumberFormat="1" applyFont="1" applyFill="1" applyBorder="1" applyAlignment="1" applyProtection="1">
      <alignment vertical="center"/>
      <protection locked="0"/>
    </xf>
    <xf numFmtId="180" fontId="107" fillId="26" borderId="0" xfId="80" applyNumberFormat="1" applyFont="1" applyFill="1" applyBorder="1" applyAlignment="1" applyProtection="1">
      <alignment vertical="center"/>
      <protection locked="0"/>
    </xf>
    <xf numFmtId="180" fontId="107" fillId="23" borderId="0" xfId="80" applyNumberFormat="1" applyFont="1" applyFill="1" applyBorder="1" applyAlignment="1" applyProtection="1">
      <alignment vertical="center"/>
      <protection locked="0"/>
    </xf>
    <xf numFmtId="0" fontId="105" fillId="23" borderId="0" xfId="79" applyFont="1" applyFill="1" applyBorder="1" applyAlignment="1" applyProtection="1">
      <alignment vertical="center" wrapText="1"/>
      <protection locked="0"/>
    </xf>
    <xf numFmtId="177" fontId="105" fillId="27" borderId="0" xfId="80" applyNumberFormat="1" applyFont="1" applyFill="1" applyBorder="1" applyAlignment="1" applyProtection="1">
      <alignment vertical="center"/>
      <protection locked="0"/>
    </xf>
    <xf numFmtId="176" fontId="105" fillId="23" borderId="0" xfId="81" applyNumberFormat="1" applyFont="1" applyFill="1" applyBorder="1" applyAlignment="1" applyProtection="1">
      <alignment horizontal="right" vertical="center"/>
      <protection locked="0"/>
    </xf>
    <xf numFmtId="180" fontId="103" fillId="28" borderId="0" xfId="80" applyNumberFormat="1" applyFont="1" applyFill="1" applyBorder="1" applyAlignment="1" applyProtection="1">
      <alignment vertical="center"/>
      <protection locked="0"/>
    </xf>
    <xf numFmtId="168" fontId="103" fillId="28" borderId="0" xfId="80" applyNumberFormat="1" applyFont="1" applyFill="1" applyBorder="1" applyAlignment="1" applyProtection="1">
      <alignment vertical="center"/>
      <protection locked="0"/>
    </xf>
    <xf numFmtId="177" fontId="106" fillId="27" borderId="0" xfId="80" applyNumberFormat="1" applyFont="1" applyFill="1" applyBorder="1" applyAlignment="1" applyProtection="1">
      <alignment vertical="center"/>
      <protection locked="0"/>
    </xf>
    <xf numFmtId="176" fontId="106" fillId="23" borderId="0" xfId="81" applyNumberFormat="1" applyFont="1" applyFill="1" applyBorder="1" applyAlignment="1" applyProtection="1">
      <alignment horizontal="right" vertical="center"/>
      <protection locked="0"/>
    </xf>
    <xf numFmtId="180" fontId="107" fillId="23" borderId="0" xfId="80" applyNumberFormat="1" applyFont="1" applyFill="1" applyBorder="1" applyAlignment="1" applyProtection="1">
      <alignment horizontal="right" vertical="center"/>
      <protection locked="0"/>
    </xf>
    <xf numFmtId="0" fontId="106" fillId="23" borderId="0" xfId="79" applyFont="1" applyFill="1" applyBorder="1" applyAlignment="1" applyProtection="1">
      <alignment vertical="center"/>
      <protection locked="0"/>
    </xf>
    <xf numFmtId="176" fontId="106" fillId="27" borderId="0" xfId="81" applyNumberFormat="1" applyFont="1" applyFill="1" applyBorder="1" applyAlignment="1" applyProtection="1">
      <alignment vertical="center"/>
      <protection locked="0"/>
    </xf>
    <xf numFmtId="176" fontId="106" fillId="23" borderId="0" xfId="81" applyNumberFormat="1" applyFont="1" applyFill="1" applyBorder="1" applyAlignment="1" applyProtection="1">
      <alignment vertical="center"/>
      <protection locked="0"/>
    </xf>
    <xf numFmtId="0" fontId="107" fillId="26" borderId="0" xfId="79" applyFont="1" applyFill="1" applyBorder="1" applyAlignment="1" applyProtection="1">
      <alignment vertical="center" wrapText="1"/>
      <protection locked="0"/>
    </xf>
    <xf numFmtId="168" fontId="107" fillId="26" borderId="0" xfId="80" applyNumberFormat="1" applyFont="1" applyFill="1" applyBorder="1" applyAlignment="1" applyProtection="1">
      <alignment vertical="center"/>
      <protection locked="0"/>
    </xf>
    <xf numFmtId="168" fontId="105" fillId="26" borderId="0" xfId="80" applyNumberFormat="1" applyFont="1" applyFill="1" applyBorder="1" applyAlignment="1" applyProtection="1">
      <alignment horizontal="right" vertical="center"/>
      <protection locked="0"/>
    </xf>
    <xf numFmtId="0" fontId="107" fillId="0" borderId="0" xfId="79" applyFont="1" applyFill="1" applyBorder="1" applyAlignment="1" applyProtection="1">
      <alignment vertical="center" wrapText="1"/>
      <protection locked="0"/>
    </xf>
    <xf numFmtId="168" fontId="103" fillId="0" borderId="0" xfId="79" applyNumberFormat="1" applyFont="1" applyFill="1" applyBorder="1" applyAlignment="1" applyProtection="1">
      <alignment vertical="center"/>
      <protection locked="0"/>
    </xf>
    <xf numFmtId="0" fontId="107" fillId="0" borderId="0" xfId="79" applyFont="1" applyFill="1" applyBorder="1" applyAlignment="1" applyProtection="1">
      <alignment vertical="center"/>
      <protection locked="0"/>
    </xf>
    <xf numFmtId="0" fontId="105" fillId="0" borderId="0" xfId="79" applyFont="1" applyFill="1" applyBorder="1" applyAlignment="1" applyProtection="1">
      <alignment horizontal="right" vertical="center"/>
      <protection locked="0"/>
    </xf>
    <xf numFmtId="0" fontId="107" fillId="23" borderId="0" xfId="79" applyFont="1" applyFill="1" applyBorder="1" applyAlignment="1" applyProtection="1">
      <protection locked="0"/>
    </xf>
    <xf numFmtId="0" fontId="107" fillId="0" borderId="0" xfId="79" applyFont="1" applyAlignment="1">
      <alignment vertical="center" wrapText="1"/>
    </xf>
    <xf numFmtId="168" fontId="107" fillId="27" borderId="0" xfId="79" applyNumberFormat="1" applyFont="1" applyFill="1" applyBorder="1" applyAlignment="1" applyProtection="1">
      <alignment vertical="center"/>
      <protection locked="0"/>
    </xf>
    <xf numFmtId="168" fontId="107" fillId="0" borderId="0" xfId="79" applyNumberFormat="1" applyFont="1" applyFill="1" applyBorder="1" applyAlignment="1" applyProtection="1">
      <alignment vertical="center"/>
      <protection locked="0"/>
    </xf>
    <xf numFmtId="0" fontId="105" fillId="23" borderId="0" xfId="79" applyFont="1" applyFill="1" applyBorder="1" applyAlignment="1" applyProtection="1">
      <alignment horizontal="right" vertical="center"/>
      <protection locked="0"/>
    </xf>
    <xf numFmtId="0" fontId="105" fillId="0" borderId="0" xfId="79" applyFont="1" applyFill="1" applyBorder="1" applyAlignment="1" applyProtection="1">
      <alignment vertical="center" wrapText="1"/>
      <protection locked="0"/>
    </xf>
    <xf numFmtId="176" fontId="106" fillId="0" borderId="0" xfId="81" applyNumberFormat="1" applyFont="1" applyFill="1" applyBorder="1" applyAlignment="1" applyProtection="1">
      <alignment vertical="center"/>
    </xf>
    <xf numFmtId="176" fontId="105" fillId="27" borderId="0" xfId="61" applyNumberFormat="1" applyFont="1" applyFill="1" applyBorder="1" applyAlignment="1" applyProtection="1">
      <alignment vertical="center"/>
    </xf>
    <xf numFmtId="176" fontId="105" fillId="0" borderId="0" xfId="61" applyNumberFormat="1" applyFont="1" applyFill="1" applyBorder="1" applyAlignment="1" applyProtection="1">
      <alignment vertical="center"/>
    </xf>
    <xf numFmtId="168" fontId="106" fillId="0" borderId="0" xfId="79" applyNumberFormat="1" applyFont="1" applyFill="1" applyBorder="1" applyAlignment="1" applyProtection="1">
      <alignment horizontal="right" vertical="center"/>
      <protection locked="0"/>
    </xf>
    <xf numFmtId="0" fontId="108" fillId="23" borderId="0" xfId="79" applyFont="1" applyFill="1" applyBorder="1" applyAlignment="1" applyProtection="1">
      <alignment vertical="center"/>
      <protection locked="0"/>
    </xf>
    <xf numFmtId="177" fontId="106" fillId="28" borderId="0" xfId="37" applyNumberFormat="1" applyFont="1" applyFill="1" applyBorder="1" applyAlignment="1" applyProtection="1">
      <alignment horizontal="right" vertical="center"/>
      <protection locked="0"/>
    </xf>
    <xf numFmtId="0" fontId="106" fillId="0" borderId="0" xfId="79" applyFont="1" applyFill="1" applyBorder="1" applyAlignment="1" applyProtection="1">
      <alignment vertical="center"/>
      <protection locked="0"/>
    </xf>
    <xf numFmtId="0" fontId="106" fillId="26" borderId="0" xfId="79" applyFont="1" applyFill="1" applyBorder="1" applyAlignment="1" applyProtection="1">
      <alignment vertical="center" wrapText="1"/>
      <protection locked="0"/>
    </xf>
    <xf numFmtId="176" fontId="106" fillId="27" borderId="0" xfId="61" applyNumberFormat="1" applyFont="1" applyFill="1" applyBorder="1" applyAlignment="1" applyProtection="1">
      <alignment vertical="center"/>
      <protection locked="0"/>
    </xf>
    <xf numFmtId="176" fontId="106" fillId="0" borderId="0" xfId="61" applyNumberFormat="1" applyFont="1" applyFill="1" applyBorder="1" applyAlignment="1" applyProtection="1">
      <alignment vertical="center"/>
      <protection locked="0"/>
    </xf>
    <xf numFmtId="168" fontId="106" fillId="23" borderId="0" xfId="79" applyNumberFormat="1" applyFont="1" applyFill="1" applyBorder="1" applyAlignment="1" applyProtection="1">
      <alignment horizontal="right" vertical="center"/>
      <protection locked="0"/>
    </xf>
    <xf numFmtId="0" fontId="107" fillId="0" borderId="0" xfId="79" applyFont="1" applyFill="1" applyBorder="1" applyAlignment="1" applyProtection="1">
      <protection locked="0"/>
    </xf>
    <xf numFmtId="168" fontId="107" fillId="0" borderId="0" xfId="37" applyNumberFormat="1" applyFont="1" applyFill="1" applyBorder="1" applyAlignment="1" applyProtection="1">
      <alignment vertical="center"/>
      <protection locked="0"/>
    </xf>
    <xf numFmtId="168" fontId="105" fillId="0" borderId="0" xfId="37" applyNumberFormat="1" applyFont="1" applyFill="1" applyBorder="1" applyAlignment="1" applyProtection="1">
      <alignment horizontal="left" vertical="center"/>
      <protection locked="0"/>
    </xf>
    <xf numFmtId="168" fontId="107" fillId="0" borderId="0" xfId="37" applyNumberFormat="1" applyFont="1" applyFill="1" applyBorder="1" applyAlignment="1" applyProtection="1">
      <alignment horizontal="left" vertical="center"/>
      <protection locked="0"/>
    </xf>
    <xf numFmtId="168" fontId="105" fillId="0" borderId="0" xfId="37" applyNumberFormat="1" applyFont="1" applyFill="1" applyBorder="1" applyAlignment="1" applyProtection="1">
      <alignment horizontal="right" vertical="center"/>
      <protection locked="0"/>
    </xf>
    <xf numFmtId="0" fontId="103" fillId="0" borderId="0" xfId="79" applyFont="1" applyFill="1" applyBorder="1" applyAlignment="1" applyProtection="1">
      <alignment vertical="center"/>
      <protection locked="0"/>
    </xf>
    <xf numFmtId="0" fontId="106" fillId="0" borderId="0" xfId="79" applyFont="1" applyFill="1" applyBorder="1" applyAlignment="1" applyProtection="1">
      <alignment horizontal="right" vertical="center"/>
      <protection locked="0"/>
    </xf>
    <xf numFmtId="0" fontId="108" fillId="23" borderId="0" xfId="79" applyFont="1" applyFill="1" applyBorder="1" applyAlignment="1" applyProtection="1">
      <protection locked="0"/>
    </xf>
    <xf numFmtId="2" fontId="103" fillId="29" borderId="0" xfId="79" applyNumberFormat="1" applyFont="1" applyFill="1" applyBorder="1" applyAlignment="1" applyProtection="1">
      <alignment vertical="center"/>
      <protection locked="0"/>
    </xf>
    <xf numFmtId="0" fontId="103" fillId="29" borderId="0" xfId="79" applyFont="1" applyFill="1" applyBorder="1" applyAlignment="1" applyProtection="1">
      <alignment vertical="center"/>
      <protection locked="0"/>
    </xf>
    <xf numFmtId="177" fontId="106" fillId="29" borderId="0" xfId="37" applyNumberFormat="1" applyFont="1" applyFill="1" applyBorder="1" applyAlignment="1" applyProtection="1">
      <alignment horizontal="right" vertical="center"/>
      <protection locked="0"/>
    </xf>
    <xf numFmtId="180" fontId="4" fillId="26" borderId="0" xfId="85" applyNumberFormat="1" applyFont="1" applyFill="1" applyBorder="1" applyAlignment="1">
      <alignment horizontal="right" wrapText="1"/>
    </xf>
    <xf numFmtId="0" fontId="72" fillId="26" borderId="0" xfId="85" applyFont="1" applyFill="1" applyBorder="1" applyAlignment="1">
      <alignment horizontal="right" wrapText="1"/>
    </xf>
    <xf numFmtId="180" fontId="55" fillId="26" borderId="0" xfId="85" applyNumberFormat="1" applyFont="1" applyFill="1" applyBorder="1" applyAlignment="1">
      <alignment horizontal="right" vertical="center" wrapText="1"/>
    </xf>
    <xf numFmtId="0" fontId="72" fillId="28" borderId="0" xfId="85" applyFont="1" applyFill="1" applyBorder="1" applyAlignment="1">
      <alignment horizontal="center" wrapText="1"/>
    </xf>
    <xf numFmtId="177" fontId="106" fillId="29" borderId="0" xfId="80" applyNumberFormat="1" applyFont="1" applyFill="1" applyBorder="1" applyAlignment="1" applyProtection="1">
      <alignment horizontal="right" vertical="center"/>
      <protection locked="0"/>
    </xf>
    <xf numFmtId="17" fontId="39" fillId="28" borderId="0" xfId="34" quotePrefix="1" applyNumberFormat="1" applyFont="1" applyFill="1" applyBorder="1" applyAlignment="1">
      <alignment horizontal="center" vertical="center" wrapText="1"/>
    </xf>
    <xf numFmtId="0" fontId="100" fillId="28" borderId="0" xfId="34" quotePrefix="1" applyFont="1" applyFill="1" applyBorder="1" applyAlignment="1">
      <alignment horizontal="center" vertical="center"/>
    </xf>
    <xf numFmtId="0" fontId="110" fillId="23" borderId="0" xfId="34" applyFont="1" applyFill="1" applyAlignment="1">
      <alignment wrapText="1"/>
    </xf>
    <xf numFmtId="0" fontId="110" fillId="23" borderId="0" xfId="34" applyFont="1" applyFill="1"/>
    <xf numFmtId="0" fontId="48" fillId="26" borderId="0" xfId="34" applyFont="1" applyFill="1" applyBorder="1" applyAlignment="1">
      <alignment vertical="center" wrapText="1"/>
    </xf>
    <xf numFmtId="0" fontId="4" fillId="26" borderId="0" xfId="85" applyFill="1" applyAlignment="1">
      <alignment vertical="center"/>
    </xf>
    <xf numFmtId="0" fontId="56" fillId="26" borderId="0" xfId="85" applyFont="1" applyFill="1" applyBorder="1" applyAlignment="1">
      <alignment vertical="center" wrapText="1"/>
    </xf>
    <xf numFmtId="0" fontId="84" fillId="26" borderId="0" xfId="84" applyFont="1" applyFill="1"/>
    <xf numFmtId="0" fontId="55" fillId="26" borderId="0" xfId="84" applyFont="1" applyFill="1" applyBorder="1" applyAlignment="1">
      <alignment vertical="center" wrapText="1"/>
    </xf>
    <xf numFmtId="0" fontId="20" fillId="23" borderId="0" xfId="34" applyFont="1" applyFill="1"/>
    <xf numFmtId="0" fontId="20" fillId="23" borderId="0" xfId="34" applyFont="1" applyFill="1" applyAlignment="1">
      <alignment wrapText="1"/>
    </xf>
    <xf numFmtId="177" fontId="106" fillId="28" borderId="23" xfId="80" applyNumberFormat="1" applyFont="1" applyFill="1" applyBorder="1" applyAlignment="1" applyProtection="1">
      <alignment horizontal="right" vertical="center"/>
      <protection locked="0"/>
    </xf>
    <xf numFmtId="0" fontId="103" fillId="28" borderId="16" xfId="79" applyFont="1" applyFill="1" applyBorder="1" applyAlignment="1" applyProtection="1">
      <alignment horizontal="center" vertical="center"/>
      <protection locked="0"/>
    </xf>
    <xf numFmtId="0" fontId="103" fillId="23" borderId="16" xfId="79" applyFont="1" applyFill="1" applyBorder="1" applyAlignment="1" applyProtection="1">
      <alignment vertical="center"/>
      <protection locked="0"/>
    </xf>
    <xf numFmtId="168" fontId="103" fillId="28" borderId="16" xfId="79" applyNumberFormat="1" applyFont="1" applyFill="1" applyBorder="1" applyAlignment="1" applyProtection="1">
      <alignment vertical="center"/>
      <protection locked="0"/>
    </xf>
    <xf numFmtId="0" fontId="107" fillId="23" borderId="16" xfId="79" applyFont="1" applyFill="1" applyBorder="1" applyAlignment="1" applyProtection="1">
      <alignment vertical="center" wrapText="1"/>
      <protection locked="0"/>
    </xf>
    <xf numFmtId="0" fontId="105" fillId="23" borderId="16" xfId="79" applyFont="1" applyFill="1" applyBorder="1" applyAlignment="1" applyProtection="1">
      <alignment vertical="center" wrapText="1"/>
      <protection locked="0"/>
    </xf>
    <xf numFmtId="0" fontId="103" fillId="28" borderId="16" xfId="79" applyFont="1" applyFill="1" applyBorder="1" applyAlignment="1" applyProtection="1">
      <alignment vertical="center" wrapText="1"/>
      <protection locked="0"/>
    </xf>
    <xf numFmtId="0" fontId="106" fillId="23" borderId="16" xfId="79" applyFont="1" applyFill="1" applyBorder="1" applyAlignment="1" applyProtection="1">
      <alignment vertical="center" wrapText="1"/>
      <protection locked="0"/>
    </xf>
    <xf numFmtId="0" fontId="103" fillId="28" borderId="16" xfId="79" applyFont="1" applyFill="1" applyBorder="1" applyAlignment="1" applyProtection="1">
      <alignment vertical="center"/>
      <protection locked="0"/>
    </xf>
    <xf numFmtId="0" fontId="105" fillId="23" borderId="16" xfId="79" applyFont="1" applyFill="1" applyBorder="1" applyAlignment="1" applyProtection="1">
      <alignment horizontal="right" vertical="center" wrapText="1"/>
      <protection locked="0"/>
    </xf>
    <xf numFmtId="177" fontId="106" fillId="28" borderId="16" xfId="80" applyNumberFormat="1" applyFont="1" applyFill="1" applyBorder="1" applyAlignment="1" applyProtection="1">
      <alignment horizontal="right" vertical="center"/>
      <protection locked="0"/>
    </xf>
    <xf numFmtId="177" fontId="105" fillId="23" borderId="16" xfId="80" applyNumberFormat="1" applyFont="1" applyFill="1" applyBorder="1" applyAlignment="1" applyProtection="1">
      <alignment horizontal="right" vertical="center"/>
      <protection locked="0"/>
    </xf>
    <xf numFmtId="176" fontId="105" fillId="23" borderId="16" xfId="81" applyNumberFormat="1" applyFont="1" applyFill="1" applyBorder="1" applyAlignment="1" applyProtection="1">
      <alignment horizontal="right" vertical="center"/>
      <protection locked="0"/>
    </xf>
    <xf numFmtId="176" fontId="106" fillId="23" borderId="16" xfId="81" applyNumberFormat="1" applyFont="1" applyFill="1" applyBorder="1" applyAlignment="1" applyProtection="1">
      <alignment horizontal="right" vertical="center"/>
      <protection locked="0"/>
    </xf>
    <xf numFmtId="177" fontId="106" fillId="28" borderId="16" xfId="80" applyNumberFormat="1" applyFont="1" applyFill="1" applyBorder="1" applyAlignment="1" applyProtection="1">
      <alignment vertical="center"/>
      <protection locked="0"/>
    </xf>
    <xf numFmtId="177" fontId="105" fillId="0" borderId="16" xfId="80" applyNumberFormat="1" applyFont="1" applyFill="1" applyBorder="1" applyAlignment="1" applyProtection="1">
      <alignment vertical="center"/>
      <protection locked="0"/>
    </xf>
    <xf numFmtId="177" fontId="106" fillId="0" borderId="16" xfId="80" applyNumberFormat="1" applyFont="1" applyFill="1" applyBorder="1" applyAlignment="1" applyProtection="1">
      <alignment vertical="center"/>
      <protection locked="0"/>
    </xf>
    <xf numFmtId="0" fontId="73" fillId="0" borderId="16" xfId="79" applyFont="1" applyFill="1" applyBorder="1" applyAlignment="1" applyProtection="1">
      <alignment horizontal="right"/>
      <protection locked="0"/>
    </xf>
    <xf numFmtId="0" fontId="73" fillId="0" borderId="24" xfId="79" applyFont="1" applyFill="1" applyBorder="1" applyAlignment="1" applyProtection="1">
      <alignment horizontal="right"/>
      <protection locked="0"/>
    </xf>
    <xf numFmtId="180" fontId="66" fillId="23" borderId="0" xfId="79" applyNumberFormat="1" applyFont="1" applyFill="1" applyBorder="1" applyAlignment="1" applyProtection="1">
      <protection locked="0"/>
    </xf>
    <xf numFmtId="0" fontId="103" fillId="29" borderId="0" xfId="79" applyFont="1" applyFill="1" applyBorder="1" applyAlignment="1" applyProtection="1">
      <alignment horizontal="left" vertical="center" wrapText="1"/>
      <protection locked="0"/>
    </xf>
    <xf numFmtId="0" fontId="48" fillId="23" borderId="0" xfId="34" applyFont="1" applyFill="1" applyBorder="1" applyAlignment="1">
      <alignment horizontal="left" vertical="center" wrapText="1"/>
    </xf>
    <xf numFmtId="0" fontId="103" fillId="28" borderId="0" xfId="79" applyFont="1" applyFill="1" applyBorder="1" applyAlignment="1" applyProtection="1">
      <alignment horizontal="center" vertical="center" wrapText="1"/>
      <protection locked="0"/>
    </xf>
    <xf numFmtId="0" fontId="103" fillId="28" borderId="16" xfId="79" applyFont="1" applyFill="1" applyBorder="1" applyAlignment="1" applyProtection="1">
      <alignment horizontal="center" vertical="center" wrapText="1"/>
      <protection locked="0"/>
    </xf>
    <xf numFmtId="0" fontId="107" fillId="26" borderId="0" xfId="79" applyFont="1" applyFill="1" applyBorder="1" applyAlignment="1" applyProtection="1">
      <alignment horizontal="left" vertical="center" wrapText="1"/>
      <protection locked="0"/>
    </xf>
    <xf numFmtId="0" fontId="105" fillId="23" borderId="0" xfId="79" applyFont="1" applyFill="1" applyBorder="1" applyAlignment="1" applyProtection="1">
      <alignment horizontal="left" vertical="center" wrapText="1"/>
      <protection locked="0"/>
    </xf>
    <xf numFmtId="168" fontId="103" fillId="28" borderId="0" xfId="79" applyNumberFormat="1" applyFont="1" applyFill="1" applyBorder="1" applyAlignment="1" applyProtection="1">
      <alignment horizontal="left" vertical="center" wrapText="1"/>
      <protection locked="0"/>
    </xf>
    <xf numFmtId="0" fontId="106" fillId="26" borderId="0" xfId="79" applyFont="1" applyFill="1" applyBorder="1" applyAlignment="1" applyProtection="1">
      <alignment horizontal="left" vertical="center" wrapText="1"/>
      <protection locked="0"/>
    </xf>
    <xf numFmtId="0" fontId="0" fillId="0" borderId="16" xfId="0" applyBorder="1" applyAlignment="1">
      <alignment horizontal="center" vertical="center" wrapText="1"/>
    </xf>
    <xf numFmtId="0" fontId="4" fillId="0" borderId="0" xfId="62" applyFont="1" applyFill="1" applyAlignment="1">
      <alignment horizontal="left" vertical="center"/>
    </xf>
    <xf numFmtId="0" fontId="48" fillId="23" borderId="17" xfId="34" applyFont="1" applyFill="1" applyBorder="1" applyAlignment="1">
      <alignment horizontal="left" vertical="center" wrapText="1"/>
    </xf>
    <xf numFmtId="0" fontId="103" fillId="28" borderId="25" xfId="79" applyFont="1" applyFill="1" applyBorder="1" applyAlignment="1" applyProtection="1">
      <alignment horizontal="center" vertical="center" wrapText="1"/>
      <protection locked="0"/>
    </xf>
    <xf numFmtId="0" fontId="103" fillId="28" borderId="17" xfId="79" applyFont="1" applyFill="1" applyBorder="1" applyAlignment="1" applyProtection="1">
      <alignment horizontal="center" vertical="center" wrapText="1"/>
      <protection locked="0"/>
    </xf>
    <xf numFmtId="0" fontId="0" fillId="0" borderId="18" xfId="0" applyBorder="1" applyAlignment="1">
      <alignment horizontal="center" vertical="center" wrapText="1"/>
    </xf>
    <xf numFmtId="0" fontId="11" fillId="0" borderId="0" xfId="34" quotePrefix="1" applyFont="1" applyFill="1" applyAlignment="1">
      <alignment horizontal="left" vertical="top" wrapText="1"/>
    </xf>
    <xf numFmtId="17" fontId="10" fillId="28" borderId="0" xfId="34" quotePrefix="1" applyNumberFormat="1" applyFont="1" applyFill="1" applyBorder="1" applyAlignment="1">
      <alignment horizontal="center" vertical="center" wrapText="1"/>
    </xf>
    <xf numFmtId="17" fontId="10" fillId="28" borderId="12" xfId="34" quotePrefix="1" applyNumberFormat="1" applyFont="1" applyFill="1" applyBorder="1" applyAlignment="1">
      <alignment horizontal="center" vertical="center" wrapText="1"/>
    </xf>
    <xf numFmtId="0" fontId="70" fillId="0" borderId="0" xfId="62" applyFont="1" applyFill="1" applyAlignment="1">
      <alignment horizontal="left" vertical="center"/>
    </xf>
    <xf numFmtId="0" fontId="70" fillId="0" borderId="0" xfId="34" applyFont="1" applyFill="1" applyAlignment="1">
      <alignment vertical="top" wrapText="1"/>
    </xf>
    <xf numFmtId="0" fontId="70" fillId="0" borderId="0" xfId="34" quotePrefix="1" applyFont="1" applyFill="1" applyAlignment="1">
      <alignment vertical="top" wrapText="1"/>
    </xf>
    <xf numFmtId="0" fontId="4" fillId="0" borderId="0" xfId="34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267">
    <cellStyle name="%" xfId="1" xr:uid="{00000000-0005-0000-0000-000000000000}"/>
    <cellStyle name="% 2" xfId="63" xr:uid="{00000000-0005-0000-0000-000001000000}"/>
    <cellStyle name="% 2 2" xfId="74" xr:uid="{00000000-0005-0000-0000-000002000000}"/>
    <cellStyle name="% 3" xfId="117" xr:uid="{00000000-0005-0000-0000-000003000000}"/>
    <cellStyle name="%_20F" xfId="118" xr:uid="{00000000-0005-0000-0000-000004000000}"/>
    <cellStyle name="%_D29" xfId="119" xr:uid="{00000000-0005-0000-0000-000005000000}"/>
    <cellStyle name="%_D30" xfId="120" xr:uid="{00000000-0005-0000-0000-000006000000}"/>
    <cellStyle name="%_P&amp;L conso Q" xfId="121" xr:uid="{00000000-0005-0000-0000-000007000000}"/>
    <cellStyle name="%_Passage" xfId="122" xr:uid="{00000000-0005-0000-0000-000008000000}"/>
    <cellStyle name="_Column1" xfId="2" xr:uid="{00000000-0005-0000-0000-000009000000}"/>
    <cellStyle name="_Column1 2" xfId="64" xr:uid="{00000000-0005-0000-0000-00000A000000}"/>
    <cellStyle name="_Column2" xfId="3" xr:uid="{00000000-0005-0000-0000-00000B000000}"/>
    <cellStyle name="_Column3" xfId="4" xr:uid="{00000000-0005-0000-0000-00000C000000}"/>
    <cellStyle name="_Column4" xfId="5" xr:uid="{00000000-0005-0000-0000-00000D000000}"/>
    <cellStyle name="_Column5" xfId="6" xr:uid="{00000000-0005-0000-0000-00000E000000}"/>
    <cellStyle name="_Column6" xfId="7" xr:uid="{00000000-0005-0000-0000-00000F000000}"/>
    <cellStyle name="_Column7" xfId="8" xr:uid="{00000000-0005-0000-0000-000010000000}"/>
    <cellStyle name="_Column7 2" xfId="123" xr:uid="{00000000-0005-0000-0000-000011000000}"/>
    <cellStyle name="_Data" xfId="9" xr:uid="{00000000-0005-0000-0000-000012000000}"/>
    <cellStyle name="_Data 2" xfId="65" xr:uid="{00000000-0005-0000-0000-000013000000}"/>
    <cellStyle name="_Header" xfId="10" xr:uid="{00000000-0005-0000-0000-000014000000}"/>
    <cellStyle name="_Row1" xfId="11" xr:uid="{00000000-0005-0000-0000-000015000000}"/>
    <cellStyle name="_Row1 2" xfId="66" xr:uid="{00000000-0005-0000-0000-000016000000}"/>
    <cellStyle name="_Row2" xfId="12" xr:uid="{00000000-0005-0000-0000-000017000000}"/>
    <cellStyle name="_Row3" xfId="13" xr:uid="{00000000-0005-0000-0000-000018000000}"/>
    <cellStyle name="_Row4" xfId="14" xr:uid="{00000000-0005-0000-0000-000019000000}"/>
    <cellStyle name="_Row5" xfId="15" xr:uid="{00000000-0005-0000-0000-00001A000000}"/>
    <cellStyle name="_Row6" xfId="16" xr:uid="{00000000-0005-0000-0000-00001B000000}"/>
    <cellStyle name="_Row7" xfId="17" xr:uid="{00000000-0005-0000-0000-00001C000000}"/>
    <cellStyle name="_Row7 2" xfId="124" xr:uid="{00000000-0005-0000-0000-00001D000000}"/>
    <cellStyle name="20 % - Accent1 2" xfId="125" xr:uid="{00000000-0005-0000-0000-00001F000000}"/>
    <cellStyle name="20 % - Accent1 3" xfId="126" xr:uid="{00000000-0005-0000-0000-000020000000}"/>
    <cellStyle name="20 % - Accent2 2" xfId="127" xr:uid="{00000000-0005-0000-0000-000022000000}"/>
    <cellStyle name="20 % - Accent2 3" xfId="128" xr:uid="{00000000-0005-0000-0000-000023000000}"/>
    <cellStyle name="20 % - Accent3 2" xfId="129" xr:uid="{00000000-0005-0000-0000-000025000000}"/>
    <cellStyle name="20 % - Accent3 3" xfId="130" xr:uid="{00000000-0005-0000-0000-000026000000}"/>
    <cellStyle name="20 % - Accent4 2" xfId="131" xr:uid="{00000000-0005-0000-0000-000028000000}"/>
    <cellStyle name="20 % - Accent4 3" xfId="132" xr:uid="{00000000-0005-0000-0000-000029000000}"/>
    <cellStyle name="20 % - Accent5 2" xfId="133" xr:uid="{00000000-0005-0000-0000-00002B000000}"/>
    <cellStyle name="20 % - Accent5 3" xfId="134" xr:uid="{00000000-0005-0000-0000-00002C000000}"/>
    <cellStyle name="20 % - Accent6 2" xfId="135" xr:uid="{00000000-0005-0000-0000-00002E000000}"/>
    <cellStyle name="20 % - Accent6 3" xfId="136" xr:uid="{00000000-0005-0000-0000-00002F000000}"/>
    <cellStyle name="20% - Accent1" xfId="87" builtinId="30" customBuiltin="1"/>
    <cellStyle name="20% - Accent2" xfId="88" builtinId="34" customBuiltin="1"/>
    <cellStyle name="20% - Accent3" xfId="89" builtinId="38" customBuiltin="1"/>
    <cellStyle name="20% - Accent4" xfId="90" builtinId="42" customBuiltin="1"/>
    <cellStyle name="20% - Accent5" xfId="91" builtinId="46" customBuiltin="1"/>
    <cellStyle name="20% - Accent6" xfId="92" builtinId="50" customBuiltin="1"/>
    <cellStyle name="40 % - Accent1 2" xfId="137" xr:uid="{00000000-0005-0000-0000-000031000000}"/>
    <cellStyle name="40 % - Accent1 3" xfId="138" xr:uid="{00000000-0005-0000-0000-000032000000}"/>
    <cellStyle name="40 % - Accent2 2" xfId="139" xr:uid="{00000000-0005-0000-0000-000034000000}"/>
    <cellStyle name="40 % - Accent2 3" xfId="140" xr:uid="{00000000-0005-0000-0000-000035000000}"/>
    <cellStyle name="40 % - Accent3 2" xfId="141" xr:uid="{00000000-0005-0000-0000-000037000000}"/>
    <cellStyle name="40 % - Accent3 3" xfId="142" xr:uid="{00000000-0005-0000-0000-000038000000}"/>
    <cellStyle name="40 % - Accent4 2" xfId="143" xr:uid="{00000000-0005-0000-0000-00003A000000}"/>
    <cellStyle name="40 % - Accent4 3" xfId="144" xr:uid="{00000000-0005-0000-0000-00003B000000}"/>
    <cellStyle name="40 % - Accent5 2" xfId="145" xr:uid="{00000000-0005-0000-0000-00003D000000}"/>
    <cellStyle name="40 % - Accent5 3" xfId="146" xr:uid="{00000000-0005-0000-0000-00003E000000}"/>
    <cellStyle name="40 % - Accent6 2" xfId="147" xr:uid="{00000000-0005-0000-0000-000040000000}"/>
    <cellStyle name="40 % - Accent6 3" xfId="148" xr:uid="{00000000-0005-0000-0000-000041000000}"/>
    <cellStyle name="40% - Accent1" xfId="93" builtinId="31" customBuiltin="1"/>
    <cellStyle name="40% - Accent2" xfId="94" builtinId="35" customBuiltin="1"/>
    <cellStyle name="40% - Accent3" xfId="95" builtinId="39" customBuiltin="1"/>
    <cellStyle name="40% - Accent4" xfId="96" builtinId="43" customBuiltin="1"/>
    <cellStyle name="40% - Accent5" xfId="97" builtinId="47" customBuiltin="1"/>
    <cellStyle name="40% - Accent6" xfId="98" builtinId="51" customBuiltin="1"/>
    <cellStyle name="49" xfId="99" xr:uid="{00000000-0005-0000-0000-000042000000}"/>
    <cellStyle name="60 % - Accent1 2" xfId="149" xr:uid="{00000000-0005-0000-0000-000044000000}"/>
    <cellStyle name="60 % - Accent1 3" xfId="150" xr:uid="{00000000-0005-0000-0000-000045000000}"/>
    <cellStyle name="60 % - Accent2 2" xfId="151" xr:uid="{00000000-0005-0000-0000-000047000000}"/>
    <cellStyle name="60 % - Accent2 3" xfId="152" xr:uid="{00000000-0005-0000-0000-000048000000}"/>
    <cellStyle name="60 % - Accent3 2" xfId="153" xr:uid="{00000000-0005-0000-0000-00004A000000}"/>
    <cellStyle name="60 % - Accent3 3" xfId="154" xr:uid="{00000000-0005-0000-0000-00004B000000}"/>
    <cellStyle name="60 % - Accent4 2" xfId="155" xr:uid="{00000000-0005-0000-0000-00004D000000}"/>
    <cellStyle name="60 % - Accent4 3" xfId="156" xr:uid="{00000000-0005-0000-0000-00004E000000}"/>
    <cellStyle name="60 % - Accent5 2" xfId="157" xr:uid="{00000000-0005-0000-0000-000050000000}"/>
    <cellStyle name="60 % - Accent5 3" xfId="158" xr:uid="{00000000-0005-0000-0000-000051000000}"/>
    <cellStyle name="60 % - Accent6 2" xfId="159" xr:uid="{00000000-0005-0000-0000-000053000000}"/>
    <cellStyle name="60 % - Accent6 3" xfId="160" xr:uid="{00000000-0005-0000-0000-000054000000}"/>
    <cellStyle name="60% - Accent1" xfId="100" builtinId="32" customBuiltin="1"/>
    <cellStyle name="60% - Accent2" xfId="101" builtinId="36" customBuiltin="1"/>
    <cellStyle name="60% - Accent3" xfId="102" builtinId="40" customBuiltin="1"/>
    <cellStyle name="60% - Accent4" xfId="103" builtinId="44" customBuiltin="1"/>
    <cellStyle name="60% - Accent5" xfId="104" builtinId="48" customBuiltin="1"/>
    <cellStyle name="60% - Accent6" xfId="105" builtinId="52" customBuiltin="1"/>
    <cellStyle name="Accent1" xfId="18" builtinId="29" customBuiltin="1"/>
    <cellStyle name="Accent1 2" xfId="161" xr:uid="{00000000-0005-0000-0000-000056000000}"/>
    <cellStyle name="Accent1 3" xfId="162" xr:uid="{00000000-0005-0000-0000-000057000000}"/>
    <cellStyle name="Accent2" xfId="19" builtinId="33" customBuiltin="1"/>
    <cellStyle name="Accent2 2" xfId="163" xr:uid="{00000000-0005-0000-0000-000059000000}"/>
    <cellStyle name="Accent2 3" xfId="164" xr:uid="{00000000-0005-0000-0000-00005A000000}"/>
    <cellStyle name="Accent3" xfId="20" builtinId="37" customBuiltin="1"/>
    <cellStyle name="Accent3 2" xfId="165" xr:uid="{00000000-0005-0000-0000-00005C000000}"/>
    <cellStyle name="Accent3 3" xfId="166" xr:uid="{00000000-0005-0000-0000-00005D000000}"/>
    <cellStyle name="Accent4" xfId="21" builtinId="41" customBuiltin="1"/>
    <cellStyle name="Accent4 2" xfId="167" xr:uid="{00000000-0005-0000-0000-00005F000000}"/>
    <cellStyle name="Accent4 3" xfId="168" xr:uid="{00000000-0005-0000-0000-000060000000}"/>
    <cellStyle name="Accent5" xfId="22" builtinId="45" customBuiltin="1"/>
    <cellStyle name="Accent5 2" xfId="169" xr:uid="{00000000-0005-0000-0000-000062000000}"/>
    <cellStyle name="Accent5 3" xfId="170" xr:uid="{00000000-0005-0000-0000-000063000000}"/>
    <cellStyle name="Accent6" xfId="23" builtinId="49" customBuiltin="1"/>
    <cellStyle name="Accent6 2" xfId="171" xr:uid="{00000000-0005-0000-0000-000065000000}"/>
    <cellStyle name="Accent6 3" xfId="172" xr:uid="{00000000-0005-0000-0000-000066000000}"/>
    <cellStyle name="Avertissement 2" xfId="173" xr:uid="{00000000-0005-0000-0000-000068000000}"/>
    <cellStyle name="Bad" xfId="27" xr:uid="{00000000-0005-0000-0000-000069000000}"/>
    <cellStyle name="Besuchter Hyperlink" xfId="24" xr:uid="{00000000-0005-0000-0000-00006A000000}"/>
    <cellStyle name="Calcul 2" xfId="174" xr:uid="{00000000-0005-0000-0000-00006C000000}"/>
    <cellStyle name="Calcul 3" xfId="175" xr:uid="{00000000-0005-0000-0000-00006D000000}"/>
    <cellStyle name="Calculation" xfId="106" builtinId="22" customBuiltin="1"/>
    <cellStyle name="Cellule liée 2" xfId="176" xr:uid="{00000000-0005-0000-0000-00006F000000}"/>
    <cellStyle name="Check Cell" xfId="58" xr:uid="{00000000-0005-0000-0000-000070000000}"/>
    <cellStyle name="Comma" xfId="77" xr:uid="{00000000-0005-0000-0000-000071000000}"/>
    <cellStyle name="Comma [0]" xfId="107" xr:uid="{00000000-0005-0000-0000-000072000000}"/>
    <cellStyle name="Comma_20F" xfId="177" xr:uid="{00000000-0005-0000-0000-000073000000}"/>
    <cellStyle name="Commentaire 2" xfId="67" xr:uid="{00000000-0005-0000-0000-000075000000}"/>
    <cellStyle name="Commentaire 2 2" xfId="75" xr:uid="{00000000-0005-0000-0000-000076000000}"/>
    <cellStyle name="Commentaire 2_Balance Sheet EN" xfId="178" xr:uid="{00000000-0005-0000-0000-000077000000}"/>
    <cellStyle name="Commentaire 3" xfId="179" xr:uid="{00000000-0005-0000-0000-000078000000}"/>
    <cellStyle name="Currency" xfId="108" xr:uid="{00000000-0005-0000-0000-000079000000}"/>
    <cellStyle name="Currency [0]" xfId="109" xr:uid="{00000000-0005-0000-0000-00007A000000}"/>
    <cellStyle name="Currency_20F" xfId="180" xr:uid="{00000000-0005-0000-0000-00007B000000}"/>
    <cellStyle name="Dezimal [0]_Abbreviations" xfId="25" xr:uid="{00000000-0005-0000-0000-00007C000000}"/>
    <cellStyle name="Dezimal_Abbreviations" xfId="26" xr:uid="{00000000-0005-0000-0000-00007D000000}"/>
    <cellStyle name="Entrée 2" xfId="181" xr:uid="{00000000-0005-0000-0000-00007F000000}"/>
    <cellStyle name="Entrée 3" xfId="182" xr:uid="{00000000-0005-0000-0000-000080000000}"/>
    <cellStyle name="Explanatory Text" xfId="51" xr:uid="{00000000-0005-0000-0000-000081000000}"/>
    <cellStyle name="Good" xfId="48" xr:uid="{00000000-0005-0000-0000-000082000000}"/>
    <cellStyle name="Heading 1" xfId="53" xr:uid="{00000000-0005-0000-0000-000083000000}"/>
    <cellStyle name="Heading 2" xfId="54" xr:uid="{00000000-0005-0000-0000-000084000000}"/>
    <cellStyle name="Heading 3" xfId="55" xr:uid="{00000000-0005-0000-0000-000085000000}"/>
    <cellStyle name="Heading 4" xfId="56" xr:uid="{00000000-0005-0000-0000-000086000000}"/>
    <cellStyle name="Input" xfId="110" builtinId="20" customBuiltin="1"/>
    <cellStyle name="Insatisfaisant 2" xfId="183" xr:uid="{00000000-0005-0000-0000-000087000000}"/>
    <cellStyle name="Insatisfaisant 3" xfId="184" xr:uid="{00000000-0005-0000-0000-000088000000}"/>
    <cellStyle name="KPMG Heading 1" xfId="28" xr:uid="{00000000-0005-0000-0000-000089000000}"/>
    <cellStyle name="KPMG Heading 1 2" xfId="68" xr:uid="{00000000-0005-0000-0000-00008A000000}"/>
    <cellStyle name="KPMG Heading 2" xfId="29" xr:uid="{00000000-0005-0000-0000-00008B000000}"/>
    <cellStyle name="KPMG Heading 2 2" xfId="69" xr:uid="{00000000-0005-0000-0000-00008C000000}"/>
    <cellStyle name="KPMG Heading 3" xfId="30" xr:uid="{00000000-0005-0000-0000-00008D000000}"/>
    <cellStyle name="KPMG Heading 3 2" xfId="70" xr:uid="{00000000-0005-0000-0000-00008E000000}"/>
    <cellStyle name="KPMG Heading 4" xfId="31" xr:uid="{00000000-0005-0000-0000-00008F000000}"/>
    <cellStyle name="KPMG Heading 4 2" xfId="71" xr:uid="{00000000-0005-0000-0000-000090000000}"/>
    <cellStyle name="KPMG Normal" xfId="32" xr:uid="{00000000-0005-0000-0000-000091000000}"/>
    <cellStyle name="KPMG Normal Text" xfId="33" xr:uid="{00000000-0005-0000-0000-000092000000}"/>
    <cellStyle name="Linked Cell" xfId="111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34" xr:uid="{00000000-0005-0000-0000-00009300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114" xr:uid="{00000000-0005-0000-0000-00009400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3" xfId="185" xr:uid="{00000000-0005-0000-0000-00009500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_Balance Sheet EN" xfId="186" xr:uid="{00000000-0005-0000-0000-000096000000}"/>
    <cellStyle name="Milliers 2" xfId="187" xr:uid="{00000000-0005-0000-0000-000097000000}"/>
    <cellStyle name="Milliers 2 2" xfId="188" xr:uid="{00000000-0005-0000-0000-000098000000}"/>
    <cellStyle name="Milliers 2 3" xfId="189" xr:uid="{00000000-0005-0000-0000-000099000000}"/>
    <cellStyle name="Milliers 2 4" xfId="190" xr:uid="{00000000-0005-0000-0000-00009A000000}"/>
    <cellStyle name="Milliers 2 5" xfId="191" xr:uid="{00000000-0005-0000-0000-00009B000000}"/>
    <cellStyle name="Milliers 2_P&amp;L conso Q" xfId="192" xr:uid="{00000000-0005-0000-0000-00009C000000}"/>
    <cellStyle name="Milliers 3" xfId="193" xr:uid="{00000000-0005-0000-0000-00009D000000}"/>
    <cellStyle name="Milliers 4" xfId="194" xr:uid="{00000000-0005-0000-0000-00009E000000}"/>
    <cellStyle name="Milliers 5" xfId="195" xr:uid="{00000000-0005-0000-0000-00009F000000}"/>
    <cellStyle name="Milliers 6" xfId="196" xr:uid="{00000000-0005-0000-0000-0000A0000000}"/>
    <cellStyle name="Monétaire 2" xfId="82" xr:uid="{00000000-0005-0000-0000-0000A1000000}"/>
    <cellStyle name="Monétaire 3" xfId="197" xr:uid="{00000000-0005-0000-0000-0000A2000000}"/>
    <cellStyle name="Neutral" xfId="35" xr:uid="{00000000-0005-0000-0000-0000A3000000}"/>
    <cellStyle name="Neutre 2" xfId="198" xr:uid="{00000000-0005-0000-0000-0000A4000000}"/>
    <cellStyle name="Neutre 3" xfId="199" xr:uid="{00000000-0005-0000-0000-0000A5000000}"/>
    <cellStyle name="Non défini" xfId="36" xr:uid="{00000000-0005-0000-0000-0000A6000000}"/>
    <cellStyle name="Normal" xfId="0" builtinId="0"/>
    <cellStyle name="Normal 2" xfId="62" xr:uid="{00000000-0005-0000-0000-0000A8000000}"/>
    <cellStyle name="Normal 2 2" xfId="200" xr:uid="{00000000-0005-0000-0000-0000A9000000}"/>
    <cellStyle name="Normal 2 3" xfId="201" xr:uid="{00000000-0005-0000-0000-0000AA000000}"/>
    <cellStyle name="Normal 2 4" xfId="202" xr:uid="{00000000-0005-0000-0000-0000AB000000}"/>
    <cellStyle name="Normal 2_D30" xfId="203" xr:uid="{00000000-0005-0000-0000-0000AC000000}"/>
    <cellStyle name="Normal 3" xfId="78" xr:uid="{00000000-0005-0000-0000-0000AD000000}"/>
    <cellStyle name="Normal 3 2" xfId="79" xr:uid="{00000000-0005-0000-0000-0000AE000000}"/>
    <cellStyle name="Normal 3 2 2" xfId="204" xr:uid="{00000000-0005-0000-0000-0000AF000000}"/>
    <cellStyle name="Normal 3 2 2 2" xfId="205" xr:uid="{00000000-0005-0000-0000-0000B0000000}"/>
    <cellStyle name="Normal 3 2 3" xfId="206" xr:uid="{00000000-0005-0000-0000-0000B1000000}"/>
    <cellStyle name="Normal 3 2_Reconciliation Q3" xfId="207" xr:uid="{00000000-0005-0000-0000-0000B2000000}"/>
    <cellStyle name="Normal 3 3" xfId="208" xr:uid="{00000000-0005-0000-0000-0000B3000000}"/>
    <cellStyle name="Normal 3 3 2" xfId="209" xr:uid="{00000000-0005-0000-0000-0000B4000000}"/>
    <cellStyle name="Normal 3 4" xfId="210" xr:uid="{00000000-0005-0000-0000-0000B5000000}"/>
    <cellStyle name="Normal 3_20F" xfId="211" xr:uid="{00000000-0005-0000-0000-0000B6000000}"/>
    <cellStyle name="Normal 4" xfId="115" xr:uid="{00000000-0005-0000-0000-0000B7000000}"/>
    <cellStyle name="Normal 4 2" xfId="212" xr:uid="{00000000-0005-0000-0000-0000B8000000}"/>
    <cellStyle name="Normal 4 2 2" xfId="213" xr:uid="{00000000-0005-0000-0000-0000B9000000}"/>
    <cellStyle name="Normal 4 3" xfId="214" xr:uid="{00000000-0005-0000-0000-0000BA000000}"/>
    <cellStyle name="Normal 4 4" xfId="215" xr:uid="{00000000-0005-0000-0000-0000BB000000}"/>
    <cellStyle name="Normal 4_P&amp;L conso Q" xfId="216" xr:uid="{00000000-0005-0000-0000-0000BC000000}"/>
    <cellStyle name="Normal 5" xfId="217" xr:uid="{00000000-0005-0000-0000-0000BD000000}"/>
    <cellStyle name="Normal 6" xfId="218" xr:uid="{00000000-0005-0000-0000-0000BE000000}"/>
    <cellStyle name="Normal 7" xfId="219" xr:uid="{00000000-0005-0000-0000-0000BF000000}"/>
    <cellStyle name="Normal 8" xfId="220" xr:uid="{00000000-0005-0000-0000-0000C0000000}"/>
    <cellStyle name="Normal 9" xfId="221" xr:uid="{00000000-0005-0000-0000-0000C1000000}"/>
    <cellStyle name="Normal_Annexe 6 EN 2" xfId="86" xr:uid="{00000000-0005-0000-0000-0000C2000000}"/>
    <cellStyle name="Normal_Balance sheet - P&amp;L dec 2011 2 2" xfId="84" xr:uid="{00000000-0005-0000-0000-0000C3000000}"/>
    <cellStyle name="Normal_Q2 2007 PnL-TFT-BS_v4" xfId="37" xr:uid="{00000000-0005-0000-0000-0000C4000000}"/>
    <cellStyle name="Normal_Q2 2007 PnL-TFT-BS_v4 2 2" xfId="80" xr:uid="{00000000-0005-0000-0000-0000C5000000}"/>
    <cellStyle name="Normal_TFT communiqué" xfId="85" xr:uid="{00000000-0005-0000-0000-0000C6000000}"/>
    <cellStyle name="Note" xfId="112" builtinId="10" customBuiltin="1"/>
    <cellStyle name="Output" xfId="49" xr:uid="{00000000-0005-0000-0000-0000C7000000}"/>
    <cellStyle name="Percent" xfId="61" xr:uid="{00000000-0005-0000-0000-0000C8000000}"/>
    <cellStyle name="Percent 2" xfId="116" xr:uid="{00000000-0005-0000-0000-0000C9000000}"/>
    <cellStyle name="Pourcentage 2" xfId="73" xr:uid="{00000000-0005-0000-0000-0000CA000000}"/>
    <cellStyle name="Pourcentage 2 2" xfId="76" xr:uid="{00000000-0005-0000-0000-0000CB000000}"/>
    <cellStyle name="Pourcentage 3" xfId="83" xr:uid="{00000000-0005-0000-0000-0000CC000000}"/>
    <cellStyle name="Pourcentage 3 2" xfId="81" xr:uid="{00000000-0005-0000-0000-0000CD000000}"/>
    <cellStyle name="SAPBEXaggData" xfId="38" xr:uid="{00000000-0005-0000-0000-0000CE000000}"/>
    <cellStyle name="SAPBEXaggData 2" xfId="222" xr:uid="{00000000-0005-0000-0000-0000CF000000}"/>
    <cellStyle name="SAPBEXaggData 3" xfId="223" xr:uid="{00000000-0005-0000-0000-0000D0000000}"/>
    <cellStyle name="SAPBEXaggData_Balance Sheet EN" xfId="224" xr:uid="{00000000-0005-0000-0000-0000D1000000}"/>
    <cellStyle name="SAPBEXaggItem" xfId="39" xr:uid="{00000000-0005-0000-0000-0000D2000000}"/>
    <cellStyle name="SAPBEXaggItem 2" xfId="225" xr:uid="{00000000-0005-0000-0000-0000D3000000}"/>
    <cellStyle name="SAPBEXaggItem 3" xfId="226" xr:uid="{00000000-0005-0000-0000-0000D4000000}"/>
    <cellStyle name="SAPBEXchaText" xfId="40" xr:uid="{00000000-0005-0000-0000-0000D5000000}"/>
    <cellStyle name="SAPBEXchaText 2" xfId="227" xr:uid="{00000000-0005-0000-0000-0000D6000000}"/>
    <cellStyle name="SAPBEXchaText 3" xfId="228" xr:uid="{00000000-0005-0000-0000-0000D7000000}"/>
    <cellStyle name="SAPBEXchaText_Balance Sheet EN" xfId="229" xr:uid="{00000000-0005-0000-0000-0000D8000000}"/>
    <cellStyle name="SAPBEXfilterDrill" xfId="41" xr:uid="{00000000-0005-0000-0000-0000D9000000}"/>
    <cellStyle name="SAPBEXfilterDrill 2" xfId="230" xr:uid="{00000000-0005-0000-0000-0000DA000000}"/>
    <cellStyle name="SAPBEXfilterDrill 3" xfId="231" xr:uid="{00000000-0005-0000-0000-0000DB000000}"/>
    <cellStyle name="SAPBEXfilterItem" xfId="42" xr:uid="{00000000-0005-0000-0000-0000DC000000}"/>
    <cellStyle name="SAPBEXfilterItem 2" xfId="232" xr:uid="{00000000-0005-0000-0000-0000DD000000}"/>
    <cellStyle name="SAPBEXfilterItem 3" xfId="233" xr:uid="{00000000-0005-0000-0000-0000DE000000}"/>
    <cellStyle name="SAPBEXfilterItem_Balance Sheet EN" xfId="234" xr:uid="{00000000-0005-0000-0000-0000DF000000}"/>
    <cellStyle name="SAPBEXheaderItem" xfId="43" xr:uid="{00000000-0005-0000-0000-0000E0000000}"/>
    <cellStyle name="SAPBEXheaderItem 2" xfId="235" xr:uid="{00000000-0005-0000-0000-0000E1000000}"/>
    <cellStyle name="SAPBEXheaderItem 3" xfId="236" xr:uid="{00000000-0005-0000-0000-0000E2000000}"/>
    <cellStyle name="SAPBEXheaderText" xfId="44" xr:uid="{00000000-0005-0000-0000-0000E3000000}"/>
    <cellStyle name="SAPBEXheaderText 2" xfId="237" xr:uid="{00000000-0005-0000-0000-0000E4000000}"/>
    <cellStyle name="SAPBEXheaderText 3" xfId="238" xr:uid="{00000000-0005-0000-0000-0000E5000000}"/>
    <cellStyle name="SAPBEXheaderText_Balance Sheet EN" xfId="239" xr:uid="{00000000-0005-0000-0000-0000E6000000}"/>
    <cellStyle name="SAPBEXstdData" xfId="45" xr:uid="{00000000-0005-0000-0000-0000E7000000}"/>
    <cellStyle name="SAPBEXstdData 2" xfId="240" xr:uid="{00000000-0005-0000-0000-0000E8000000}"/>
    <cellStyle name="SAPBEXstdData 3" xfId="241" xr:uid="{00000000-0005-0000-0000-0000E9000000}"/>
    <cellStyle name="SAPBEXstdItem" xfId="46" xr:uid="{00000000-0005-0000-0000-0000EA000000}"/>
    <cellStyle name="SAPBEXstdItem 2" xfId="242" xr:uid="{00000000-0005-0000-0000-0000EB000000}"/>
    <cellStyle name="SAPBEXstdItem 3" xfId="243" xr:uid="{00000000-0005-0000-0000-0000EC000000}"/>
    <cellStyle name="SAPBEXstdItem_Balance Sheet EN" xfId="244" xr:uid="{00000000-0005-0000-0000-0000ED000000}"/>
    <cellStyle name="SAPBEXtitle" xfId="47" xr:uid="{00000000-0005-0000-0000-0000EE000000}"/>
    <cellStyle name="SAPBEXtitle 2" xfId="245" xr:uid="{00000000-0005-0000-0000-0000EF000000}"/>
    <cellStyle name="SAPBEXtitle 3" xfId="246" xr:uid="{00000000-0005-0000-0000-0000F0000000}"/>
    <cellStyle name="SAPBEXtitle_Balance Sheet EN" xfId="247" xr:uid="{00000000-0005-0000-0000-0000F1000000}"/>
    <cellStyle name="Satisfaisant 2" xfId="248" xr:uid="{00000000-0005-0000-0000-0000F2000000}"/>
    <cellStyle name="Satisfaisant 3" xfId="249" xr:uid="{00000000-0005-0000-0000-0000F3000000}"/>
    <cellStyle name="Sortie 2" xfId="250" xr:uid="{00000000-0005-0000-0000-0000F4000000}"/>
    <cellStyle name="Sortie 3" xfId="251" xr:uid="{00000000-0005-0000-0000-0000F5000000}"/>
    <cellStyle name="Style 1" xfId="50" xr:uid="{00000000-0005-0000-0000-0000F6000000}"/>
    <cellStyle name="Style 1 2" xfId="72" xr:uid="{00000000-0005-0000-0000-0000F7000000}"/>
    <cellStyle name="Texte explicatif 2" xfId="252" xr:uid="{00000000-0005-0000-0000-0000F8000000}"/>
    <cellStyle name="Title" xfId="52" xr:uid="{00000000-0005-0000-0000-0000F9000000}"/>
    <cellStyle name="Titre 2" xfId="253" xr:uid="{00000000-0005-0000-0000-0000FA000000}"/>
    <cellStyle name="Titre 3" xfId="254" xr:uid="{00000000-0005-0000-0000-0000FB000000}"/>
    <cellStyle name="Titre 1 2" xfId="255" xr:uid="{00000000-0005-0000-0000-0000FC000000}"/>
    <cellStyle name="Titre 1 3" xfId="256" xr:uid="{00000000-0005-0000-0000-0000FD000000}"/>
    <cellStyle name="Titre 2 2" xfId="257" xr:uid="{00000000-0005-0000-0000-0000FE000000}"/>
    <cellStyle name="Titre 2 3" xfId="258" xr:uid="{00000000-0005-0000-0000-0000FF000000}"/>
    <cellStyle name="Titre 3 2" xfId="259" xr:uid="{00000000-0005-0000-0000-000000010000}"/>
    <cellStyle name="Titre 3 3" xfId="260" xr:uid="{00000000-0005-0000-0000-000001010000}"/>
    <cellStyle name="Titre 4 2" xfId="261" xr:uid="{00000000-0005-0000-0000-000002010000}"/>
    <cellStyle name="Titre 4 3" xfId="262" xr:uid="{00000000-0005-0000-0000-000003010000}"/>
    <cellStyle name="Total" xfId="57" builtinId="25" customBuiltin="1"/>
    <cellStyle name="Total 2" xfId="263" xr:uid="{00000000-0005-0000-0000-000005010000}"/>
    <cellStyle name="Total 3" xfId="264" xr:uid="{00000000-0005-0000-0000-000006010000}"/>
    <cellStyle name="Vérification 2" xfId="265" xr:uid="{00000000-0005-0000-0000-000007010000}"/>
    <cellStyle name="Vérification 3" xfId="266" xr:uid="{00000000-0005-0000-0000-000008010000}"/>
    <cellStyle name="Währung [0]_Abbreviations" xfId="59" xr:uid="{00000000-0005-0000-0000-000009010000}"/>
    <cellStyle name="Währung_Abbreviations" xfId="60" xr:uid="{00000000-0005-0000-0000-00000A010000}"/>
    <cellStyle name="Warning Text" xfId="11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1F1F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444492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E0AE"/>
      <color rgb="FFCDD3EB"/>
      <color rgb="FFEFE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oph/2004.12/Palier%20Aventis/Goodwill%203rd%20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esorerie/R&#233;sultat%20de%20Change/Position%20de%20change/2009/0809/Sous_Jacent/ENGA_H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arches\Fixing\change\Fix2004\Fixquotidien\Fixquotidien08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j/Desktop/Karla%20JOULAIN/MISSIONS/SANOFI/SANOFI%202003/05%20-%20IFC%20SANOFI%202003/SFAS/SFAS%20RD/SFAS_132_01-D&#233;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iasseExcel/RecepLiasseExcel/Re&#231;uExcel/conso/S4014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LR\2005\Juin%202005\EPS%20IFRS%20juin%202005%20(dilu&#233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j/Desktop/Karla%20JOULAIN/MISSIONS/SANOFI/SANOFI%202003/05%20-%20IFC%20SANOFI%202003/SFAS/SFAS%20IFC%202002%20R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oph/2005.06/R-%20Brochures/R2-%20Brochure%20IFRS/Notes%20A%20Schaeffer/3-%20TFT/3.1%20-%20Notes%20aux%20Etats%20Financiers/2004.12/Hierarchie%20Acces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oph/2005.06/R-%20Brochures/R2-%20Brochure%20IFRS/Notes%20A%20Schaeffer/3-%20TFT/3.1%20-%20Notes%20aux%20Etats%20Financiers/2004.06/Hierarchie%20Acce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aires"/>
      <sheetName val="Minoritaires (IFRS)"/>
      <sheetName val="GW 20 août"/>
      <sheetName val="GW 20 août (IFRS)"/>
      <sheetName val="GW fusion"/>
      <sheetName val="GW fusion (IFRS)"/>
      <sheetName val="GW Hoechst"/>
      <sheetName val="Ventilation GW 2004"/>
      <sheetName val="Ventilation GW 2004 (après cor)"/>
      <sheetName val="Ventilation GW 2004 (IFRS)"/>
      <sheetName val="Amortissement GW (2003)"/>
      <sheetName val="IPRD"/>
      <sheetName val="IPRD SME (IFRS)"/>
      <sheetName val="Ecriture"/>
      <sheetName val="Ecriture (2)"/>
      <sheetName val="Ecriture (3)"/>
      <sheetName val="Ecriture IFRS"/>
      <sheetName val="Ecriture IFRS (2)"/>
      <sheetName val="Ecriture IFRS (3)"/>
      <sheetName val="Ecriture IFRS (4)"/>
      <sheetName val="Ecriture IFRS (5)"/>
      <sheetName val="Ecriture IFRS (6)"/>
      <sheetName val="Ecriture IFRS (7)"/>
      <sheetName val="Ecriture IFRS (8)"/>
      <sheetName val="Ecriture IFRS (9)"/>
      <sheetName val="Ecriture IFRS (10)"/>
      <sheetName val="Ecriture IFRS (11)"/>
      <sheetName val="Ecriture IFRS (12)"/>
      <sheetName val="Ecriture IFRS (13)"/>
      <sheetName val="Ecriture IFRS (14)"/>
      <sheetName val="Ecriture IFRS (15)"/>
      <sheetName val="Ecriture IFRS (16)"/>
      <sheetName val="Ecriture IFRS (17)"/>
      <sheetName val="Ecriture IFRS (18)"/>
      <sheetName val="Ecriture IFRS (19)"/>
      <sheetName val="Ecriture IFRS (20)"/>
      <sheetName val="Ecriture IFRS (21)"/>
      <sheetName val="Ecriture IFRS (22)"/>
      <sheetName val="Ecriture IFRS (23)"/>
      <sheetName val="Ecriture IFRS (24)"/>
      <sheetName val="Ecriture IFRS (33)"/>
      <sheetName val="Ecriture IFRS (34)"/>
      <sheetName val="Ecriture IFRS (35)"/>
      <sheetName val="Ecriture IFRS (25)"/>
      <sheetName val="Ecriture IFRS (26)"/>
      <sheetName val="Ecriture IFRS (27)"/>
      <sheetName val="Ecriture IFRS (28)"/>
      <sheetName val="Ecriture IFRS (29)"/>
      <sheetName val="Ecriture IFRS (30)"/>
      <sheetName val="Ecriture IFRS (31)"/>
      <sheetName val="Ecriture IFRS (32)"/>
      <sheetName val="Ecriture IFRS (36)"/>
      <sheetName val="Ecriture IFRS (37)"/>
      <sheetName val="Ecriture IFRS (3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J12">
            <v>1.2759400000000001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HB"/>
      <sheetName val="SAP"/>
      <sheetName val="CORRESPONDANCE"/>
    </sheetNames>
    <sheetDataSet>
      <sheetData sheetId="0"/>
      <sheetData sheetId="1"/>
      <sheetData sheetId="2">
        <row r="1">
          <cell r="A1">
            <v>80310000</v>
          </cell>
          <cell r="B1" t="str">
            <v>Options de change</v>
          </cell>
          <cell r="D1" t="str">
            <v>ENGAGEMENTS BANCAIRES OPTIONS</v>
          </cell>
          <cell r="E1" t="str">
            <v>ENGAGEMENTS HORS BILAN</v>
          </cell>
        </row>
        <row r="2">
          <cell r="A2">
            <v>80310010</v>
          </cell>
          <cell r="B2" t="str">
            <v>Options de change</v>
          </cell>
          <cell r="D2" t="str">
            <v>ENGAGEMENTS BANCAIRES OPTIONS</v>
          </cell>
          <cell r="E2" t="str">
            <v>ENGAGEMENTS HORS BILAN</v>
          </cell>
        </row>
        <row r="3">
          <cell r="A3">
            <v>80320000</v>
          </cell>
          <cell r="B3" t="str">
            <v>Options de change</v>
          </cell>
          <cell r="D3" t="str">
            <v>ENGAGEMENTS BANCAIRES OPTIONS</v>
          </cell>
          <cell r="E3" t="str">
            <v>ENGAGEMENTS HORS BILAN</v>
          </cell>
        </row>
        <row r="4">
          <cell r="A4">
            <v>80320010</v>
          </cell>
          <cell r="B4" t="str">
            <v>Options de change</v>
          </cell>
          <cell r="D4" t="str">
            <v>ENGAGEMENTS BANCAIRES OPTIONS</v>
          </cell>
          <cell r="E4" t="str">
            <v>ENGAGEMENTS HORS BILAN</v>
          </cell>
        </row>
        <row r="5">
          <cell r="A5">
            <v>80330000</v>
          </cell>
          <cell r="B5" t="str">
            <v>Options de change</v>
          </cell>
          <cell r="D5" t="str">
            <v>ENGAGEMENTS BANCAIRES OPTIONS</v>
          </cell>
          <cell r="E5" t="str">
            <v>ENGAGEMENTS HORS BILAN</v>
          </cell>
        </row>
        <row r="6">
          <cell r="A6">
            <v>80330010</v>
          </cell>
          <cell r="B6" t="str">
            <v>Options de change</v>
          </cell>
          <cell r="D6" t="str">
            <v>ENGAGEMENTS BANCAIRES OPTIONS</v>
          </cell>
          <cell r="E6" t="str">
            <v>ENGAGEMENTS HORS BILAN</v>
          </cell>
        </row>
        <row r="7">
          <cell r="A7">
            <v>80340000</v>
          </cell>
          <cell r="B7" t="str">
            <v>Options de change</v>
          </cell>
          <cell r="D7" t="str">
            <v>ENGAGEMENTS BANCAIRES OPTIONS</v>
          </cell>
          <cell r="E7" t="str">
            <v>ENGAGEMENTS HORS BILAN</v>
          </cell>
        </row>
        <row r="8">
          <cell r="A8">
            <v>80340010</v>
          </cell>
          <cell r="B8" t="str">
            <v>Options de change</v>
          </cell>
          <cell r="D8" t="str">
            <v>ENGAGEMENTS BANCAIRES OPTIONS</v>
          </cell>
          <cell r="E8" t="str">
            <v>ENGAGEMENTS HORS BILAN</v>
          </cell>
        </row>
        <row r="9">
          <cell r="A9">
            <v>80140000</v>
          </cell>
          <cell r="B9" t="str">
            <v>Ventes à terme</v>
          </cell>
          <cell r="D9" t="str">
            <v>ENGAGEMENTS BANCAIRES A TERME DE DEVISES</v>
          </cell>
          <cell r="E9" t="str">
            <v>ENGAGEMENTS HORS BILAN</v>
          </cell>
        </row>
        <row r="10">
          <cell r="A10">
            <v>80140010</v>
          </cell>
          <cell r="B10" t="str">
            <v>Ventes à terme</v>
          </cell>
          <cell r="D10" t="str">
            <v>ENGAGEMENTS BANCAIRES A TERME DE DEVISES</v>
          </cell>
          <cell r="E10" t="str">
            <v>ENGAGEMENTS HORS BILAN</v>
          </cell>
        </row>
        <row r="11">
          <cell r="A11">
            <v>80140020</v>
          </cell>
          <cell r="B11" t="str">
            <v>Ventes à terme</v>
          </cell>
          <cell r="D11" t="str">
            <v>ENGAGEMENTS BANCAIRES A TERME DE DEVISES</v>
          </cell>
          <cell r="E11" t="str">
            <v>ENGAGEMENTS HORS BILAN</v>
          </cell>
        </row>
        <row r="12">
          <cell r="A12">
            <v>80240000</v>
          </cell>
          <cell r="B12" t="str">
            <v>Achats à terme</v>
          </cell>
          <cell r="D12" t="str">
            <v>ENGAGEMENTS BANCAIRES A TERME DE DEVISES</v>
          </cell>
          <cell r="E12" t="str">
            <v>ENGAGEMENTS HORS BILAN</v>
          </cell>
        </row>
        <row r="13">
          <cell r="A13">
            <v>80240010</v>
          </cell>
          <cell r="B13" t="str">
            <v>Achats à terme</v>
          </cell>
          <cell r="D13" t="str">
            <v>ENGAGEMENTS BANCAIRES A TERME DE DEVISES</v>
          </cell>
          <cell r="E13" t="str">
            <v>ENGAGEMENTS HORS BILAN</v>
          </cell>
        </row>
        <row r="14">
          <cell r="A14">
            <v>80240020</v>
          </cell>
          <cell r="B14" t="str">
            <v>Achats à terme</v>
          </cell>
          <cell r="D14" t="str">
            <v>ENGAGEMENTS BANCAIRES A TERME DE DEVISES</v>
          </cell>
          <cell r="E14" t="str">
            <v>ENGAGEMENTS HORS BILAN</v>
          </cell>
        </row>
        <row r="15">
          <cell r="A15">
            <v>80210090</v>
          </cell>
          <cell r="B15" t="str">
            <v>Garanties export commercial</v>
          </cell>
          <cell r="D15" t="str">
            <v>ENGAGEMENTS VIS A VIS DES FILIALES DU GROUPE</v>
          </cell>
          <cell r="E15" t="str">
            <v>ENGAGEMENTS HORS BILAN</v>
          </cell>
        </row>
        <row r="16">
          <cell r="A16">
            <v>80220090</v>
          </cell>
          <cell r="B16" t="str">
            <v>Garanties export financier</v>
          </cell>
          <cell r="D16" t="str">
            <v>ENGAGEMENTS VIS A VIS DES FILIALES DU GROUPE</v>
          </cell>
          <cell r="E16" t="str">
            <v>ENGAGEMENTS HORS BILAN</v>
          </cell>
        </row>
        <row r="17">
          <cell r="A17">
            <v>80230090</v>
          </cell>
          <cell r="B17" t="str">
            <v>Garanties export financier</v>
          </cell>
          <cell r="D17" t="str">
            <v>ENGAGEMENTS VIS A VIS DES FILIALES DU GROUPE</v>
          </cell>
          <cell r="E17" t="str">
            <v>ENGAGEMENTS HORS BILAN</v>
          </cell>
        </row>
        <row r="18">
          <cell r="A18">
            <v>80110090</v>
          </cell>
          <cell r="B18" t="str">
            <v>Garanties import commercial</v>
          </cell>
          <cell r="D18" t="str">
            <v>ENGAGEMENTS VIS A VIS DES FILIALES DU GROUPE</v>
          </cell>
          <cell r="E18" t="str">
            <v>ENGAGEMENTS HORS BILAN</v>
          </cell>
        </row>
        <row r="19">
          <cell r="A19">
            <v>80120090</v>
          </cell>
          <cell r="B19" t="str">
            <v>Garanties import financier</v>
          </cell>
          <cell r="D19" t="str">
            <v>ENGAGEMENTS VIS A VIS DES FILIALES DU GROUPE</v>
          </cell>
          <cell r="E19" t="str">
            <v>ENGAGEMENTS HORS BILAN</v>
          </cell>
        </row>
        <row r="20">
          <cell r="A20">
            <v>80130090</v>
          </cell>
          <cell r="B20" t="str">
            <v>Garanties import financier</v>
          </cell>
          <cell r="D20" t="str">
            <v>ENGAGEMENTS VIS A VIS DES FILIALES DU GROUPE</v>
          </cell>
          <cell r="E20" t="str">
            <v>ENGAGEMENTS HORS BILAN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up"/>
      <sheetName val="valeur"/>
      <sheetName val="082004"/>
    </sheetNames>
    <sheetDataSet>
      <sheetData sheetId="0">
        <row r="4">
          <cell r="B4" t="str">
            <v>Date</v>
          </cell>
        </row>
      </sheetData>
      <sheetData sheetId="1">
        <row r="4">
          <cell r="B4" t="str">
            <v>Date</v>
          </cell>
          <cell r="C4" t="str">
            <v>AED</v>
          </cell>
          <cell r="D4" t="str">
            <v>BRL</v>
          </cell>
          <cell r="E4" t="str">
            <v>CNY</v>
          </cell>
          <cell r="F4" t="str">
            <v>IDR</v>
          </cell>
          <cell r="G4" t="str">
            <v>INR</v>
          </cell>
          <cell r="H4" t="str">
            <v>MAD</v>
          </cell>
          <cell r="I4" t="str">
            <v>MXN</v>
          </cell>
          <cell r="J4" t="str">
            <v>MYR</v>
          </cell>
          <cell r="K4" t="str">
            <v>PHP</v>
          </cell>
          <cell r="L4" t="str">
            <v>RUB</v>
          </cell>
          <cell r="M4" t="str">
            <v>SAR</v>
          </cell>
          <cell r="N4" t="str">
            <v>THB</v>
          </cell>
          <cell r="O4" t="str">
            <v>TND</v>
          </cell>
          <cell r="P4" t="str">
            <v>TWD</v>
          </cell>
        </row>
        <row r="5">
          <cell r="B5">
            <v>0</v>
          </cell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  <cell r="O5">
            <v>13</v>
          </cell>
          <cell r="P5">
            <v>14</v>
          </cell>
        </row>
        <row r="6">
          <cell r="B6">
            <v>38198</v>
          </cell>
          <cell r="C6">
            <v>4.4212999999999996</v>
          </cell>
          <cell r="D6">
            <v>3.6562000000000001</v>
          </cell>
          <cell r="E6">
            <v>9.9647000000000006</v>
          </cell>
          <cell r="F6">
            <v>11042.4</v>
          </cell>
          <cell r="G6">
            <v>55.95</v>
          </cell>
          <cell r="H6">
            <v>10.951000000000001</v>
          </cell>
          <cell r="I6">
            <v>13.7431</v>
          </cell>
          <cell r="J6">
            <v>4.5804</v>
          </cell>
          <cell r="K6">
            <v>67.358000000000004</v>
          </cell>
          <cell r="L6">
            <v>35.053199999999997</v>
          </cell>
          <cell r="M6">
            <v>4.5148999999999999</v>
          </cell>
          <cell r="N6">
            <v>49.779000000000003</v>
          </cell>
          <cell r="O6">
            <v>1.5353000000000001</v>
          </cell>
          <cell r="P6">
            <v>41.095999999999997</v>
          </cell>
        </row>
        <row r="7">
          <cell r="B7">
            <v>38201</v>
          </cell>
          <cell r="C7">
            <v>4.4272</v>
          </cell>
          <cell r="D7">
            <v>3.6732</v>
          </cell>
          <cell r="E7">
            <v>9.9779</v>
          </cell>
          <cell r="F7">
            <v>10993.16</v>
          </cell>
          <cell r="G7">
            <v>55.92</v>
          </cell>
          <cell r="H7">
            <v>10.958500000000001</v>
          </cell>
          <cell r="I7">
            <v>13.767099999999999</v>
          </cell>
          <cell r="J7">
            <v>4.5892999999999997</v>
          </cell>
          <cell r="K7">
            <v>67.242999999999995</v>
          </cell>
          <cell r="L7">
            <v>35.160899999999998</v>
          </cell>
          <cell r="M7">
            <v>4.5209000000000001</v>
          </cell>
          <cell r="N7" t="str">
            <v/>
          </cell>
          <cell r="O7">
            <v>1.5356000000000001</v>
          </cell>
          <cell r="P7">
            <v>41.110999999999997</v>
          </cell>
        </row>
        <row r="8">
          <cell r="B8">
            <v>38202</v>
          </cell>
          <cell r="C8">
            <v>4.4150999999999998</v>
          </cell>
          <cell r="D8">
            <v>3.6690999999999998</v>
          </cell>
          <cell r="E8">
            <v>9.9505999999999997</v>
          </cell>
          <cell r="F8">
            <v>10991.87</v>
          </cell>
          <cell r="G8">
            <v>55.61</v>
          </cell>
          <cell r="H8">
            <v>10.955</v>
          </cell>
          <cell r="I8">
            <v>13.726100000000001</v>
          </cell>
          <cell r="J8">
            <v>4.5659000000000001</v>
          </cell>
          <cell r="K8">
            <v>67.161000000000001</v>
          </cell>
          <cell r="L8">
            <v>35.057400000000001</v>
          </cell>
          <cell r="M8">
            <v>4.5086000000000004</v>
          </cell>
          <cell r="N8">
            <v>49.71</v>
          </cell>
          <cell r="O8">
            <v>1.5329999999999999</v>
          </cell>
          <cell r="P8">
            <v>40.994999999999997</v>
          </cell>
        </row>
        <row r="9">
          <cell r="B9">
            <v>38203</v>
          </cell>
          <cell r="C9">
            <v>4.4008000000000003</v>
          </cell>
          <cell r="D9">
            <v>3.6596000000000002</v>
          </cell>
          <cell r="E9">
            <v>9.9177</v>
          </cell>
          <cell r="F9">
            <v>11048.95</v>
          </cell>
          <cell r="G9">
            <v>55.76</v>
          </cell>
          <cell r="H9">
            <v>10.942500000000001</v>
          </cell>
          <cell r="I9">
            <v>13.7235</v>
          </cell>
          <cell r="J9">
            <v>4.5656999999999996</v>
          </cell>
          <cell r="K9">
            <v>66.984999999999999</v>
          </cell>
          <cell r="L9">
            <v>35.084600000000002</v>
          </cell>
          <cell r="M9">
            <v>4.4939</v>
          </cell>
          <cell r="N9">
            <v>49.64</v>
          </cell>
          <cell r="O9">
            <v>1.5331999999999999</v>
          </cell>
          <cell r="P9">
            <v>40.950000000000003</v>
          </cell>
        </row>
        <row r="10">
          <cell r="B10">
            <v>38204</v>
          </cell>
          <cell r="C10">
            <v>4.4223999999999997</v>
          </cell>
          <cell r="D10">
            <v>3.6957</v>
          </cell>
          <cell r="E10">
            <v>9.9665999999999997</v>
          </cell>
          <cell r="F10">
            <v>11087.85</v>
          </cell>
          <cell r="G10">
            <v>55.9</v>
          </cell>
          <cell r="H10">
            <v>10.954000000000001</v>
          </cell>
          <cell r="I10">
            <v>13.757400000000001</v>
          </cell>
          <cell r="J10">
            <v>4.5823</v>
          </cell>
          <cell r="K10">
            <v>67.17</v>
          </cell>
          <cell r="L10">
            <v>35.195099999999996</v>
          </cell>
          <cell r="M10">
            <v>4.5159000000000002</v>
          </cell>
          <cell r="N10">
            <v>49.923000000000002</v>
          </cell>
          <cell r="O10">
            <v>1.5349999999999999</v>
          </cell>
          <cell r="P10">
            <v>41.128999999999998</v>
          </cell>
        </row>
        <row r="11">
          <cell r="B11">
            <v>38205</v>
          </cell>
          <cell r="C11">
            <v>4.4305000000000003</v>
          </cell>
          <cell r="D11">
            <v>3.6577999999999999</v>
          </cell>
          <cell r="E11">
            <v>9.9847999999999999</v>
          </cell>
          <cell r="F11">
            <v>11088.5</v>
          </cell>
          <cell r="G11">
            <v>56.06</v>
          </cell>
          <cell r="H11">
            <v>10.987</v>
          </cell>
          <cell r="I11">
            <v>13.759</v>
          </cell>
          <cell r="J11">
            <v>4.5815000000000001</v>
          </cell>
          <cell r="K11">
            <v>67.215000000000003</v>
          </cell>
          <cell r="L11">
            <v>35.250700000000002</v>
          </cell>
          <cell r="M11">
            <v>4.5242000000000004</v>
          </cell>
          <cell r="N11">
            <v>50.02</v>
          </cell>
          <cell r="O11">
            <v>1.5354000000000001</v>
          </cell>
          <cell r="P11">
            <v>41.206000000000003</v>
          </cell>
        </row>
        <row r="12">
          <cell r="B12">
            <v>38208</v>
          </cell>
          <cell r="C12">
            <v>4.4977</v>
          </cell>
          <cell r="D12">
            <v>3.7219000000000002</v>
          </cell>
          <cell r="E12">
            <v>10.136699999999999</v>
          </cell>
          <cell r="F12">
            <v>11237.47</v>
          </cell>
          <cell r="G12">
            <v>56.96</v>
          </cell>
          <cell r="H12">
            <v>10.992000000000001</v>
          </cell>
          <cell r="I12">
            <v>13.967700000000001</v>
          </cell>
          <cell r="J12">
            <v>4.6600999999999999</v>
          </cell>
          <cell r="K12">
            <v>68.227999999999994</v>
          </cell>
          <cell r="L12">
            <v>35.929600000000001</v>
          </cell>
          <cell r="M12">
            <v>4.5929000000000002</v>
          </cell>
          <cell r="N12">
            <v>50.683</v>
          </cell>
          <cell r="O12">
            <v>1.5450999999999999</v>
          </cell>
          <cell r="P12">
            <v>41.77</v>
          </cell>
        </row>
        <row r="13">
          <cell r="B13">
            <v>38209</v>
          </cell>
          <cell r="C13">
            <v>4.5095000000000001</v>
          </cell>
          <cell r="D13">
            <v>3.7181000000000002</v>
          </cell>
          <cell r="E13">
            <v>10.1633</v>
          </cell>
          <cell r="F13">
            <v>11303.75</v>
          </cell>
          <cell r="G13">
            <v>57.03</v>
          </cell>
          <cell r="H13">
            <v>10.994999999999999</v>
          </cell>
          <cell r="I13">
            <v>14.018000000000001</v>
          </cell>
          <cell r="J13">
            <v>4.6654999999999998</v>
          </cell>
          <cell r="K13">
            <v>68.344999999999999</v>
          </cell>
          <cell r="L13">
            <v>35.918999999999997</v>
          </cell>
          <cell r="M13">
            <v>4.6048</v>
          </cell>
          <cell r="N13">
            <v>50.832999999999998</v>
          </cell>
          <cell r="O13">
            <v>1.5465</v>
          </cell>
          <cell r="P13">
            <v>41.869</v>
          </cell>
        </row>
        <row r="14">
          <cell r="B14">
            <v>38210</v>
          </cell>
          <cell r="C14">
            <v>4.4926000000000004</v>
          </cell>
          <cell r="D14">
            <v>3.7139000000000002</v>
          </cell>
          <cell r="E14">
            <v>10.124599999999999</v>
          </cell>
          <cell r="F14">
            <v>11301.92</v>
          </cell>
          <cell r="G14">
            <v>56.73</v>
          </cell>
          <cell r="H14">
            <v>10.986499999999999</v>
          </cell>
          <cell r="I14">
            <v>13.981400000000001</v>
          </cell>
          <cell r="J14">
            <v>4.6441999999999997</v>
          </cell>
          <cell r="K14">
            <v>68.063999999999993</v>
          </cell>
          <cell r="L14">
            <v>35.801400000000001</v>
          </cell>
          <cell r="M14">
            <v>4.5876000000000001</v>
          </cell>
          <cell r="N14">
            <v>50.768999999999998</v>
          </cell>
          <cell r="O14">
            <v>1.5446</v>
          </cell>
          <cell r="P14">
            <v>41.762999999999998</v>
          </cell>
        </row>
        <row r="15">
          <cell r="B15">
            <v>38211</v>
          </cell>
          <cell r="C15">
            <v>4.5010000000000003</v>
          </cell>
          <cell r="D15">
            <v>3.7197</v>
          </cell>
          <cell r="E15">
            <v>10.143700000000001</v>
          </cell>
          <cell r="F15">
            <v>11300.88</v>
          </cell>
          <cell r="G15">
            <v>56.61</v>
          </cell>
          <cell r="H15">
            <v>10.994</v>
          </cell>
          <cell r="I15">
            <v>14.0101</v>
          </cell>
          <cell r="J15">
            <v>4.6600999999999999</v>
          </cell>
          <cell r="K15">
            <v>68.228999999999999</v>
          </cell>
          <cell r="L15">
            <v>35.833799999999997</v>
          </cell>
          <cell r="M15">
            <v>4.5961999999999996</v>
          </cell>
          <cell r="N15" t="str">
            <v/>
          </cell>
          <cell r="O15">
            <v>1.5458000000000001</v>
          </cell>
          <cell r="P15">
            <v>41.841999999999999</v>
          </cell>
        </row>
        <row r="16">
          <cell r="B16">
            <v>38212</v>
          </cell>
          <cell r="C16">
            <v>4.4874000000000001</v>
          </cell>
          <cell r="D16">
            <v>3.6901000000000002</v>
          </cell>
          <cell r="E16">
            <v>10.113099999999999</v>
          </cell>
          <cell r="F16">
            <v>11333.43</v>
          </cell>
          <cell r="G16">
            <v>56.42</v>
          </cell>
          <cell r="H16">
            <v>11.000999999999999</v>
          </cell>
          <cell r="I16">
            <v>13.910399999999999</v>
          </cell>
          <cell r="J16">
            <v>4.6355000000000004</v>
          </cell>
          <cell r="K16">
            <v>68.034999999999997</v>
          </cell>
          <cell r="L16">
            <v>35.720999999999997</v>
          </cell>
          <cell r="M16">
            <v>4.5823</v>
          </cell>
          <cell r="N16">
            <v>50.777000000000001</v>
          </cell>
          <cell r="O16" t="str">
            <v/>
          </cell>
          <cell r="P16">
            <v>41.779000000000003</v>
          </cell>
        </row>
        <row r="17">
          <cell r="B17">
            <v>38215</v>
          </cell>
          <cell r="C17">
            <v>4.5308000000000002</v>
          </cell>
          <cell r="D17">
            <v>3.7097000000000002</v>
          </cell>
          <cell r="E17">
            <v>10.2112</v>
          </cell>
          <cell r="F17">
            <v>11444.87</v>
          </cell>
          <cell r="G17">
            <v>57.24</v>
          </cell>
          <cell r="H17">
            <v>11.005000000000001</v>
          </cell>
          <cell r="I17">
            <v>14.037699999999999</v>
          </cell>
          <cell r="J17">
            <v>4.6901999999999999</v>
          </cell>
          <cell r="K17">
            <v>68.754000000000005</v>
          </cell>
          <cell r="L17">
            <v>36.122399999999999</v>
          </cell>
          <cell r="M17">
            <v>4.6265999999999998</v>
          </cell>
          <cell r="N17">
            <v>51.243000000000002</v>
          </cell>
          <cell r="O17">
            <v>1.5492999999999999</v>
          </cell>
          <cell r="P17">
            <v>42.186</v>
          </cell>
        </row>
        <row r="18">
          <cell r="B18">
            <v>38216</v>
          </cell>
          <cell r="C18">
            <v>4.5311000000000003</v>
          </cell>
          <cell r="D18">
            <v>3.6951999999999998</v>
          </cell>
          <cell r="E18">
            <v>10.211499999999999</v>
          </cell>
          <cell r="F18" t="str">
            <v/>
          </cell>
          <cell r="G18">
            <v>57.34</v>
          </cell>
          <cell r="H18">
            <v>11.005000000000001</v>
          </cell>
          <cell r="I18">
            <v>13.9901</v>
          </cell>
          <cell r="J18">
            <v>4.6905999999999999</v>
          </cell>
          <cell r="K18">
            <v>68.741</v>
          </cell>
          <cell r="L18">
            <v>36.11</v>
          </cell>
          <cell r="M18">
            <v>4.6205999999999996</v>
          </cell>
          <cell r="N18">
            <v>51.213999999999999</v>
          </cell>
          <cell r="O18">
            <v>1.5492999999999999</v>
          </cell>
          <cell r="P18">
            <v>42.180999999999997</v>
          </cell>
        </row>
        <row r="19">
          <cell r="B19">
            <v>38217</v>
          </cell>
          <cell r="C19">
            <v>4.5286</v>
          </cell>
          <cell r="D19">
            <v>3.6783000000000001</v>
          </cell>
          <cell r="E19">
            <v>10.206</v>
          </cell>
          <cell r="F19">
            <v>11426.38</v>
          </cell>
          <cell r="G19">
            <v>57.31</v>
          </cell>
          <cell r="H19">
            <v>11.000999999999999</v>
          </cell>
          <cell r="I19">
            <v>14.007999999999999</v>
          </cell>
          <cell r="J19">
            <v>4.6853999999999996</v>
          </cell>
          <cell r="K19">
            <v>68.781999999999996</v>
          </cell>
          <cell r="L19">
            <v>36.124600000000001</v>
          </cell>
          <cell r="M19">
            <v>4.6180000000000003</v>
          </cell>
          <cell r="N19">
            <v>51.165999999999997</v>
          </cell>
          <cell r="O19">
            <v>1.5488999999999999</v>
          </cell>
          <cell r="P19">
            <v>42.146000000000001</v>
          </cell>
        </row>
        <row r="20">
          <cell r="B20">
            <v>38218</v>
          </cell>
          <cell r="C20">
            <v>4.5388000000000002</v>
          </cell>
          <cell r="D20">
            <v>3.6903999999999999</v>
          </cell>
          <cell r="E20">
            <v>10.229200000000001</v>
          </cell>
          <cell r="F20">
            <v>11423.92</v>
          </cell>
          <cell r="G20">
            <v>57.21</v>
          </cell>
          <cell r="H20">
            <v>11.01</v>
          </cell>
          <cell r="I20">
            <v>14.040800000000001</v>
          </cell>
          <cell r="J20">
            <v>4.6993</v>
          </cell>
          <cell r="K20">
            <v>68.914000000000001</v>
          </cell>
          <cell r="L20">
            <v>36.078800000000001</v>
          </cell>
          <cell r="M20">
            <v>4.6284999999999998</v>
          </cell>
          <cell r="N20">
            <v>51.268999999999998</v>
          </cell>
          <cell r="O20">
            <v>1.5506</v>
          </cell>
          <cell r="P20">
            <v>42.106999999999999</v>
          </cell>
        </row>
        <row r="21">
          <cell r="B21">
            <v>38219</v>
          </cell>
          <cell r="C21">
            <v>4.5145999999999997</v>
          </cell>
          <cell r="D21">
            <v>3.6461000000000001</v>
          </cell>
          <cell r="E21">
            <v>10.1745</v>
          </cell>
          <cell r="F21">
            <v>11417.05</v>
          </cell>
          <cell r="G21">
            <v>56.867400000000004</v>
          </cell>
          <cell r="H21" t="str">
            <v/>
          </cell>
          <cell r="I21">
            <v>13.9283</v>
          </cell>
          <cell r="J21">
            <v>4.6887999999999996</v>
          </cell>
          <cell r="K21">
            <v>68.497</v>
          </cell>
          <cell r="L21">
            <v>36.142099999999999</v>
          </cell>
          <cell r="M21">
            <v>4.6037999999999997</v>
          </cell>
          <cell r="N21">
            <v>50.935000000000002</v>
          </cell>
          <cell r="O21">
            <v>1.5489999999999999</v>
          </cell>
          <cell r="P21">
            <v>41.853000000000002</v>
          </cell>
        </row>
        <row r="22">
          <cell r="B22">
            <v>38222</v>
          </cell>
          <cell r="C22">
            <v>4.4988000000000001</v>
          </cell>
          <cell r="D22">
            <v>3.6297000000000001</v>
          </cell>
          <cell r="E22">
            <v>10.1387</v>
          </cell>
          <cell r="F22">
            <v>11364.75</v>
          </cell>
          <cell r="G22">
            <v>56.87</v>
          </cell>
          <cell r="H22">
            <v>10.987</v>
          </cell>
          <cell r="I22">
            <v>13.9466</v>
          </cell>
          <cell r="J22">
            <v>4.6603000000000003</v>
          </cell>
          <cell r="K22">
            <v>68.415999999999997</v>
          </cell>
          <cell r="L22">
            <v>35.958300000000001</v>
          </cell>
          <cell r="M22">
            <v>4.5940000000000003</v>
          </cell>
          <cell r="N22">
            <v>50.765000000000001</v>
          </cell>
          <cell r="O22">
            <v>1.5458000000000001</v>
          </cell>
          <cell r="P22">
            <v>41.732999999999997</v>
          </cell>
        </row>
        <row r="23">
          <cell r="B23">
            <v>38223</v>
          </cell>
          <cell r="C23">
            <v>4.4580000000000002</v>
          </cell>
          <cell r="D23">
            <v>3.5871</v>
          </cell>
          <cell r="E23">
            <v>10.046799999999999</v>
          </cell>
          <cell r="F23">
            <v>11271.96</v>
          </cell>
          <cell r="G23">
            <v>56.25</v>
          </cell>
          <cell r="H23">
            <v>10.9655</v>
          </cell>
          <cell r="I23">
            <v>13.8108</v>
          </cell>
          <cell r="J23">
            <v>4.6200999999999999</v>
          </cell>
          <cell r="K23">
            <v>67.947999999999993</v>
          </cell>
          <cell r="L23">
            <v>35.512</v>
          </cell>
          <cell r="M23">
            <v>4.5523999999999996</v>
          </cell>
          <cell r="N23">
            <v>50.192999999999998</v>
          </cell>
          <cell r="O23">
            <v>1.5412999999999999</v>
          </cell>
          <cell r="P23">
            <v>41.335000000000001</v>
          </cell>
        </row>
        <row r="24">
          <cell r="B24">
            <v>38224</v>
          </cell>
          <cell r="C24">
            <v>4.4367000000000001</v>
          </cell>
          <cell r="D24">
            <v>3.5651000000000002</v>
          </cell>
          <cell r="E24">
            <v>9.9990000000000006</v>
          </cell>
          <cell r="F24">
            <v>11185.1</v>
          </cell>
          <cell r="G24">
            <v>55.98</v>
          </cell>
          <cell r="H24">
            <v>10.961499999999999</v>
          </cell>
          <cell r="I24">
            <v>13.721299999999999</v>
          </cell>
          <cell r="J24">
            <v>4.5960000000000001</v>
          </cell>
          <cell r="K24">
            <v>67.707999999999998</v>
          </cell>
          <cell r="L24">
            <v>35.315399999999997</v>
          </cell>
          <cell r="M24">
            <v>4.5305999999999997</v>
          </cell>
          <cell r="N24">
            <v>50.146000000000001</v>
          </cell>
          <cell r="O24">
            <v>1.5387</v>
          </cell>
          <cell r="P24">
            <v>41.158000000000001</v>
          </cell>
        </row>
        <row r="25">
          <cell r="B25">
            <v>38225</v>
          </cell>
          <cell r="C25">
            <v>4.4436999999999998</v>
          </cell>
          <cell r="D25">
            <v>3.5756000000000001</v>
          </cell>
          <cell r="E25">
            <v>10.014799999999999</v>
          </cell>
          <cell r="F25">
            <v>11223.73</v>
          </cell>
          <cell r="G25">
            <v>55.94</v>
          </cell>
          <cell r="H25">
            <v>10.958</v>
          </cell>
          <cell r="I25">
            <v>13.7402</v>
          </cell>
          <cell r="J25">
            <v>4.5880000000000001</v>
          </cell>
          <cell r="K25">
            <v>67.826999999999998</v>
          </cell>
          <cell r="L25">
            <v>35.268799999999999</v>
          </cell>
          <cell r="M25">
            <v>4.5377000000000001</v>
          </cell>
          <cell r="N25">
            <v>50.451000000000001</v>
          </cell>
          <cell r="O25">
            <v>1.5376000000000001</v>
          </cell>
          <cell r="P25">
            <v>41.231000000000002</v>
          </cell>
        </row>
        <row r="26">
          <cell r="B26">
            <v>38226</v>
          </cell>
          <cell r="C26">
            <v>4.4382000000000001</v>
          </cell>
          <cell r="D26">
            <v>3.5699000000000001</v>
          </cell>
          <cell r="E26">
            <v>10.0022</v>
          </cell>
          <cell r="F26">
            <v>11251.21</v>
          </cell>
          <cell r="G26">
            <v>56.13</v>
          </cell>
          <cell r="H26">
            <v>10.9625</v>
          </cell>
          <cell r="I26">
            <v>13.755800000000001</v>
          </cell>
          <cell r="J26">
            <v>4.5972999999999997</v>
          </cell>
          <cell r="K26">
            <v>67.856999999999999</v>
          </cell>
          <cell r="L26">
            <v>35.4634</v>
          </cell>
          <cell r="M26">
            <v>4.5320999999999998</v>
          </cell>
          <cell r="N26">
            <v>50.296999999999997</v>
          </cell>
          <cell r="O26">
            <v>1.5379</v>
          </cell>
          <cell r="P26">
            <v>41.167999999999999</v>
          </cell>
        </row>
        <row r="27">
          <cell r="B27">
            <v>38229</v>
          </cell>
          <cell r="C27">
            <v>4.4242999999999997</v>
          </cell>
          <cell r="D27">
            <v>3.5478000000000001</v>
          </cell>
          <cell r="E27">
            <v>9.9711999999999996</v>
          </cell>
          <cell r="F27">
            <v>11215.35</v>
          </cell>
          <cell r="G27">
            <v>55.68</v>
          </cell>
          <cell r="H27">
            <v>10.954499999999999</v>
          </cell>
          <cell r="I27">
            <v>13.7456</v>
          </cell>
          <cell r="J27">
            <v>4.5788000000000002</v>
          </cell>
          <cell r="K27">
            <v>67.715999999999994</v>
          </cell>
          <cell r="L27">
            <v>35.146299999999997</v>
          </cell>
          <cell r="M27">
            <v>4.5179</v>
          </cell>
          <cell r="N27">
            <v>50.192999999999998</v>
          </cell>
          <cell r="O27">
            <v>1.5366</v>
          </cell>
          <cell r="P27">
            <v>41.055</v>
          </cell>
        </row>
        <row r="28">
          <cell r="B28">
            <v>38230</v>
          </cell>
          <cell r="C28">
            <v>4.4478</v>
          </cell>
          <cell r="D28">
            <v>3.5461</v>
          </cell>
          <cell r="E28">
            <v>10.0237</v>
          </cell>
          <cell r="F28">
            <v>11265.44</v>
          </cell>
          <cell r="G28">
            <v>56</v>
          </cell>
          <cell r="H28">
            <v>10.965999999999999</v>
          </cell>
          <cell r="I28">
            <v>13.779299999999999</v>
          </cell>
          <cell r="J28">
            <v>4.5788000000000002</v>
          </cell>
          <cell r="K28">
            <v>68.015000000000001</v>
          </cell>
          <cell r="L28">
            <v>35.371299999999998</v>
          </cell>
          <cell r="M28">
            <v>4.5419999999999998</v>
          </cell>
          <cell r="N28">
            <v>50.435000000000002</v>
          </cell>
          <cell r="O28">
            <v>1.538</v>
          </cell>
          <cell r="P28">
            <v>41.241999999999997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othèses"/>
      <sheetName val="Feuil3"/>
      <sheetName val="récap Euros"/>
      <sheetName val="SFAS 1999_Euro"/>
      <sheetName val="SFAS 2000_Euro"/>
      <sheetName val="SFAS 2001_Euro"/>
      <sheetName val="récap"/>
      <sheetName val="DA 1999"/>
      <sheetName val="Tableau Société"/>
      <sheetName val="Dette Initiale Euro"/>
      <sheetName val="Dette Initiale"/>
      <sheetName val="SFAS 1999_F"/>
      <sheetName val="SFAS 2000_F"/>
      <sheetName val="SFAS 2001_F"/>
      <sheetName val="Rationalisation PGA 01 Euro"/>
      <sheetName val="Rationalisation PGA"/>
      <sheetName val="Ventes 2001"/>
      <sheetName val="Transfert In_2001"/>
      <sheetName val="In_2001 - 1"/>
      <sheetName val="In_2001 - 2"/>
      <sheetName val="In_2001 - 3"/>
      <sheetName val="Transfert Out_2001"/>
      <sheetName val="Out_2001 - 1"/>
      <sheetName val="Out_2001 - 2"/>
      <sheetName val="Out_2001 - 3"/>
      <sheetName val="PGA 2000 euro"/>
      <sheetName val="PGA 2000"/>
      <sheetName val="PGA 2001"/>
      <sheetName val="TO 2001"/>
      <sheetName val="TO 2002"/>
      <sheetName val="SC 2001"/>
      <sheetName val="PSC 2001"/>
      <sheetName val="PSC 2002"/>
      <sheetName val="Charge 2002_Euro"/>
      <sheetName val="Charge 2002"/>
      <sheetName val="IC_PBO 2001"/>
      <sheetName val="IC_Prest 2001"/>
      <sheetName val="IC_2001"/>
      <sheetName val="DA 2000 Estimée Euro"/>
      <sheetName val="DA Estimée"/>
      <sheetName val="Transfert In"/>
      <sheetName val="Transfert In - 1"/>
      <sheetName val="Transfert In - 2"/>
      <sheetName val="Transfert In - 3"/>
      <sheetName val="Transfert In - 4"/>
      <sheetName val="Transfert In - 5"/>
      <sheetName val="Transfert In - 6"/>
      <sheetName val="Transfert In - 7"/>
      <sheetName val="Transfert In - 8"/>
      <sheetName val="Transfert In - 9"/>
      <sheetName val="Transfert In - 10"/>
      <sheetName val="Transfert Out"/>
      <sheetName val="Transfert Out - 1"/>
      <sheetName val="Transfert Out - 2"/>
      <sheetName val="Transfert Out - 3"/>
      <sheetName val="Transfert Out - 4"/>
      <sheetName val="Transfert Out - 5"/>
    </sheetNames>
    <sheetDataSet>
      <sheetData sheetId="0" refreshError="1">
        <row r="14">
          <cell r="B14">
            <v>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A1" t="str">
            <v>code SOCIETE</v>
          </cell>
          <cell r="B1" t="str">
            <v>Origine</v>
          </cell>
          <cell r="C1" t="str">
            <v>Libellé</v>
          </cell>
          <cell r="D1" t="str">
            <v>DA</v>
          </cell>
          <cell r="E1" t="str">
            <v>PGA</v>
          </cell>
          <cell r="F1" t="str">
            <v>SC</v>
          </cell>
          <cell r="G1" t="str">
            <v>IC sur SC</v>
          </cell>
          <cell r="H1" t="str">
            <v>PSC</v>
          </cell>
          <cell r="I1" t="str">
            <v>IC sur DA</v>
          </cell>
          <cell r="J1" t="str">
            <v>TO 2000</v>
          </cell>
        </row>
        <row r="2">
          <cell r="A2">
            <v>100</v>
          </cell>
          <cell r="B2" t="str">
            <v>SANOFI</v>
          </cell>
          <cell r="C2" t="str">
            <v>SANOFI SYNTHELABO</v>
          </cell>
        </row>
        <row r="3">
          <cell r="A3">
            <v>105</v>
          </cell>
          <cell r="B3" t="str">
            <v>SANOFI</v>
          </cell>
          <cell r="C3" t="str">
            <v>SRABM</v>
          </cell>
        </row>
        <row r="4">
          <cell r="A4">
            <v>106</v>
          </cell>
          <cell r="B4" t="str">
            <v>SANOFI</v>
          </cell>
          <cell r="C4" t="str">
            <v>SANOFI SYNTHELABO France</v>
          </cell>
        </row>
        <row r="5">
          <cell r="A5">
            <v>122</v>
          </cell>
          <cell r="B5" t="str">
            <v>SANOFI</v>
          </cell>
          <cell r="C5" t="str">
            <v>SANOFI WINTHROP INDUSTRIE</v>
          </cell>
        </row>
        <row r="6">
          <cell r="A6">
            <v>126</v>
          </cell>
          <cell r="B6" t="str">
            <v>SANOFI</v>
          </cell>
          <cell r="C6" t="str">
            <v>SANOFI RECHERCHE</v>
          </cell>
        </row>
        <row r="7">
          <cell r="A7">
            <v>410</v>
          </cell>
          <cell r="B7" t="str">
            <v>SANOFI</v>
          </cell>
          <cell r="C7" t="str">
            <v>SANOFI CHIMIE</v>
          </cell>
        </row>
        <row r="8">
          <cell r="A8">
            <v>436</v>
          </cell>
          <cell r="B8" t="str">
            <v>SANOFI</v>
          </cell>
          <cell r="C8" t="str">
            <v>SANOFI WINTHROP A.M.O.</v>
          </cell>
        </row>
        <row r="9">
          <cell r="A9">
            <v>444</v>
          </cell>
          <cell r="B9" t="str">
            <v>SANOFI</v>
          </cell>
          <cell r="C9" t="str">
            <v>SANOFI WINTHROP OCEAN INDIEN</v>
          </cell>
        </row>
        <row r="10">
          <cell r="A10">
            <v>445</v>
          </cell>
          <cell r="B10" t="str">
            <v>SANOFI</v>
          </cell>
          <cell r="C10" t="str">
            <v>SANOFI WINTHROP CARAIBES</v>
          </cell>
        </row>
        <row r="11">
          <cell r="A11">
            <v>804</v>
          </cell>
          <cell r="B11" t="str">
            <v>SYNTHELABO</v>
          </cell>
          <cell r="C11" t="str">
            <v>Synthelabo Groupe</v>
          </cell>
        </row>
        <row r="12">
          <cell r="A12" t="str">
            <v>F</v>
          </cell>
          <cell r="B12" t="str">
            <v>SYNTHELABO</v>
          </cell>
          <cell r="C12" t="str">
            <v>Synthelabo Recherche</v>
          </cell>
        </row>
        <row r="13">
          <cell r="A13">
            <v>807</v>
          </cell>
          <cell r="B13" t="str">
            <v>SYNTHELABO</v>
          </cell>
          <cell r="C13" t="str">
            <v>Synthelabo OTC</v>
          </cell>
        </row>
        <row r="14">
          <cell r="A14">
            <v>821</v>
          </cell>
          <cell r="B14" t="str">
            <v>SYNTHELABO</v>
          </cell>
          <cell r="C14" t="str">
            <v>Synthelabo Biomédical</v>
          </cell>
          <cell r="D14">
            <v>429678</v>
          </cell>
          <cell r="E14">
            <v>-77562</v>
          </cell>
          <cell r="F14">
            <v>98242.5</v>
          </cell>
          <cell r="G14">
            <v>3576.5842669537074</v>
          </cell>
          <cell r="H14">
            <v>285411</v>
          </cell>
          <cell r="I14">
            <v>35965.650241245807</v>
          </cell>
          <cell r="J14">
            <v>0</v>
          </cell>
        </row>
        <row r="15">
          <cell r="A15">
            <v>802</v>
          </cell>
          <cell r="B15" t="str">
            <v>SYNTHELABO</v>
          </cell>
          <cell r="C15" t="str">
            <v>Sylachim (ex Finorga)</v>
          </cell>
          <cell r="D15">
            <v>10196976</v>
          </cell>
          <cell r="E15">
            <v>-534999</v>
          </cell>
          <cell r="F15">
            <v>618241.75</v>
          </cell>
          <cell r="G15">
            <v>21113.042241633866</v>
          </cell>
          <cell r="H15">
            <v>0</v>
          </cell>
          <cell r="I15">
            <v>565422.62240197102</v>
          </cell>
          <cell r="J15">
            <v>0</v>
          </cell>
        </row>
        <row r="16">
          <cell r="A16">
            <v>811</v>
          </cell>
          <cell r="B16" t="str">
            <v>SYNTHELABO</v>
          </cell>
          <cell r="C16" t="str">
            <v>Irex</v>
          </cell>
          <cell r="D16">
            <v>0</v>
          </cell>
          <cell r="E16">
            <v>0</v>
          </cell>
          <cell r="G16">
            <v>0</v>
          </cell>
        </row>
        <row r="17">
          <cell r="A17" t="str">
            <v>Y</v>
          </cell>
          <cell r="B17" t="str">
            <v>SYNTHELABO</v>
          </cell>
          <cell r="C17" t="str">
            <v>Laboratoires Synthelabo</v>
          </cell>
          <cell r="D17">
            <v>0</v>
          </cell>
          <cell r="E17">
            <v>0</v>
          </cell>
          <cell r="G17">
            <v>0</v>
          </cell>
        </row>
        <row r="18">
          <cell r="A18">
            <v>808</v>
          </cell>
          <cell r="B18" t="str">
            <v>SYNTHELABO</v>
          </cell>
          <cell r="C18" t="str">
            <v>Dentoria</v>
          </cell>
          <cell r="D18">
            <v>866454.93926454475</v>
          </cell>
          <cell r="E18">
            <v>-144622.894924458</v>
          </cell>
          <cell r="F18">
            <v>131870.75</v>
          </cell>
          <cell r="G18">
            <v>4794.9734991083706</v>
          </cell>
          <cell r="H18">
            <v>563071</v>
          </cell>
          <cell r="I18">
            <v>71663.196582469114</v>
          </cell>
          <cell r="J18">
            <v>0</v>
          </cell>
        </row>
        <row r="19">
          <cell r="A19">
            <v>824</v>
          </cell>
          <cell r="B19" t="str">
            <v>SYNTHELABO</v>
          </cell>
          <cell r="C19" t="str">
            <v>Porges</v>
          </cell>
          <cell r="D19">
            <v>20003222</v>
          </cell>
          <cell r="E19">
            <v>35039</v>
          </cell>
          <cell r="F19">
            <v>1278316</v>
          </cell>
          <cell r="G19">
            <v>43659.174335536707</v>
          </cell>
          <cell r="H19">
            <v>0</v>
          </cell>
          <cell r="I19">
            <v>1110460.8317062396</v>
          </cell>
          <cell r="J19">
            <v>0</v>
          </cell>
        </row>
        <row r="20">
          <cell r="A20">
            <v>8</v>
          </cell>
          <cell r="B20" t="str">
            <v>SYNTHELABO</v>
          </cell>
          <cell r="C20" t="str">
            <v>Sogetic</v>
          </cell>
          <cell r="D20">
            <v>0</v>
          </cell>
          <cell r="E20">
            <v>0</v>
          </cell>
          <cell r="G20">
            <v>0</v>
          </cell>
        </row>
        <row r="21">
          <cell r="A21">
            <v>25</v>
          </cell>
          <cell r="B21" t="str">
            <v>SYNTHELABO</v>
          </cell>
          <cell r="C21" t="str">
            <v>Synthelabo Biomoléculaire</v>
          </cell>
          <cell r="D21">
            <v>0</v>
          </cell>
          <cell r="E21">
            <v>0</v>
          </cell>
          <cell r="G21">
            <v>0</v>
          </cell>
        </row>
        <row r="22">
          <cell r="A22">
            <v>822</v>
          </cell>
          <cell r="B22" t="str">
            <v>SYNTHELABO</v>
          </cell>
          <cell r="C22" t="str">
            <v>ELA Médical</v>
          </cell>
          <cell r="D22">
            <v>7495731</v>
          </cell>
          <cell r="E22">
            <v>-143174</v>
          </cell>
          <cell r="F22">
            <v>810622</v>
          </cell>
          <cell r="G22">
            <v>27683.482050814746</v>
          </cell>
          <cell r="H22">
            <v>0</v>
          </cell>
          <cell r="I22">
            <v>419589.88498186588</v>
          </cell>
          <cell r="J22">
            <v>0</v>
          </cell>
        </row>
        <row r="23">
          <cell r="A23">
            <v>806</v>
          </cell>
          <cell r="B23" t="str">
            <v>SYNTHELABO</v>
          </cell>
          <cell r="C23" t="str">
            <v>ELA France</v>
          </cell>
          <cell r="D23">
            <v>4746119</v>
          </cell>
          <cell r="E23">
            <v>179546</v>
          </cell>
          <cell r="F23">
            <v>399826.25</v>
          </cell>
          <cell r="G23">
            <v>13658.21069519308</v>
          </cell>
          <cell r="H23">
            <v>0</v>
          </cell>
          <cell r="I23">
            <v>264668.53896015126</v>
          </cell>
          <cell r="J23">
            <v>0</v>
          </cell>
        </row>
        <row r="24">
          <cell r="A24">
            <v>823</v>
          </cell>
          <cell r="B24" t="str">
            <v>SYNTHELABO</v>
          </cell>
          <cell r="C24" t="str">
            <v>ELA Recherche</v>
          </cell>
          <cell r="D24">
            <v>6065630</v>
          </cell>
          <cell r="E24">
            <v>202008</v>
          </cell>
          <cell r="F24">
            <v>524909</v>
          </cell>
          <cell r="G24">
            <v>17929.205955633122</v>
          </cell>
          <cell r="H24">
            <v>0</v>
          </cell>
          <cell r="I24">
            <v>338353.53513527068</v>
          </cell>
          <cell r="J24">
            <v>0</v>
          </cell>
        </row>
        <row r="25">
          <cell r="A25">
            <v>364</v>
          </cell>
          <cell r="B25" t="str">
            <v>SANOFI-SYNTHELABO</v>
          </cell>
          <cell r="C25" t="str">
            <v>Sanofi-Synthélabo Groupe</v>
          </cell>
        </row>
        <row r="26">
          <cell r="A26">
            <v>446</v>
          </cell>
          <cell r="B26" t="str">
            <v>SANOFI-SYNTHELABO</v>
          </cell>
          <cell r="C26" t="str">
            <v>Sanofi-Synthélabo Polynésie</v>
          </cell>
        </row>
        <row r="27">
          <cell r="A27">
            <v>447</v>
          </cell>
          <cell r="B27" t="str">
            <v>SANOFI-SYNTHELABO</v>
          </cell>
          <cell r="C27" t="str">
            <v>Sanofi-Synthélabo Nouvelle-Calédonie</v>
          </cell>
        </row>
        <row r="30">
          <cell r="D30">
            <v>49803810.939264543</v>
          </cell>
          <cell r="E30">
            <v>-483764.894924458</v>
          </cell>
          <cell r="F30">
            <v>3862028.25</v>
          </cell>
          <cell r="G30">
            <v>132414.67304487361</v>
          </cell>
          <cell r="H30">
            <v>848482</v>
          </cell>
          <cell r="I30">
            <v>2806124.2600092134</v>
          </cell>
          <cell r="J30">
            <v>0</v>
          </cell>
        </row>
      </sheetData>
      <sheetData sheetId="17" refreshError="1">
        <row r="1">
          <cell r="A1" t="str">
            <v>code SOCIETE</v>
          </cell>
          <cell r="B1" t="str">
            <v>Origine</v>
          </cell>
          <cell r="C1" t="str">
            <v>Libellé</v>
          </cell>
          <cell r="D1" t="str">
            <v>DA</v>
          </cell>
          <cell r="E1" t="str">
            <v>CN 1</v>
          </cell>
          <cell r="F1" t="str">
            <v>CN 2</v>
          </cell>
          <cell r="G1" t="str">
            <v>CN</v>
          </cell>
          <cell r="H1" t="str">
            <v>IC sur Coût Normal</v>
          </cell>
          <cell r="I1" t="str">
            <v>PSC</v>
          </cell>
          <cell r="J1" t="str">
            <v>DA New Régime @01-01-01</v>
          </cell>
          <cell r="K1" t="str">
            <v>IC sur PBO</v>
          </cell>
          <cell r="L1" t="str">
            <v>PGA 2000</v>
          </cell>
          <cell r="M1" t="str">
            <v>TO 2000</v>
          </cell>
          <cell r="N1" t="str">
            <v>Commentaires</v>
          </cell>
        </row>
        <row r="2">
          <cell r="A2">
            <v>100</v>
          </cell>
          <cell r="B2" t="str">
            <v>SANOFI</v>
          </cell>
          <cell r="C2" t="str">
            <v>SANOFI SYNTHELABO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A3">
            <v>105</v>
          </cell>
          <cell r="B3" t="str">
            <v>SANOFI</v>
          </cell>
          <cell r="C3" t="str">
            <v>SRABM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A4">
            <v>106</v>
          </cell>
          <cell r="B4" t="str">
            <v>SANOFI</v>
          </cell>
          <cell r="C4" t="str">
            <v>SANOFI SYNTHELABO France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122</v>
          </cell>
          <cell r="B5" t="str">
            <v>SANOFI</v>
          </cell>
          <cell r="C5" t="str">
            <v>SANOFI WINTHROP INDUSTRIE</v>
          </cell>
          <cell r="D5">
            <v>69494835.866848886</v>
          </cell>
          <cell r="E5">
            <v>3487014.2647762955</v>
          </cell>
          <cell r="F5">
            <v>5699685.1475474862</v>
          </cell>
          <cell r="G5">
            <v>5146517.4268546887</v>
          </cell>
          <cell r="H5">
            <v>186895.69618162242</v>
          </cell>
          <cell r="I5">
            <v>-43614253.240179725</v>
          </cell>
          <cell r="J5">
            <v>114573210.21372671</v>
          </cell>
          <cell r="K5">
            <v>5630830.0812763879</v>
          </cell>
          <cell r="L5">
            <v>-2196622.7188822827</v>
          </cell>
          <cell r="M5">
            <v>3624.7139024005819</v>
          </cell>
        </row>
        <row r="6">
          <cell r="A6">
            <v>126</v>
          </cell>
          <cell r="B6" t="str">
            <v>SANOFI</v>
          </cell>
          <cell r="C6" t="str">
            <v>SANOFI RECHERCHE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410</v>
          </cell>
          <cell r="B7" t="str">
            <v>SANOFI</v>
          </cell>
          <cell r="C7" t="str">
            <v>SANOFI CHIMIE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436</v>
          </cell>
          <cell r="B8" t="str">
            <v>SANOFI</v>
          </cell>
          <cell r="C8" t="str">
            <v>SANOFI WINTHROP A.M.O.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444</v>
          </cell>
          <cell r="B9" t="str">
            <v>SANOFI</v>
          </cell>
          <cell r="C9" t="str">
            <v>SANOFI WINTHROP OCEAN INDIEN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445</v>
          </cell>
          <cell r="B10" t="str">
            <v>SANOFI</v>
          </cell>
          <cell r="C10" t="str">
            <v>SANOFI WINTHROP CARAIBES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804</v>
          </cell>
          <cell r="B11" t="str">
            <v>SYNTHELABO</v>
          </cell>
          <cell r="C11" t="str">
            <v>Synthelabo Groupe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</v>
          </cell>
          <cell r="B12" t="str">
            <v>SYNTHELABO</v>
          </cell>
          <cell r="C12" t="str">
            <v>Synthelabo Recherche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807</v>
          </cell>
          <cell r="B13" t="str">
            <v>SYNTHELABO</v>
          </cell>
          <cell r="C13" t="str">
            <v>Synthelabo OTC</v>
          </cell>
          <cell r="D13">
            <v>866875.90710125759</v>
          </cell>
          <cell r="E13">
            <v>43503.164498547412</v>
          </cell>
          <cell r="F13">
            <v>70038.815333248422</v>
          </cell>
          <cell r="G13">
            <v>63404.902624573173</v>
          </cell>
          <cell r="H13">
            <v>2298.8132939390271</v>
          </cell>
          <cell r="I13">
            <v>-528075</v>
          </cell>
          <cell r="J13">
            <v>1403137.6858189877</v>
          </cell>
          <cell r="K13">
            <v>69171.65914232409</v>
          </cell>
          <cell r="L13">
            <v>-144693.16007554243</v>
          </cell>
          <cell r="M13">
            <v>0</v>
          </cell>
        </row>
        <row r="14">
          <cell r="A14">
            <v>821</v>
          </cell>
          <cell r="B14" t="str">
            <v>SYNTHELABO</v>
          </cell>
          <cell r="C14" t="str">
            <v>Synthelabo Biomédical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802</v>
          </cell>
          <cell r="B15" t="str">
            <v>SYNTHELABO</v>
          </cell>
          <cell r="C15" t="str">
            <v>Sylachim (ex Finorga)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>
            <v>811</v>
          </cell>
          <cell r="B16" t="str">
            <v>SYNTHELABO</v>
          </cell>
          <cell r="C16" t="str">
            <v>Irex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Y</v>
          </cell>
          <cell r="B17" t="str">
            <v>SYNTHELABO</v>
          </cell>
          <cell r="C17" t="str">
            <v>Laboratoires Synthelabo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>
            <v>808</v>
          </cell>
          <cell r="B18" t="str">
            <v>SYNTHELABO</v>
          </cell>
          <cell r="C18" t="str">
            <v>Dentoria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824</v>
          </cell>
          <cell r="B19" t="str">
            <v>SYNTHELABO</v>
          </cell>
          <cell r="C19" t="str">
            <v>Porges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8</v>
          </cell>
          <cell r="B20" t="str">
            <v>SYNTHELABO</v>
          </cell>
          <cell r="C20" t="str">
            <v>Sogetic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25</v>
          </cell>
          <cell r="B21" t="str">
            <v>SYNTHELABO</v>
          </cell>
          <cell r="C21" t="str">
            <v>Synthelabo Biomoléculaire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>
            <v>822</v>
          </cell>
          <cell r="B22" t="str">
            <v>SYNTHELABO</v>
          </cell>
          <cell r="C22" t="str">
            <v>ELA Médical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>
            <v>806</v>
          </cell>
          <cell r="B23" t="str">
            <v>SYNTHELABO</v>
          </cell>
          <cell r="C23" t="str">
            <v>ELA France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823</v>
          </cell>
          <cell r="B24" t="str">
            <v>SYNTHELABO</v>
          </cell>
          <cell r="C24" t="str">
            <v>ELA Recherche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364</v>
          </cell>
          <cell r="B25" t="str">
            <v>SANOFI-SYNTHELABO</v>
          </cell>
          <cell r="C25" t="str">
            <v>Sanofi-Synthélabo Groupe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446</v>
          </cell>
          <cell r="B26" t="str">
            <v>SANOFI-SYNTHELABO</v>
          </cell>
          <cell r="C26" t="str">
            <v>Sanofi-Synthélabo Polynésie</v>
          </cell>
          <cell r="D26">
            <v>209401.47113720799</v>
          </cell>
          <cell r="E26">
            <v>16338.432790208321</v>
          </cell>
          <cell r="F26">
            <v>26421.307836442946</v>
          </cell>
          <cell r="G26">
            <v>23900.58907488429</v>
          </cell>
          <cell r="H26">
            <v>866.95526821014948</v>
          </cell>
          <cell r="I26">
            <v>-37635.335628655761</v>
          </cell>
          <cell r="J26">
            <v>345393.13055575418</v>
          </cell>
          <cell r="K26">
            <v>16973.414316016122</v>
          </cell>
          <cell r="L26">
            <v>-144489.89456708121</v>
          </cell>
          <cell r="M26">
            <v>5230.5161463624281</v>
          </cell>
        </row>
        <row r="27">
          <cell r="A27">
            <v>447</v>
          </cell>
          <cell r="B27" t="str">
            <v>SANOFI-SYNTHELABO</v>
          </cell>
          <cell r="C27" t="str">
            <v>Sanofi-Synthélabo Nouvelle-Calédonie</v>
          </cell>
          <cell r="D27">
            <v>57287.662013908601</v>
          </cell>
          <cell r="E27">
            <v>8810.8843712989747</v>
          </cell>
          <cell r="F27">
            <v>14505.671089644395</v>
          </cell>
          <cell r="G27">
            <v>13081.974410058041</v>
          </cell>
          <cell r="H27">
            <v>475.43455443704028</v>
          </cell>
          <cell r="I27">
            <v>-89390.655492229736</v>
          </cell>
          <cell r="J27">
            <v>97983.544120349019</v>
          </cell>
          <cell r="K27">
            <v>4786.6126876035123</v>
          </cell>
          <cell r="L27">
            <v>-39529.274552997304</v>
          </cell>
          <cell r="M27">
            <v>1430.954804299173</v>
          </cell>
        </row>
        <row r="29">
          <cell r="C29" t="str">
            <v>Total Transferts "In"</v>
          </cell>
          <cell r="D29">
            <v>70628400.907101259</v>
          </cell>
          <cell r="E29">
            <v>3555666.74643635</v>
          </cell>
          <cell r="F29">
            <v>5810650.9418068221</v>
          </cell>
          <cell r="G29">
            <v>5246904.8929642048</v>
          </cell>
          <cell r="H29">
            <v>190536.89929820862</v>
          </cell>
          <cell r="I29">
            <v>-44269354.231300615</v>
          </cell>
          <cell r="J29">
            <v>116419724.5742218</v>
          </cell>
          <cell r="K29">
            <v>5721761.7674223315</v>
          </cell>
          <cell r="L29">
            <v>-2525335.0480779037</v>
          </cell>
          <cell r="M29">
            <v>10286.184853062183</v>
          </cell>
        </row>
        <row r="30">
          <cell r="C30" t="str">
            <v>Total Transferts "Out"</v>
          </cell>
          <cell r="D30">
            <v>70628400.907101259</v>
          </cell>
          <cell r="E30">
            <v>3555666.7464363505</v>
          </cell>
          <cell r="F30">
            <v>5810650.9418068221</v>
          </cell>
          <cell r="G30">
            <v>5246904.8929642048</v>
          </cell>
          <cell r="H30">
            <v>190536.89929820862</v>
          </cell>
          <cell r="I30">
            <v>-44269354.231300607</v>
          </cell>
          <cell r="J30">
            <v>116419724.5742218</v>
          </cell>
          <cell r="K30">
            <v>5721761.7674223315</v>
          </cell>
          <cell r="L30">
            <v>-2525335.0480779037</v>
          </cell>
          <cell r="M30">
            <v>10286.184853062183</v>
          </cell>
        </row>
        <row r="31">
          <cell r="C31" t="str">
            <v>Test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</sheetData>
      <sheetData sheetId="18" refreshError="1"/>
      <sheetData sheetId="19" refreshError="1"/>
      <sheetData sheetId="20" refreshError="1"/>
      <sheetData sheetId="21" refreshError="1">
        <row r="1">
          <cell r="A1" t="str">
            <v>code SOCIETE</v>
          </cell>
          <cell r="B1" t="str">
            <v>Origine</v>
          </cell>
          <cell r="C1" t="str">
            <v>Libellé</v>
          </cell>
          <cell r="D1" t="str">
            <v>DA</v>
          </cell>
          <cell r="E1" t="str">
            <v>CN1</v>
          </cell>
          <cell r="F1" t="str">
            <v>CN2</v>
          </cell>
          <cell r="G1" t="str">
            <v>CN</v>
          </cell>
          <cell r="H1" t="str">
            <v>IC</v>
          </cell>
          <cell r="I1" t="str">
            <v>PSC</v>
          </cell>
          <cell r="J1" t="str">
            <v>DA New Régime @01-01-01</v>
          </cell>
          <cell r="K1" t="str">
            <v>IC sur PBO</v>
          </cell>
          <cell r="L1" t="str">
            <v>PGA 2000</v>
          </cell>
          <cell r="M1" t="str">
            <v>TO 2000</v>
          </cell>
        </row>
        <row r="2">
          <cell r="A2">
            <v>100</v>
          </cell>
          <cell r="B2" t="str">
            <v>SANOFI</v>
          </cell>
          <cell r="C2" t="str">
            <v>SANOFI SYNTHELABO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A3">
            <v>105</v>
          </cell>
          <cell r="B3" t="str">
            <v>SANOFI</v>
          </cell>
          <cell r="C3" t="str">
            <v>SRABM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A4">
            <v>106</v>
          </cell>
          <cell r="B4" t="str">
            <v>SANOFI</v>
          </cell>
          <cell r="C4" t="str">
            <v>SANOFI SYNTHELABO France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122</v>
          </cell>
          <cell r="B5" t="str">
            <v>SANOFI</v>
          </cell>
          <cell r="C5" t="str">
            <v>SANOFI WINTHROP INDUSTRIE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>
            <v>126</v>
          </cell>
          <cell r="B6" t="str">
            <v>SANOFI</v>
          </cell>
          <cell r="C6" t="str">
            <v>SANOFI RECHERCHE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410</v>
          </cell>
          <cell r="B7" t="str">
            <v>SANOFI</v>
          </cell>
          <cell r="C7" t="str">
            <v>SANOFI CHIMIE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436</v>
          </cell>
          <cell r="B8" t="str">
            <v>SANOFI</v>
          </cell>
          <cell r="C8" t="str">
            <v>SANOFI WINTHROP A.M.O.</v>
          </cell>
          <cell r="D8">
            <v>411802.99999999959</v>
          </cell>
          <cell r="E8">
            <v>34157.581937802985</v>
          </cell>
          <cell r="F8">
            <v>55483.12647357372</v>
          </cell>
          <cell r="G8">
            <v>50151.74033963104</v>
          </cell>
          <cell r="H8">
            <v>1820.0404289258631</v>
          </cell>
          <cell r="I8">
            <v>-255926.23130060808</v>
          </cell>
          <cell r="J8">
            <v>679681.88840281882</v>
          </cell>
          <cell r="K8">
            <v>33397.526933544374</v>
          </cell>
          <cell r="L8">
            <v>-284149.7327085163</v>
          </cell>
          <cell r="M8">
            <v>10286.184853062183</v>
          </cell>
        </row>
        <row r="9">
          <cell r="A9">
            <v>444</v>
          </cell>
          <cell r="B9" t="str">
            <v>SANOFI</v>
          </cell>
          <cell r="C9" t="str">
            <v>SANOFI WINTHROP OCEAN INDIEN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445</v>
          </cell>
          <cell r="B10" t="str">
            <v>SANOFI</v>
          </cell>
          <cell r="C10" t="str">
            <v>SANOFI WINTHROP CARAIBES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804</v>
          </cell>
          <cell r="B11" t="str">
            <v>SYNTHELABO</v>
          </cell>
          <cell r="C11" t="str">
            <v>Synthelabo Groupe</v>
          </cell>
          <cell r="D11">
            <v>69349722</v>
          </cell>
          <cell r="E11">
            <v>3478006</v>
          </cell>
          <cell r="F11">
            <v>5685129</v>
          </cell>
          <cell r="G11">
            <v>5133348.25</v>
          </cell>
          <cell r="H11">
            <v>186418.04557534374</v>
          </cell>
          <cell r="I11">
            <v>-43485353</v>
          </cell>
          <cell r="J11">
            <v>114336905</v>
          </cell>
          <cell r="K11">
            <v>5619192.5813464634</v>
          </cell>
          <cell r="L11">
            <v>-2096492.1552938451</v>
          </cell>
          <cell r="M11">
            <v>0</v>
          </cell>
        </row>
        <row r="12">
          <cell r="A12" t="str">
            <v>F</v>
          </cell>
          <cell r="B12" t="str">
            <v>SYNTHELABO</v>
          </cell>
          <cell r="C12" t="str">
            <v>Synthelabo Recherche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807</v>
          </cell>
          <cell r="B13" t="str">
            <v>SYNTHELABO</v>
          </cell>
          <cell r="C13" t="str">
            <v>Synthelabo OTC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821</v>
          </cell>
          <cell r="B14" t="str">
            <v>SYNTHELABO</v>
          </cell>
          <cell r="C14" t="str">
            <v>Synthelabo Biomédical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802</v>
          </cell>
          <cell r="B15" t="str">
            <v>SYNTHELABO</v>
          </cell>
          <cell r="C15" t="str">
            <v>Sylachim (ex Finorga)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>
            <v>811</v>
          </cell>
          <cell r="B16" t="str">
            <v>SYNTHELABO</v>
          </cell>
          <cell r="C16" t="str">
            <v>Irex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Y</v>
          </cell>
          <cell r="B17" t="str">
            <v>SYNTHELABO</v>
          </cell>
          <cell r="C17" t="str">
            <v>Laboratoires Synthelabo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>
            <v>808</v>
          </cell>
          <cell r="B18" t="str">
            <v>SYNTHELABO</v>
          </cell>
          <cell r="C18" t="str">
            <v>Dentoria</v>
          </cell>
          <cell r="D18">
            <v>866875.90710125759</v>
          </cell>
          <cell r="E18">
            <v>43503.164498547412</v>
          </cell>
          <cell r="F18">
            <v>70038.815333248422</v>
          </cell>
          <cell r="G18">
            <v>63404.902624573173</v>
          </cell>
          <cell r="H18">
            <v>2298.8132939390271</v>
          </cell>
          <cell r="I18">
            <v>-528075</v>
          </cell>
          <cell r="J18">
            <v>1403137.6858189877</v>
          </cell>
          <cell r="K18">
            <v>69171.65914232409</v>
          </cell>
          <cell r="L18">
            <v>-144693.16007554243</v>
          </cell>
          <cell r="M18">
            <v>0</v>
          </cell>
        </row>
        <row r="19">
          <cell r="A19">
            <v>824</v>
          </cell>
          <cell r="B19" t="str">
            <v>SYNTHELABO</v>
          </cell>
          <cell r="C19" t="str">
            <v>Porges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8</v>
          </cell>
          <cell r="B20" t="str">
            <v>SYNTHELABO</v>
          </cell>
          <cell r="C20" t="str">
            <v>Sogetic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25</v>
          </cell>
          <cell r="B21" t="str">
            <v>SYNTHELABO</v>
          </cell>
          <cell r="C21" t="str">
            <v>Synthelabo Biomoléculaire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>
            <v>822</v>
          </cell>
          <cell r="B22" t="str">
            <v>SYNTHELABO</v>
          </cell>
          <cell r="C22" t="str">
            <v>ELA Médical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>
            <v>806</v>
          </cell>
          <cell r="B23" t="str">
            <v>SYNTHELABO</v>
          </cell>
          <cell r="C23" t="str">
            <v>ELA France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823</v>
          </cell>
          <cell r="B24" t="str">
            <v>SYNTHELABO</v>
          </cell>
          <cell r="C24" t="str">
            <v>ELA Recherche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364</v>
          </cell>
          <cell r="B25" t="str">
            <v>SANOFI-SYNTHELABO</v>
          </cell>
          <cell r="C25" t="str">
            <v>Sanofi-Synthélabo Groupe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446</v>
          </cell>
          <cell r="B26" t="str">
            <v>SANOFI-SYNTHELABO</v>
          </cell>
          <cell r="C26" t="str">
            <v>Sanofi-Synthélabo Polynésie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>
            <v>447</v>
          </cell>
          <cell r="B27" t="str">
            <v>SANOFI-SYNTHELABO</v>
          </cell>
          <cell r="C27" t="str">
            <v>Sanofi-Synthélabo Nouvelle-Calédonie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9">
          <cell r="C29" t="str">
            <v>Total Transferts "In"</v>
          </cell>
          <cell r="D29">
            <v>70628400.907101259</v>
          </cell>
          <cell r="E29">
            <v>3555666.7464363505</v>
          </cell>
          <cell r="F29">
            <v>5810650.9418068221</v>
          </cell>
          <cell r="G29">
            <v>5246904.8929642048</v>
          </cell>
          <cell r="H29">
            <v>190536.89929820862</v>
          </cell>
          <cell r="I29">
            <v>-44269354.231300607</v>
          </cell>
          <cell r="J29">
            <v>116419724.5742218</v>
          </cell>
          <cell r="K29">
            <v>5721761.7674223315</v>
          </cell>
          <cell r="L29">
            <v>-2525335.0480779037</v>
          </cell>
          <cell r="M29">
            <v>10286.184853062183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entities list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D31D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2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REST"/>
      <sheetName val="HON"/>
      <sheetName val="Z"/>
      <sheetName val="Com"/>
      <sheetName val="Tables"/>
      <sheetName val="Int Hyp."/>
    </sheetNames>
    <sheetDataSet>
      <sheetData sheetId="0">
        <row r="5">
          <cell r="B5">
            <v>40143</v>
          </cell>
        </row>
        <row r="6">
          <cell r="B6" t="str">
            <v>Laboratoire Aventis (France)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Nbre actions"/>
      <sheetName val="Actions propres"/>
      <sheetName val="Cap S001"/>
      <sheetName val="Sop-0"/>
      <sheetName val="Sop-1"/>
      <sheetName val="Sop-2"/>
      <sheetName val="Sop-3"/>
      <sheetName val="Cours a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d'emploi"/>
      <sheetName val="Hypothèses"/>
      <sheetName val="NPPC 2003"/>
      <sheetName val="SFAS 2002"/>
      <sheetName val="SFAS 2001"/>
      <sheetName val="Données Initiales"/>
      <sheetName val="Résultats Evaluation 2002"/>
      <sheetName val="SC 2002"/>
      <sheetName val="IC_PBO 2002"/>
      <sheetName val="IC_2002"/>
      <sheetName val="IC_Prest 2002"/>
      <sheetName val="PGA 2002"/>
      <sheetName val="TO 2002"/>
      <sheetName val="PSC 2002"/>
      <sheetName val="Transfert In_2002"/>
      <sheetName val="Transfert Out_2002"/>
      <sheetName val="Ventes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9">
          <cell r="A9" t="str">
            <v>number society</v>
          </cell>
          <cell r="B9">
            <v>100</v>
          </cell>
          <cell r="C9">
            <v>105</v>
          </cell>
          <cell r="D9">
            <v>106</v>
          </cell>
          <cell r="E9">
            <v>122</v>
          </cell>
          <cell r="F9">
            <v>126</v>
          </cell>
          <cell r="G9">
            <v>364</v>
          </cell>
          <cell r="H9">
            <v>410</v>
          </cell>
          <cell r="I9">
            <v>444</v>
          </cell>
          <cell r="J9">
            <v>445</v>
          </cell>
          <cell r="K9">
            <v>446</v>
          </cell>
          <cell r="L9">
            <v>447</v>
          </cell>
          <cell r="M9">
            <v>807</v>
          </cell>
          <cell r="N9">
            <v>811</v>
          </cell>
          <cell r="O9" t="str">
            <v>Groupe</v>
          </cell>
        </row>
        <row r="10">
          <cell r="A10" t="str">
            <v>Scheme :</v>
          </cell>
          <cell r="B10" t="str">
            <v>IFC</v>
          </cell>
          <cell r="C10" t="str">
            <v>IFC</v>
          </cell>
          <cell r="D10" t="str">
            <v>IFC</v>
          </cell>
          <cell r="E10" t="str">
            <v>IFC</v>
          </cell>
          <cell r="F10" t="str">
            <v>IFC</v>
          </cell>
          <cell r="G10" t="str">
            <v>IFC</v>
          </cell>
          <cell r="H10" t="str">
            <v>IFC</v>
          </cell>
          <cell r="I10" t="str">
            <v>IFC</v>
          </cell>
          <cell r="J10" t="str">
            <v>IFC</v>
          </cell>
          <cell r="K10" t="str">
            <v>IFC</v>
          </cell>
          <cell r="L10" t="str">
            <v>IFC</v>
          </cell>
          <cell r="M10" t="str">
            <v>IFC</v>
          </cell>
          <cell r="N10" t="str">
            <v>IFC</v>
          </cell>
          <cell r="O10" t="str">
            <v>IFC</v>
          </cell>
        </row>
        <row r="11">
          <cell r="A11" t="str">
            <v>currency</v>
          </cell>
          <cell r="B11" t="str">
            <v>Euro</v>
          </cell>
          <cell r="C11" t="str">
            <v>Euro</v>
          </cell>
          <cell r="D11" t="str">
            <v>Euro</v>
          </cell>
          <cell r="E11" t="str">
            <v>Euro</v>
          </cell>
          <cell r="F11" t="str">
            <v>Euro</v>
          </cell>
          <cell r="G11" t="str">
            <v>Euro</v>
          </cell>
          <cell r="H11" t="str">
            <v>Euro</v>
          </cell>
          <cell r="I11" t="str">
            <v>Euro</v>
          </cell>
          <cell r="J11" t="str">
            <v>Euro</v>
          </cell>
          <cell r="K11" t="str">
            <v>Euro</v>
          </cell>
          <cell r="L11" t="str">
            <v>Euro</v>
          </cell>
          <cell r="M11" t="str">
            <v>Euro</v>
          </cell>
          <cell r="N11" t="str">
            <v>Euro</v>
          </cell>
          <cell r="O11" t="str">
            <v>Euro</v>
          </cell>
        </row>
        <row r="12">
          <cell r="B12" t="str">
            <v>dec_02</v>
          </cell>
          <cell r="C12" t="str">
            <v>dec_02</v>
          </cell>
          <cell r="D12" t="str">
            <v>dec_02</v>
          </cell>
          <cell r="E12" t="str">
            <v>dec_02</v>
          </cell>
          <cell r="F12" t="str">
            <v>dec_02</v>
          </cell>
          <cell r="G12" t="str">
            <v>dec_02</v>
          </cell>
          <cell r="H12" t="str">
            <v>dec_02</v>
          </cell>
          <cell r="I12" t="str">
            <v>dec_02</v>
          </cell>
          <cell r="J12" t="str">
            <v>dec_02</v>
          </cell>
          <cell r="K12" t="str">
            <v>dec_02</v>
          </cell>
          <cell r="L12" t="str">
            <v>dec_02</v>
          </cell>
          <cell r="M12" t="str">
            <v>dec_02</v>
          </cell>
          <cell r="N12" t="str">
            <v>dec_02</v>
          </cell>
          <cell r="O12" t="str">
            <v>dec_02</v>
          </cell>
        </row>
        <row r="16">
          <cell r="A16" t="str">
            <v>Benefits Obligation @ 30/09/2001</v>
          </cell>
          <cell r="B16">
            <v>-7299910.3599778647</v>
          </cell>
          <cell r="C16">
            <v>-160913.44402148313</v>
          </cell>
          <cell r="D16">
            <v>-33203861.990953676</v>
          </cell>
          <cell r="E16">
            <v>-51930042.518030912</v>
          </cell>
          <cell r="F16">
            <v>-62456842.140567139</v>
          </cell>
          <cell r="G16">
            <v>-31615232.705802362</v>
          </cell>
          <cell r="H16">
            <v>-8354427.8054811517</v>
          </cell>
          <cell r="I16">
            <v>-78860.504575757252</v>
          </cell>
          <cell r="J16">
            <v>-172254.73620984302</v>
          </cell>
          <cell r="K16">
            <v>-58469.686275167427</v>
          </cell>
          <cell r="L16">
            <v>-16572.427765844408</v>
          </cell>
          <cell r="M16">
            <v>-2023103.4961133124</v>
          </cell>
          <cell r="N16">
            <v>-1444163.1082525228</v>
          </cell>
          <cell r="O16">
            <v>-198814654.924027</v>
          </cell>
        </row>
        <row r="18">
          <cell r="A18" t="str">
            <v>Ventes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A19" t="str">
            <v>Transferts IN de PBO</v>
          </cell>
          <cell r="B19">
            <v>0</v>
          </cell>
          <cell r="C19">
            <v>160913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160913</v>
          </cell>
        </row>
        <row r="20">
          <cell r="A20" t="str">
            <v>Transferts Out de PBO</v>
          </cell>
          <cell r="B20">
            <v>-160913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-160913</v>
          </cell>
        </row>
        <row r="23">
          <cell r="A23" t="str">
            <v>New Benefits Obligation @ 30/09/2001</v>
          </cell>
          <cell r="B23">
            <v>-7460823.3599778647</v>
          </cell>
          <cell r="C23">
            <v>-0.44402148312656209</v>
          </cell>
          <cell r="D23">
            <v>-33203861.990953676</v>
          </cell>
          <cell r="E23">
            <v>-51930042.518030912</v>
          </cell>
          <cell r="F23">
            <v>-62456842.140567139</v>
          </cell>
          <cell r="G23">
            <v>-31615232.705802362</v>
          </cell>
          <cell r="H23">
            <v>-8354427.8054811517</v>
          </cell>
          <cell r="I23">
            <v>-78860.504575757252</v>
          </cell>
          <cell r="J23">
            <v>-172254.73620984302</v>
          </cell>
          <cell r="K23">
            <v>-58469.686275167427</v>
          </cell>
          <cell r="L23">
            <v>-16572.427765844408</v>
          </cell>
          <cell r="M23">
            <v>-2023103.4961133124</v>
          </cell>
          <cell r="N23">
            <v>-1444163.1082525228</v>
          </cell>
          <cell r="O23">
            <v>-198814654.924027</v>
          </cell>
        </row>
        <row r="28">
          <cell r="A28" t="str">
            <v>Unrecognized actuarial loss (gain) @ 30/09/2001</v>
          </cell>
          <cell r="B28">
            <v>-118484.64897920036</v>
          </cell>
          <cell r="C28">
            <v>18869.938771202931</v>
          </cell>
          <cell r="D28">
            <v>-514346.60491824802</v>
          </cell>
          <cell r="E28">
            <v>2585622.1513286224</v>
          </cell>
          <cell r="F28">
            <v>5913872.2775459215</v>
          </cell>
          <cell r="G28">
            <v>3756563.5081134611</v>
          </cell>
          <cell r="H28">
            <v>2007466.7135043889</v>
          </cell>
          <cell r="I28">
            <v>47149.450416080537</v>
          </cell>
          <cell r="J28">
            <v>31699.262271703254</v>
          </cell>
          <cell r="K28">
            <v>-6473.5993043624339</v>
          </cell>
          <cell r="L28">
            <v>-14308.155643446278</v>
          </cell>
          <cell r="M28">
            <v>271153.48646300758</v>
          </cell>
          <cell r="N28">
            <v>547536.38512919063</v>
          </cell>
          <cell r="O28">
            <v>14526320.164698323</v>
          </cell>
        </row>
        <row r="30">
          <cell r="A30" t="str">
            <v>Ventes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Transferts IN de PGA</v>
          </cell>
          <cell r="B31">
            <v>0</v>
          </cell>
          <cell r="C31">
            <v>-18870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-18870</v>
          </cell>
        </row>
        <row r="32">
          <cell r="A32" t="str">
            <v>Transferts Out de PGA</v>
          </cell>
          <cell r="B32">
            <v>18870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18870</v>
          </cell>
        </row>
        <row r="34">
          <cell r="A34" t="str">
            <v>New Unrecognized actuarial loss (gain) @ 30/09/2001</v>
          </cell>
          <cell r="B34">
            <v>-99614.648979200356</v>
          </cell>
          <cell r="C34">
            <v>-6.1228797068906715E-2</v>
          </cell>
          <cell r="D34">
            <v>-514346.60491824802</v>
          </cell>
          <cell r="E34">
            <v>2585622.1513286224</v>
          </cell>
          <cell r="F34">
            <v>5913872.2775459215</v>
          </cell>
          <cell r="G34">
            <v>3756563.5081134611</v>
          </cell>
          <cell r="H34">
            <v>2007466.7135043889</v>
          </cell>
          <cell r="I34">
            <v>47149.450416080537</v>
          </cell>
          <cell r="J34">
            <v>31699.262271703254</v>
          </cell>
          <cell r="K34">
            <v>-6473.5993043624339</v>
          </cell>
          <cell r="L34">
            <v>-14308.155643446278</v>
          </cell>
          <cell r="M34">
            <v>271153.48646300758</v>
          </cell>
          <cell r="N34">
            <v>547536.38512919063</v>
          </cell>
          <cell r="O34">
            <v>14526320.164698323</v>
          </cell>
        </row>
        <row r="37">
          <cell r="A37" t="str">
            <v>Base d'amortissement</v>
          </cell>
          <cell r="B37">
            <v>-746082.33599778649</v>
          </cell>
          <cell r="C37">
            <v>-4.4402148312656209E-2</v>
          </cell>
          <cell r="D37">
            <v>-3320386.1990953679</v>
          </cell>
          <cell r="E37">
            <v>-5193004.2518030917</v>
          </cell>
          <cell r="F37">
            <v>-6245684.2140567144</v>
          </cell>
          <cell r="G37">
            <v>-3161523.2705802363</v>
          </cell>
          <cell r="H37">
            <v>-835442.78054811526</v>
          </cell>
          <cell r="I37">
            <v>-7886.0504575757259</v>
          </cell>
          <cell r="J37">
            <v>-17225.473620984303</v>
          </cell>
          <cell r="K37">
            <v>-5846.9686275167433</v>
          </cell>
          <cell r="L37">
            <v>-1657.2427765844409</v>
          </cell>
          <cell r="M37">
            <v>-202310.34961133124</v>
          </cell>
          <cell r="N37">
            <v>-144416.31082525229</v>
          </cell>
          <cell r="O37">
            <v>-19881465.492402699</v>
          </cell>
        </row>
        <row r="39">
          <cell r="A39" t="str">
            <v>Partie des P(G)A excédent le corridor</v>
          </cell>
          <cell r="B39">
            <v>0</v>
          </cell>
          <cell r="C39">
            <v>-1.6826648756250506E-2</v>
          </cell>
          <cell r="D39">
            <v>0</v>
          </cell>
          <cell r="E39">
            <v>0</v>
          </cell>
          <cell r="F39">
            <v>0</v>
          </cell>
          <cell r="G39">
            <v>595040.23753322475</v>
          </cell>
          <cell r="H39">
            <v>1172023.9329562737</v>
          </cell>
          <cell r="I39">
            <v>39263.399958504815</v>
          </cell>
          <cell r="J39">
            <v>14473.788650718951</v>
          </cell>
          <cell r="K39">
            <v>-626.63067684569069</v>
          </cell>
          <cell r="L39">
            <v>-12650.912866861838</v>
          </cell>
          <cell r="M39">
            <v>68843.136851676332</v>
          </cell>
          <cell r="N39">
            <v>403120.07430393831</v>
          </cell>
          <cell r="O39">
            <v>2279487.0098839803</v>
          </cell>
        </row>
        <row r="41">
          <cell r="A41" t="str">
            <v>EDRMA</v>
          </cell>
          <cell r="B41">
            <v>17</v>
          </cell>
          <cell r="C41">
            <v>17</v>
          </cell>
          <cell r="D41">
            <v>17</v>
          </cell>
          <cell r="E41">
            <v>17</v>
          </cell>
          <cell r="F41">
            <v>17</v>
          </cell>
          <cell r="G41">
            <v>17</v>
          </cell>
          <cell r="H41">
            <v>17</v>
          </cell>
          <cell r="I41">
            <v>17</v>
          </cell>
          <cell r="J41">
            <v>17</v>
          </cell>
          <cell r="K41">
            <v>17</v>
          </cell>
          <cell r="L41">
            <v>17</v>
          </cell>
          <cell r="M41">
            <v>17</v>
          </cell>
          <cell r="N41">
            <v>17</v>
          </cell>
        </row>
        <row r="43">
          <cell r="A43" t="str">
            <v>Amortissement des (P)GA</v>
          </cell>
          <cell r="B43">
            <v>0</v>
          </cell>
          <cell r="C43">
            <v>9.8980286801473574E-4</v>
          </cell>
          <cell r="D43">
            <v>0</v>
          </cell>
          <cell r="E43">
            <v>0</v>
          </cell>
          <cell r="F43">
            <v>0</v>
          </cell>
          <cell r="G43">
            <v>-35002.366913719103</v>
          </cell>
          <cell r="H43">
            <v>-68942.584291545514</v>
          </cell>
          <cell r="I43">
            <v>-2309.611762264989</v>
          </cell>
          <cell r="J43">
            <v>-851.39933239523236</v>
          </cell>
          <cell r="K43">
            <v>36.860628049746509</v>
          </cell>
          <cell r="L43">
            <v>744.17134510951985</v>
          </cell>
          <cell r="M43">
            <v>-4049.5962853927253</v>
          </cell>
          <cell r="N43">
            <v>-23712.945547290488</v>
          </cell>
          <cell r="O43">
            <v>-134087.47116964593</v>
          </cell>
        </row>
        <row r="46">
          <cell r="A46" t="str">
            <v>Unrecognized actuarial loss (gain) @ 30/09/2002 (Stock Passé)</v>
          </cell>
          <cell r="B46">
            <v>-99614.648979200356</v>
          </cell>
          <cell r="C46">
            <v>-6.0238994200891981E-2</v>
          </cell>
          <cell r="D46">
            <v>-514346.60491824802</v>
          </cell>
          <cell r="E46">
            <v>2585622.1513286224</v>
          </cell>
          <cell r="F46">
            <v>5913872.2775459215</v>
          </cell>
          <cell r="G46">
            <v>3721561.141199742</v>
          </cell>
          <cell r="H46">
            <v>1938524.1292128435</v>
          </cell>
          <cell r="I46">
            <v>44839.838653815546</v>
          </cell>
          <cell r="J46">
            <v>30847.862939308023</v>
          </cell>
          <cell r="K46">
            <v>-6436.7386763126879</v>
          </cell>
          <cell r="L46">
            <v>-13563.984298336758</v>
          </cell>
          <cell r="M46">
            <v>267103.89017761487</v>
          </cell>
          <cell r="N46">
            <v>523823.43958190014</v>
          </cell>
          <cell r="O46">
            <v>14392232.693528675</v>
          </cell>
        </row>
        <row r="48">
          <cell r="A48" t="str">
            <v>Unrecognized actuarial loss gain @ 30/09/2002 (Flux)</v>
          </cell>
          <cell r="B48">
            <v>-1730944.3599778647</v>
          </cell>
          <cell r="C48">
            <v>-0.20983261099900119</v>
          </cell>
          <cell r="D48">
            <v>-2877682.9909536764</v>
          </cell>
          <cell r="E48">
            <v>-688189.51803091168</v>
          </cell>
          <cell r="F48">
            <v>-366077.14056713879</v>
          </cell>
          <cell r="G48">
            <v>125645.29419763386</v>
          </cell>
          <cell r="H48">
            <v>-309177.80548115075</v>
          </cell>
          <cell r="I48">
            <v>-7405.268565984501</v>
          </cell>
          <cell r="J48">
            <v>-17271.457360859786</v>
          </cell>
          <cell r="K48">
            <v>-29404.792304613715</v>
          </cell>
          <cell r="L48">
            <v>-9902.530223551239</v>
          </cell>
          <cell r="M48">
            <v>-210515.83965926152</v>
          </cell>
          <cell r="N48">
            <v>545602.98856421979</v>
          </cell>
          <cell r="O48">
            <v>-5575323.6301957704</v>
          </cell>
        </row>
        <row r="50">
          <cell r="A50" t="str">
            <v>Unrecognized actuarial loss (gain) @ 30/09/2002</v>
          </cell>
          <cell r="B50">
            <v>-1830559.0089570649</v>
          </cell>
          <cell r="C50">
            <v>-0.27007160519989315</v>
          </cell>
          <cell r="D50">
            <v>-3392029.5958719244</v>
          </cell>
          <cell r="E50">
            <v>1897432.6332977107</v>
          </cell>
          <cell r="F50">
            <v>5547795.1369787827</v>
          </cell>
          <cell r="G50">
            <v>3847206.4353973758</v>
          </cell>
          <cell r="H50">
            <v>1629346.3237316927</v>
          </cell>
          <cell r="I50">
            <v>37434.570087831045</v>
          </cell>
          <cell r="J50">
            <v>13576.405578448237</v>
          </cell>
          <cell r="K50">
            <v>-35841.5309809264</v>
          </cell>
          <cell r="L50">
            <v>-23466.514521887999</v>
          </cell>
          <cell r="M50">
            <v>56588.050518353353</v>
          </cell>
          <cell r="N50">
            <v>1069426.4281461199</v>
          </cell>
          <cell r="O50">
            <v>8816909.063332906</v>
          </cell>
        </row>
      </sheetData>
      <sheetData sheetId="12">
        <row r="9">
          <cell r="A9" t="str">
            <v>number society</v>
          </cell>
          <cell r="B9">
            <v>100</v>
          </cell>
          <cell r="C9">
            <v>105</v>
          </cell>
          <cell r="D9">
            <v>106</v>
          </cell>
          <cell r="E9">
            <v>122</v>
          </cell>
          <cell r="F9">
            <v>126</v>
          </cell>
          <cell r="G9">
            <v>364</v>
          </cell>
          <cell r="H9">
            <v>410</v>
          </cell>
          <cell r="I9">
            <v>444</v>
          </cell>
          <cell r="J9">
            <v>445</v>
          </cell>
          <cell r="K9">
            <v>446</v>
          </cell>
          <cell r="L9">
            <v>447</v>
          </cell>
          <cell r="M9">
            <v>807</v>
          </cell>
          <cell r="N9">
            <v>811</v>
          </cell>
          <cell r="O9" t="str">
            <v>Groupe</v>
          </cell>
        </row>
        <row r="10">
          <cell r="A10" t="str">
            <v>Scheme :</v>
          </cell>
          <cell r="B10" t="str">
            <v>IFC</v>
          </cell>
          <cell r="C10" t="str">
            <v>IFC</v>
          </cell>
          <cell r="D10" t="str">
            <v>IFC</v>
          </cell>
          <cell r="E10" t="str">
            <v>IFC</v>
          </cell>
          <cell r="F10" t="str">
            <v>IFC</v>
          </cell>
          <cell r="G10" t="str">
            <v>IFC</v>
          </cell>
          <cell r="H10" t="str">
            <v>IFC</v>
          </cell>
          <cell r="I10" t="str">
            <v>IFC</v>
          </cell>
          <cell r="J10" t="str">
            <v>IFC</v>
          </cell>
          <cell r="K10" t="str">
            <v>IFC</v>
          </cell>
          <cell r="L10" t="str">
            <v>IFC</v>
          </cell>
          <cell r="M10" t="str">
            <v>IFC</v>
          </cell>
          <cell r="N10" t="str">
            <v>IFC</v>
          </cell>
          <cell r="O10" t="str">
            <v>IFC</v>
          </cell>
        </row>
        <row r="11">
          <cell r="A11" t="str">
            <v>currency</v>
          </cell>
          <cell r="B11" t="str">
            <v>Euro</v>
          </cell>
          <cell r="C11" t="str">
            <v>Euro</v>
          </cell>
          <cell r="D11" t="str">
            <v>Euro</v>
          </cell>
          <cell r="E11" t="str">
            <v>Euro</v>
          </cell>
          <cell r="F11" t="str">
            <v>Euro</v>
          </cell>
          <cell r="G11" t="str">
            <v>Euro</v>
          </cell>
          <cell r="H11" t="str">
            <v>Euro</v>
          </cell>
          <cell r="I11" t="str">
            <v>Euro</v>
          </cell>
          <cell r="J11" t="str">
            <v>Euro</v>
          </cell>
          <cell r="K11" t="str">
            <v>Euro</v>
          </cell>
          <cell r="L11" t="str">
            <v>Euro</v>
          </cell>
          <cell r="M11" t="str">
            <v>Euro</v>
          </cell>
          <cell r="N11" t="str">
            <v>Euro</v>
          </cell>
          <cell r="O11" t="str">
            <v>Euro</v>
          </cell>
        </row>
        <row r="12">
          <cell r="B12" t="str">
            <v>dec_02</v>
          </cell>
          <cell r="C12" t="str">
            <v>dec_02</v>
          </cell>
          <cell r="D12" t="str">
            <v>dec_02</v>
          </cell>
          <cell r="E12" t="str">
            <v>dec_02</v>
          </cell>
          <cell r="F12" t="str">
            <v>dec_02</v>
          </cell>
          <cell r="G12" t="str">
            <v>dec_02</v>
          </cell>
          <cell r="H12" t="str">
            <v>dec_02</v>
          </cell>
          <cell r="I12" t="str">
            <v>dec_02</v>
          </cell>
          <cell r="J12" t="str">
            <v>dec_02</v>
          </cell>
          <cell r="K12" t="str">
            <v>dec_02</v>
          </cell>
          <cell r="L12" t="str">
            <v>dec_02</v>
          </cell>
          <cell r="M12" t="str">
            <v>dec_02</v>
          </cell>
          <cell r="N12" t="str">
            <v>dec_02</v>
          </cell>
          <cell r="O12" t="str">
            <v>dec_02</v>
          </cell>
        </row>
        <row r="15">
          <cell r="A15" t="str">
            <v>Unrecognized Transition Obligation (Asset) @ 30/09/2001</v>
          </cell>
          <cell r="B15">
            <v>159917.45713611142</v>
          </cell>
          <cell r="C15">
            <v>-965.83376348931915</v>
          </cell>
          <cell r="D15">
            <v>335481.48393173132</v>
          </cell>
          <cell r="E15">
            <v>-103160.12839535311</v>
          </cell>
          <cell r="F15">
            <v>-143830.31437490394</v>
          </cell>
          <cell r="G15">
            <v>166244.43050062959</v>
          </cell>
          <cell r="H15">
            <v>-171765.45998246787</v>
          </cell>
          <cell r="I15">
            <v>1444.2410097003308</v>
          </cell>
          <cell r="J15">
            <v>8067.4393799187046</v>
          </cell>
          <cell r="K15">
            <v>531.59136410490612</v>
          </cell>
          <cell r="L15">
            <v>145.43176908437323</v>
          </cell>
          <cell r="M15">
            <v>0</v>
          </cell>
          <cell r="N15">
            <v>0</v>
          </cell>
          <cell r="O15">
            <v>252110.33857506642</v>
          </cell>
        </row>
        <row r="17">
          <cell r="A17" t="str">
            <v>Ventes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A18" t="str">
            <v>Transferts IN de TO</v>
          </cell>
          <cell r="B18">
            <v>0</v>
          </cell>
          <cell r="C18">
            <v>966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966</v>
          </cell>
        </row>
        <row r="19">
          <cell r="A19" t="str">
            <v>Transferts Out de TO</v>
          </cell>
          <cell r="B19">
            <v>-966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-966</v>
          </cell>
        </row>
        <row r="21">
          <cell r="A21" t="str">
            <v>New Unrecognized Transition Obligation (Asset) @ 30/09/2001</v>
          </cell>
          <cell r="B21">
            <v>158951.45713611142</v>
          </cell>
          <cell r="C21">
            <v>0.16623651068084655</v>
          </cell>
          <cell r="D21">
            <v>335481.48393173132</v>
          </cell>
          <cell r="E21">
            <v>-103160.12839535311</v>
          </cell>
          <cell r="F21">
            <v>-143830.31437490394</v>
          </cell>
          <cell r="G21">
            <v>166244.43050062959</v>
          </cell>
          <cell r="H21">
            <v>-171765.45998246787</v>
          </cell>
          <cell r="I21">
            <v>1444.2410097003308</v>
          </cell>
          <cell r="J21">
            <v>8067.4393799187046</v>
          </cell>
          <cell r="K21">
            <v>531.59136410490612</v>
          </cell>
          <cell r="L21">
            <v>145.43176908437323</v>
          </cell>
          <cell r="M21">
            <v>0</v>
          </cell>
          <cell r="N21">
            <v>0</v>
          </cell>
          <cell r="O21">
            <v>252110.33857506642</v>
          </cell>
        </row>
        <row r="23">
          <cell r="A23" t="str">
            <v>Durée d'amortissement</v>
          </cell>
          <cell r="B23">
            <v>2</v>
          </cell>
          <cell r="C23">
            <v>2</v>
          </cell>
          <cell r="D23">
            <v>2</v>
          </cell>
          <cell r="E23">
            <v>2</v>
          </cell>
          <cell r="F23">
            <v>2</v>
          </cell>
          <cell r="G23">
            <v>2</v>
          </cell>
          <cell r="H23">
            <v>2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</row>
        <row r="24">
          <cell r="A24" t="str">
            <v>Amortissement de TO dans l'année</v>
          </cell>
          <cell r="B24">
            <v>-79475.728568055711</v>
          </cell>
          <cell r="C24">
            <v>-8.3118255340423275E-2</v>
          </cell>
          <cell r="D24">
            <v>-167740.74196586566</v>
          </cell>
          <cell r="E24">
            <v>51580.064197676555</v>
          </cell>
          <cell r="F24">
            <v>71915.157187451972</v>
          </cell>
          <cell r="G24">
            <v>-83122.215250314795</v>
          </cell>
          <cell r="H24">
            <v>85882.729991233937</v>
          </cell>
          <cell r="I24">
            <v>-722.12050485016539</v>
          </cell>
          <cell r="J24">
            <v>-4033.7196899593523</v>
          </cell>
          <cell r="K24">
            <v>-265.79568205245306</v>
          </cell>
          <cell r="L24">
            <v>-72.715884542186615</v>
          </cell>
          <cell r="M24">
            <v>0</v>
          </cell>
          <cell r="N24">
            <v>0</v>
          </cell>
          <cell r="O24">
            <v>-126055.16928753321</v>
          </cell>
        </row>
        <row r="27">
          <cell r="A27" t="str">
            <v>Unrecognized Transition Obligation (Asset) @ 31/12/2002</v>
          </cell>
          <cell r="B27">
            <v>79475.728568055711</v>
          </cell>
          <cell r="C27">
            <v>8.3118255340423275E-2</v>
          </cell>
          <cell r="D27">
            <v>167740.74196586566</v>
          </cell>
          <cell r="E27">
            <v>-51580.064197676555</v>
          </cell>
          <cell r="F27">
            <v>-71915.157187451972</v>
          </cell>
          <cell r="G27">
            <v>83122.215250314795</v>
          </cell>
          <cell r="H27">
            <v>-85882.729991233937</v>
          </cell>
          <cell r="I27">
            <v>722.12050485016539</v>
          </cell>
          <cell r="J27">
            <v>4033.7196899593523</v>
          </cell>
          <cell r="K27">
            <v>265.79568205245306</v>
          </cell>
          <cell r="L27">
            <v>72.715884542186615</v>
          </cell>
          <cell r="M27">
            <v>0</v>
          </cell>
          <cell r="N27">
            <v>0</v>
          </cell>
          <cell r="O27">
            <v>126055.16928753321</v>
          </cell>
        </row>
      </sheetData>
      <sheetData sheetId="13">
        <row r="9">
          <cell r="A9" t="str">
            <v>number society</v>
          </cell>
          <cell r="B9">
            <v>100</v>
          </cell>
          <cell r="C9">
            <v>105</v>
          </cell>
          <cell r="D9">
            <v>106</v>
          </cell>
          <cell r="E9">
            <v>122</v>
          </cell>
          <cell r="F9">
            <v>126</v>
          </cell>
          <cell r="G9">
            <v>364</v>
          </cell>
          <cell r="H9">
            <v>410</v>
          </cell>
          <cell r="I9">
            <v>444</v>
          </cell>
          <cell r="J9">
            <v>445</v>
          </cell>
          <cell r="K9">
            <v>446</v>
          </cell>
          <cell r="L9">
            <v>447</v>
          </cell>
          <cell r="M9">
            <v>807</v>
          </cell>
          <cell r="N9">
            <v>811</v>
          </cell>
          <cell r="O9" t="str">
            <v>Groupe</v>
          </cell>
        </row>
        <row r="10">
          <cell r="A10" t="str">
            <v>Scheme :</v>
          </cell>
          <cell r="B10" t="str">
            <v>IFC</v>
          </cell>
          <cell r="C10" t="str">
            <v>IFC</v>
          </cell>
          <cell r="D10" t="str">
            <v>IFC</v>
          </cell>
          <cell r="E10" t="str">
            <v>IFC</v>
          </cell>
          <cell r="F10" t="str">
            <v>IFC</v>
          </cell>
          <cell r="G10" t="str">
            <v>IFC</v>
          </cell>
          <cell r="H10" t="str">
            <v>IFC</v>
          </cell>
          <cell r="I10" t="str">
            <v>IFC</v>
          </cell>
          <cell r="J10" t="str">
            <v>IFC</v>
          </cell>
          <cell r="K10" t="str">
            <v>IFC</v>
          </cell>
          <cell r="L10" t="str">
            <v>IFC</v>
          </cell>
          <cell r="M10" t="str">
            <v>IFC</v>
          </cell>
          <cell r="N10" t="str">
            <v>IFC</v>
          </cell>
          <cell r="O10" t="str">
            <v>IFC</v>
          </cell>
        </row>
        <row r="11">
          <cell r="A11" t="str">
            <v>currency</v>
          </cell>
          <cell r="B11" t="str">
            <v>Euro</v>
          </cell>
          <cell r="C11" t="str">
            <v>Euro</v>
          </cell>
          <cell r="D11" t="str">
            <v>Euro</v>
          </cell>
          <cell r="E11" t="str">
            <v>Euro</v>
          </cell>
          <cell r="F11" t="str">
            <v>Euro</v>
          </cell>
          <cell r="G11" t="str">
            <v>Euro</v>
          </cell>
          <cell r="H11" t="str">
            <v>Euro</v>
          </cell>
          <cell r="I11" t="str">
            <v>Euro</v>
          </cell>
          <cell r="J11" t="str">
            <v>Euro</v>
          </cell>
          <cell r="K11" t="str">
            <v>Euro</v>
          </cell>
          <cell r="L11" t="str">
            <v>Euro</v>
          </cell>
          <cell r="M11" t="str">
            <v>Euro</v>
          </cell>
          <cell r="N11" t="str">
            <v>Euro</v>
          </cell>
          <cell r="O11" t="str">
            <v>Euro</v>
          </cell>
        </row>
        <row r="12">
          <cell r="B12" t="str">
            <v>dec_02</v>
          </cell>
          <cell r="C12" t="str">
            <v>dec_02</v>
          </cell>
          <cell r="D12" t="str">
            <v>dec_02</v>
          </cell>
          <cell r="E12" t="str">
            <v>dec_02</v>
          </cell>
          <cell r="F12" t="str">
            <v>dec_02</v>
          </cell>
          <cell r="G12" t="str">
            <v>dec_02</v>
          </cell>
          <cell r="H12" t="str">
            <v>dec_02</v>
          </cell>
          <cell r="I12" t="str">
            <v>dec_02</v>
          </cell>
          <cell r="J12" t="str">
            <v>dec_02</v>
          </cell>
          <cell r="K12" t="str">
            <v>dec_02</v>
          </cell>
          <cell r="L12" t="str">
            <v>dec_02</v>
          </cell>
          <cell r="M12" t="str">
            <v>dec_02</v>
          </cell>
          <cell r="N12" t="str">
            <v>dec_02</v>
          </cell>
          <cell r="O12" t="str">
            <v>dec_02</v>
          </cell>
        </row>
        <row r="19">
          <cell r="A19" t="str">
            <v>PSC au 30/09/2001</v>
          </cell>
          <cell r="B19">
            <v>2263513.5628958461</v>
          </cell>
          <cell r="C19">
            <v>48950.942264956575</v>
          </cell>
          <cell r="D19">
            <v>11336128.011529451</v>
          </cell>
          <cell r="E19">
            <v>17091207.602945641</v>
          </cell>
          <cell r="F19">
            <v>19318784.155866027</v>
          </cell>
          <cell r="G19">
            <v>9698001.8372796848</v>
          </cell>
          <cell r="H19">
            <v>0</v>
          </cell>
          <cell r="I19">
            <v>11270.679148713927</v>
          </cell>
          <cell r="J19">
            <v>45743.571875093323</v>
          </cell>
          <cell r="K19">
            <v>5484.3462566068147</v>
          </cell>
          <cell r="L19">
            <v>13026.303569116064</v>
          </cell>
          <cell r="M19">
            <v>616225.90890776645</v>
          </cell>
          <cell r="N19">
            <v>359697.48151533253</v>
          </cell>
          <cell r="O19">
            <v>60808034.404054232</v>
          </cell>
        </row>
        <row r="21">
          <cell r="A21" t="str">
            <v>Ventes de PSC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Transferts IN de PSC</v>
          </cell>
          <cell r="B22">
            <v>0</v>
          </cell>
          <cell r="C22">
            <v>-48951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-48951</v>
          </cell>
        </row>
        <row r="23">
          <cell r="A23" t="str">
            <v>Transferts Out de PSC</v>
          </cell>
          <cell r="B23">
            <v>48951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48951</v>
          </cell>
        </row>
        <row r="25">
          <cell r="A25" t="str">
            <v>PSC  au 30/09/01 Réel</v>
          </cell>
          <cell r="B25">
            <v>2312464.5628958461</v>
          </cell>
          <cell r="C25">
            <v>-5.7735043425054755E-2</v>
          </cell>
          <cell r="D25">
            <v>11336128.011529451</v>
          </cell>
          <cell r="E25">
            <v>17091207.602945641</v>
          </cell>
          <cell r="F25">
            <v>19318784.155866027</v>
          </cell>
          <cell r="G25">
            <v>9698001.8372796848</v>
          </cell>
          <cell r="H25">
            <v>0</v>
          </cell>
          <cell r="I25">
            <v>11270.679148713927</v>
          </cell>
          <cell r="J25">
            <v>45743.571875093323</v>
          </cell>
          <cell r="K25">
            <v>5484.3462566068147</v>
          </cell>
          <cell r="L25">
            <v>13026.303569116064</v>
          </cell>
          <cell r="M25">
            <v>616225.90890776645</v>
          </cell>
          <cell r="N25">
            <v>359697.48151533253</v>
          </cell>
          <cell r="O25">
            <v>60808034.404054232</v>
          </cell>
        </row>
        <row r="28">
          <cell r="A28" t="str">
            <v>Amortissement du PSC au cours de 2002</v>
          </cell>
          <cell r="B28">
            <v>-142305.51156282131</v>
          </cell>
          <cell r="C28">
            <v>3.5529257492341389E-3</v>
          </cell>
          <cell r="D28">
            <v>-697607.87763258163</v>
          </cell>
          <cell r="E28">
            <v>-1051766.6217197317</v>
          </cell>
          <cell r="F28">
            <v>-1188848.2557456016</v>
          </cell>
          <cell r="G28">
            <v>-596800.11306336522</v>
          </cell>
          <cell r="H28">
            <v>0</v>
          </cell>
          <cell r="I28">
            <v>-693.58025530547241</v>
          </cell>
          <cell r="J28">
            <v>-2814.9890384672813</v>
          </cell>
          <cell r="K28">
            <v>-337.49823117580399</v>
          </cell>
          <cell r="L28">
            <v>-801.61868117637312</v>
          </cell>
          <cell r="M28">
            <v>-37921.594394324093</v>
          </cell>
          <cell r="N28">
            <v>-22135.229631712773</v>
          </cell>
          <cell r="O28">
            <v>-3742032.8864033371</v>
          </cell>
        </row>
        <row r="30">
          <cell r="A30" t="str">
            <v>PSC  @ 30/09/2002</v>
          </cell>
          <cell r="B30">
            <v>2170159.0513330246</v>
          </cell>
          <cell r="C30">
            <v>-5.4182117675820617E-2</v>
          </cell>
          <cell r="D30">
            <v>10638520.133896869</v>
          </cell>
          <cell r="E30">
            <v>16039440.98122591</v>
          </cell>
          <cell r="F30">
            <v>18129935.900120426</v>
          </cell>
          <cell r="G30">
            <v>9101201.7242163196</v>
          </cell>
          <cell r="H30">
            <v>0</v>
          </cell>
          <cell r="I30">
            <v>10577.098893408454</v>
          </cell>
          <cell r="J30">
            <v>42928.582836626039</v>
          </cell>
          <cell r="K30">
            <v>5146.8480254310107</v>
          </cell>
          <cell r="L30">
            <v>12224.684887939691</v>
          </cell>
          <cell r="M30">
            <v>578304.31451344234</v>
          </cell>
          <cell r="N30">
            <v>337562.25188361976</v>
          </cell>
          <cell r="O30">
            <v>57066001.51765091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 Hierarchie TFT Access"/>
      <sheetName val="2- Hierarchie TFT Access"/>
      <sheetName val="1- Hierarchie TFT"/>
    </sheetNames>
    <sheetDataSet>
      <sheetData sheetId="0" refreshError="1"/>
      <sheetData sheetId="1" refreshError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 Hierarchie TFT Access"/>
      <sheetName val="2- Hierarchie TFT Access"/>
      <sheetName val="1- Hierarchie TFT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2"/>
  <sheetViews>
    <sheetView showGridLines="0" zoomScale="90" zoomScaleNormal="90" zoomScaleSheetLayoutView="85" workbookViewId="0">
      <selection sqref="A1:P1"/>
    </sheetView>
  </sheetViews>
  <sheetFormatPr defaultColWidth="9.140625" defaultRowHeight="12.75"/>
  <cols>
    <col min="1" max="1" width="50.7109375" style="68" customWidth="1"/>
    <col min="2" max="3" width="12.7109375" style="68" customWidth="1"/>
    <col min="4" max="4" width="12.7109375" style="69" customWidth="1"/>
    <col min="5" max="6" width="12.7109375" style="68" customWidth="1"/>
    <col min="7" max="7" width="12.7109375" style="69" customWidth="1"/>
    <col min="8" max="9" width="12.7109375" style="68" customWidth="1"/>
    <col min="10" max="10" width="12.7109375" style="70" customWidth="1"/>
    <col min="11" max="12" width="12.7109375" style="68" customWidth="1"/>
    <col min="13" max="13" width="12.7109375" style="70" customWidth="1"/>
    <col min="14" max="15" width="12.7109375" style="68" customWidth="1"/>
    <col min="16" max="16" width="12.7109375" style="70" customWidth="1"/>
    <col min="17" max="16384" width="9.140625" style="65"/>
  </cols>
  <sheetData>
    <row r="1" spans="1:17" s="41" customFormat="1" ht="36.950000000000003" customHeight="1">
      <c r="A1" s="282" t="s">
        <v>126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</row>
    <row r="2" spans="1:17" s="42" customFormat="1" ht="11.1" customHeight="1">
      <c r="B2" s="43"/>
      <c r="C2" s="43"/>
      <c r="D2" s="44"/>
      <c r="E2" s="43"/>
      <c r="F2" s="43"/>
      <c r="G2" s="44"/>
      <c r="H2" s="43"/>
      <c r="I2" s="43"/>
      <c r="J2" s="45"/>
      <c r="K2" s="43"/>
      <c r="L2" s="43"/>
      <c r="M2" s="45"/>
      <c r="N2" s="43"/>
      <c r="O2" s="43"/>
      <c r="P2" s="46"/>
    </row>
    <row r="3" spans="1:17" s="47" customFormat="1" ht="25.5" customHeight="1">
      <c r="A3" s="262" t="s">
        <v>115</v>
      </c>
      <c r="B3" s="283" t="s">
        <v>18</v>
      </c>
      <c r="C3" s="283"/>
      <c r="D3" s="284"/>
      <c r="E3" s="283" t="s">
        <v>93</v>
      </c>
      <c r="F3" s="283"/>
      <c r="G3" s="284"/>
      <c r="H3" s="283" t="s">
        <v>19</v>
      </c>
      <c r="I3" s="283"/>
      <c r="J3" s="284"/>
      <c r="K3" s="283" t="s">
        <v>105</v>
      </c>
      <c r="L3" s="283"/>
      <c r="M3" s="289"/>
      <c r="N3" s="283" t="s">
        <v>26</v>
      </c>
      <c r="O3" s="283"/>
      <c r="P3" s="283"/>
    </row>
    <row r="4" spans="1:17" s="48" customFormat="1" ht="25.5" customHeight="1">
      <c r="A4" s="263" t="s">
        <v>22</v>
      </c>
      <c r="B4" s="186" t="s">
        <v>116</v>
      </c>
      <c r="C4" s="187" t="s">
        <v>133</v>
      </c>
      <c r="D4" s="270" t="s">
        <v>24</v>
      </c>
      <c r="E4" s="186" t="str">
        <f>B4</f>
        <v>Q4 2018</v>
      </c>
      <c r="F4" s="187" t="s">
        <v>133</v>
      </c>
      <c r="G4" s="270" t="s">
        <v>24</v>
      </c>
      <c r="H4" s="186" t="str">
        <f>B4</f>
        <v>Q4 2018</v>
      </c>
      <c r="I4" s="187" t="s">
        <v>133</v>
      </c>
      <c r="J4" s="270" t="s">
        <v>24</v>
      </c>
      <c r="K4" s="186" t="str">
        <f>B4</f>
        <v>Q4 2018</v>
      </c>
      <c r="L4" s="187" t="s">
        <v>133</v>
      </c>
      <c r="M4" s="270" t="s">
        <v>24</v>
      </c>
      <c r="N4" s="186" t="str">
        <f>B4</f>
        <v>Q4 2018</v>
      </c>
      <c r="O4" s="187" t="s">
        <v>134</v>
      </c>
      <c r="P4" s="188" t="s">
        <v>24</v>
      </c>
    </row>
    <row r="5" spans="1:17" s="49" customFormat="1" ht="21.95" customHeight="1">
      <c r="A5" s="264" t="s">
        <v>0</v>
      </c>
      <c r="B5" s="190">
        <v>6276</v>
      </c>
      <c r="C5" s="189">
        <v>6119</v>
      </c>
      <c r="D5" s="271">
        <f>IF(C5=0,0,(B5-C5)/C5)</f>
        <v>2.565778722013401E-2</v>
      </c>
      <c r="E5" s="190">
        <v>1194</v>
      </c>
      <c r="F5" s="189">
        <v>1188</v>
      </c>
      <c r="G5" s="271">
        <f>IF(F5=0,0,(E5-F5)/F5)</f>
        <v>5.0505050505050509E-3</v>
      </c>
      <c r="H5" s="190">
        <v>1527</v>
      </c>
      <c r="I5" s="189">
        <v>1385</v>
      </c>
      <c r="J5" s="271">
        <f>IF(I5=0,0,(H5-I5)/I5)</f>
        <v>0.10252707581227437</v>
      </c>
      <c r="K5" s="190">
        <v>0</v>
      </c>
      <c r="L5" s="190">
        <v>0</v>
      </c>
      <c r="M5" s="271">
        <f>IF(L5=0,0,(K5-L5)/L5)</f>
        <v>0</v>
      </c>
      <c r="N5" s="190">
        <f t="shared" ref="N5:O7" si="0">+B5+E5+H5+K5</f>
        <v>8997</v>
      </c>
      <c r="O5" s="189">
        <f t="shared" si="0"/>
        <v>8692</v>
      </c>
      <c r="P5" s="191">
        <f>IF(O5=0,0,(N5-O5)/O5)</f>
        <v>3.5089737689829731E-2</v>
      </c>
      <c r="Q5" s="280"/>
    </row>
    <row r="6" spans="1:17" s="47" customFormat="1" ht="21.95" customHeight="1">
      <c r="A6" s="265" t="s">
        <v>41</v>
      </c>
      <c r="B6" s="193">
        <v>67</v>
      </c>
      <c r="C6" s="194">
        <v>66</v>
      </c>
      <c r="D6" s="272">
        <f>IF(C6=0,0,(B6-C6)/C6)</f>
        <v>1.5151515151515152E-2</v>
      </c>
      <c r="E6" s="193">
        <v>0</v>
      </c>
      <c r="F6" s="197">
        <v>0</v>
      </c>
      <c r="G6" s="272">
        <f>IF(F6=0,0,(E6-F6)/F6)</f>
        <v>0</v>
      </c>
      <c r="H6" s="193">
        <v>262</v>
      </c>
      <c r="I6" s="194">
        <v>224</v>
      </c>
      <c r="J6" s="272">
        <f>IF(I6=0,0,(H6-I6)/I6)</f>
        <v>0.16964285714285715</v>
      </c>
      <c r="K6" s="193">
        <v>0</v>
      </c>
      <c r="L6" s="198">
        <v>0</v>
      </c>
      <c r="M6" s="272">
        <f>IF(L6=0,0,(K6-L6)/L6)</f>
        <v>0</v>
      </c>
      <c r="N6" s="193">
        <f t="shared" si="0"/>
        <v>329</v>
      </c>
      <c r="O6" s="194">
        <f t="shared" si="0"/>
        <v>290</v>
      </c>
      <c r="P6" s="195">
        <f>IF(O6=0,0,(N6-O6)/O6)</f>
        <v>0.13448275862068965</v>
      </c>
      <c r="Q6" s="280"/>
    </row>
    <row r="7" spans="1:17" s="50" customFormat="1" ht="21.95" customHeight="1">
      <c r="A7" s="265" t="s">
        <v>31</v>
      </c>
      <c r="B7" s="193">
        <v>-1820</v>
      </c>
      <c r="C7" s="194">
        <v>-1760</v>
      </c>
      <c r="D7" s="272">
        <f>IF(C7=0,0,(B7-C7)/C7)</f>
        <v>3.4090909090909088E-2</v>
      </c>
      <c r="E7" s="193">
        <v>-406</v>
      </c>
      <c r="F7" s="194">
        <v>-423</v>
      </c>
      <c r="G7" s="272">
        <f>IF(F7=0,0,(E7-F7)/F7)</f>
        <v>-4.0189125295508277E-2</v>
      </c>
      <c r="H7" s="193">
        <v>-866</v>
      </c>
      <c r="I7" s="194">
        <v>-841</v>
      </c>
      <c r="J7" s="272">
        <f>IF(I7=0,0,(H7-I7)/I7)</f>
        <v>2.9726516052318668E-2</v>
      </c>
      <c r="K7" s="193">
        <v>-46</v>
      </c>
      <c r="L7" s="194">
        <v>-75</v>
      </c>
      <c r="M7" s="272">
        <f>IF(L7=0,0,(K7-L7)/L7)</f>
        <v>-0.38666666666666666</v>
      </c>
      <c r="N7" s="193">
        <f t="shared" si="0"/>
        <v>-3138</v>
      </c>
      <c r="O7" s="194">
        <f t="shared" si="0"/>
        <v>-3099</v>
      </c>
      <c r="P7" s="195">
        <f>IF(O7=0,0,(N7-O7)/O7)</f>
        <v>1.2584704743465635E-2</v>
      </c>
      <c r="Q7" s="280"/>
    </row>
    <row r="8" spans="1:17" s="51" customFormat="1" ht="15" customHeight="1">
      <c r="A8" s="266" t="s">
        <v>33</v>
      </c>
      <c r="B8" s="200">
        <f>+B7/B$5</f>
        <v>-0.28999362651370297</v>
      </c>
      <c r="C8" s="196">
        <f>+C7/C$5</f>
        <v>-0.28762869749959141</v>
      </c>
      <c r="D8" s="273"/>
      <c r="E8" s="200">
        <f>+E7/E$5</f>
        <v>-0.34003350083752093</v>
      </c>
      <c r="F8" s="196">
        <f>+F7/F$5</f>
        <v>-0.35606060606060608</v>
      </c>
      <c r="G8" s="273"/>
      <c r="H8" s="200">
        <f t="shared" ref="H8:I8" si="1">+H7/H$5</f>
        <v>-0.56712508185985588</v>
      </c>
      <c r="I8" s="196">
        <f t="shared" si="1"/>
        <v>-0.60722021660649816</v>
      </c>
      <c r="J8" s="273"/>
      <c r="K8" s="200">
        <v>0</v>
      </c>
      <c r="L8" s="196"/>
      <c r="M8" s="273"/>
      <c r="N8" s="200">
        <f t="shared" ref="N8:O8" si="2">+N7/N$5</f>
        <v>-0.34878292764254754</v>
      </c>
      <c r="O8" s="196">
        <f t="shared" si="2"/>
        <v>-0.35653474459272894</v>
      </c>
      <c r="P8" s="201"/>
      <c r="Q8" s="280"/>
    </row>
    <row r="9" spans="1:17" s="52" customFormat="1" ht="21.95" customHeight="1">
      <c r="A9" s="267" t="s">
        <v>27</v>
      </c>
      <c r="B9" s="202">
        <f>+B5+B6+B7</f>
        <v>4523</v>
      </c>
      <c r="C9" s="203">
        <f>+C5+C6+C7</f>
        <v>4425</v>
      </c>
      <c r="D9" s="271">
        <f>IF(C9=0,0,(B9-C9)/C9)</f>
        <v>2.2146892655367231E-2</v>
      </c>
      <c r="E9" s="202">
        <f>+E5+E6+E7</f>
        <v>788</v>
      </c>
      <c r="F9" s="203">
        <f>+F5+F6+F7</f>
        <v>765</v>
      </c>
      <c r="G9" s="271">
        <f>IF(F9=0,0,(E9-F9)/F9)</f>
        <v>3.0065359477124184E-2</v>
      </c>
      <c r="H9" s="202">
        <f>+H5+H6+H7</f>
        <v>923</v>
      </c>
      <c r="I9" s="203">
        <f>+I5+I6+I7</f>
        <v>768</v>
      </c>
      <c r="J9" s="271">
        <f>IF(I9=0,0,(H9-I9)/I9)</f>
        <v>0.20182291666666666</v>
      </c>
      <c r="K9" s="202">
        <f>+K5+K6+K7</f>
        <v>-46</v>
      </c>
      <c r="L9" s="203">
        <f>+L5+L6+L7</f>
        <v>-75</v>
      </c>
      <c r="M9" s="271">
        <f>IF(L9=0,0,(K9-L9)/L9)</f>
        <v>-0.38666666666666666</v>
      </c>
      <c r="N9" s="202">
        <f>+N5+N6+N7</f>
        <v>6188</v>
      </c>
      <c r="O9" s="203">
        <f>+O5+O6+O7</f>
        <v>5883</v>
      </c>
      <c r="P9" s="191">
        <f>IF(O9=0,0,(N9-O9)/O9)</f>
        <v>5.1844297127315996E-2</v>
      </c>
      <c r="Q9" s="280"/>
    </row>
    <row r="10" spans="1:17" s="53" customFormat="1" ht="15" customHeight="1">
      <c r="A10" s="268" t="s">
        <v>20</v>
      </c>
      <c r="B10" s="204">
        <f>+B9/B$5</f>
        <v>0.72068196303377952</v>
      </c>
      <c r="C10" s="192">
        <f>+C9/C$5</f>
        <v>0.7231573786566432</v>
      </c>
      <c r="D10" s="274"/>
      <c r="E10" s="204">
        <f>+E9/E$5</f>
        <v>0.65996649916247907</v>
      </c>
      <c r="F10" s="192">
        <f>+F9/F$5</f>
        <v>0.64393939393939392</v>
      </c>
      <c r="G10" s="274"/>
      <c r="H10" s="204">
        <f>+H9/H$5</f>
        <v>0.6044531761624099</v>
      </c>
      <c r="I10" s="192">
        <f>+I9/I$5</f>
        <v>0.55451263537906137</v>
      </c>
      <c r="J10" s="274"/>
      <c r="K10" s="204"/>
      <c r="L10" s="192"/>
      <c r="M10" s="274"/>
      <c r="N10" s="204">
        <f t="shared" ref="N10" si="3">+N9/N$5</f>
        <v>0.68778481716127593</v>
      </c>
      <c r="O10" s="192">
        <f>+O9/O$5</f>
        <v>0.67682926829268297</v>
      </c>
      <c r="P10" s="205"/>
      <c r="Q10" s="280"/>
    </row>
    <row r="11" spans="1:17" s="50" customFormat="1" ht="21.95" customHeight="1">
      <c r="A11" s="265" t="s">
        <v>32</v>
      </c>
      <c r="B11" s="193">
        <v>-1311</v>
      </c>
      <c r="C11" s="194">
        <v>-1067</v>
      </c>
      <c r="D11" s="272">
        <f>IF(C11=0,0,(B11-C11)/C11)</f>
        <v>0.22867853795688847</v>
      </c>
      <c r="E11" s="193">
        <v>-48</v>
      </c>
      <c r="F11" s="194">
        <v>-41</v>
      </c>
      <c r="G11" s="272">
        <f>IF(F11=0,0,(E11-F11)/F11)</f>
        <v>0.17073170731707318</v>
      </c>
      <c r="H11" s="193">
        <v>-162</v>
      </c>
      <c r="I11" s="194">
        <v>-166</v>
      </c>
      <c r="J11" s="272">
        <f>IF(I11=0,0,(H11-I11)/I11)</f>
        <v>-2.4096385542168676E-2</v>
      </c>
      <c r="K11" s="193">
        <v>-157</v>
      </c>
      <c r="L11" s="194">
        <v>-190</v>
      </c>
      <c r="M11" s="272">
        <f>IF(L11=0,0,(K11-L11)/L11)</f>
        <v>-0.1736842105263158</v>
      </c>
      <c r="N11" s="193">
        <f>+B11+E11+H11+K11</f>
        <v>-1678</v>
      </c>
      <c r="O11" s="194">
        <f>+C11+F11+I11+L11</f>
        <v>-1464</v>
      </c>
      <c r="P11" s="195">
        <f>IF(O11=0,0,(N11-O11)/O11)</f>
        <v>0.14617486338797814</v>
      </c>
      <c r="Q11" s="280"/>
    </row>
    <row r="12" spans="1:17" s="51" customFormat="1" ht="15" customHeight="1">
      <c r="A12" s="266" t="s">
        <v>33</v>
      </c>
      <c r="B12" s="200">
        <f>+B11/B$5</f>
        <v>-0.20889101338432123</v>
      </c>
      <c r="C12" s="196">
        <f>+C11/C$5</f>
        <v>-0.1743748978591273</v>
      </c>
      <c r="D12" s="273"/>
      <c r="E12" s="200">
        <f>+E11/E$5</f>
        <v>-4.0201005025125629E-2</v>
      </c>
      <c r="F12" s="196">
        <f>+F11/F$5</f>
        <v>-3.4511784511784514E-2</v>
      </c>
      <c r="G12" s="273"/>
      <c r="H12" s="200">
        <f>+H11/H$5</f>
        <v>-0.10609037328094302</v>
      </c>
      <c r="I12" s="196">
        <f>+I11/I$5</f>
        <v>-0.11985559566787003</v>
      </c>
      <c r="J12" s="273"/>
      <c r="K12" s="200"/>
      <c r="L12" s="196"/>
      <c r="M12" s="273"/>
      <c r="N12" s="200">
        <f t="shared" ref="N12" si="4">+N11/N$5</f>
        <v>-0.18650661331554963</v>
      </c>
      <c r="O12" s="196">
        <f>+O11/O$5</f>
        <v>-0.16843074091118271</v>
      </c>
      <c r="P12" s="201"/>
      <c r="Q12" s="280"/>
    </row>
    <row r="13" spans="1:17" s="50" customFormat="1" ht="21.95" customHeight="1">
      <c r="A13" s="265" t="s">
        <v>34</v>
      </c>
      <c r="B13" s="193">
        <v>-1485</v>
      </c>
      <c r="C13" s="194">
        <v>-1523</v>
      </c>
      <c r="D13" s="272">
        <f>IF(C13=0,0,(B13-C13)/C13)</f>
        <v>-2.4950755088640839E-2</v>
      </c>
      <c r="E13" s="193">
        <v>-409</v>
      </c>
      <c r="F13" s="194">
        <v>-406</v>
      </c>
      <c r="G13" s="272">
        <f>IF(F13=0,0,(E13-F13)/F13)</f>
        <v>7.3891625615763543E-3</v>
      </c>
      <c r="H13" s="193">
        <v>-210</v>
      </c>
      <c r="I13" s="194">
        <v>-197</v>
      </c>
      <c r="J13" s="272">
        <f>IF(I13=0,0,(H13-I13)/I13)</f>
        <v>6.5989847715736044E-2</v>
      </c>
      <c r="K13" s="193">
        <v>-617</v>
      </c>
      <c r="L13" s="194">
        <v>-573</v>
      </c>
      <c r="M13" s="272">
        <f>IF(L13=0,0,(K13-L13)/L13)</f>
        <v>7.6788830715532289E-2</v>
      </c>
      <c r="N13" s="193">
        <f>+B13+E13+H13+K13</f>
        <v>-2721</v>
      </c>
      <c r="O13" s="194">
        <f>+C13+F13+I13+L13</f>
        <v>-2699</v>
      </c>
      <c r="P13" s="195">
        <f>IF(O13=0,0,(N13-O13)/O13)</f>
        <v>8.1511670989255283E-3</v>
      </c>
      <c r="Q13" s="280"/>
    </row>
    <row r="14" spans="1:17" s="51" customFormat="1" ht="15" customHeight="1">
      <c r="A14" s="266" t="s">
        <v>33</v>
      </c>
      <c r="B14" s="200">
        <f>+B13/B$5</f>
        <v>-0.23661567877629064</v>
      </c>
      <c r="C14" s="196">
        <f>+C13/C$5</f>
        <v>-0.24889687857493054</v>
      </c>
      <c r="D14" s="273"/>
      <c r="E14" s="200">
        <f>+E13/E$5</f>
        <v>-0.34254606365159129</v>
      </c>
      <c r="F14" s="196">
        <f>+F13/F$5</f>
        <v>-0.34175084175084175</v>
      </c>
      <c r="G14" s="273"/>
      <c r="H14" s="200">
        <f>+H13/H$5</f>
        <v>-0.13752455795677801</v>
      </c>
      <c r="I14" s="196">
        <f>+I13/I$5</f>
        <v>-0.14223826714801444</v>
      </c>
      <c r="J14" s="273"/>
      <c r="K14" s="200">
        <v>0</v>
      </c>
      <c r="L14" s="196"/>
      <c r="M14" s="273"/>
      <c r="N14" s="200">
        <f t="shared" ref="N14" si="5">+N13/N$5</f>
        <v>-0.30243414471490498</v>
      </c>
      <c r="O14" s="196">
        <f>+O13/O$5</f>
        <v>-0.31051541647491948</v>
      </c>
      <c r="P14" s="201"/>
      <c r="Q14" s="280"/>
    </row>
    <row r="15" spans="1:17" s="50" customFormat="1" ht="21.95" customHeight="1">
      <c r="A15" s="265" t="s">
        <v>35</v>
      </c>
      <c r="B15" s="193">
        <v>-123</v>
      </c>
      <c r="C15" s="194">
        <v>-19</v>
      </c>
      <c r="D15" s="272"/>
      <c r="E15" s="193">
        <v>16</v>
      </c>
      <c r="F15" s="194">
        <v>2</v>
      </c>
      <c r="G15" s="272"/>
      <c r="H15" s="193">
        <v>-1</v>
      </c>
      <c r="I15" s="194">
        <v>-100</v>
      </c>
      <c r="J15" s="272"/>
      <c r="K15" s="193">
        <v>-40</v>
      </c>
      <c r="L15" s="194">
        <v>3</v>
      </c>
      <c r="M15" s="272">
        <f>IF(L15=0,0,(K15-L15)/L15)</f>
        <v>-14.333333333333334</v>
      </c>
      <c r="N15" s="193">
        <f t="shared" ref="N15:O17" si="6">+B15+E15+H15+K15</f>
        <v>-148</v>
      </c>
      <c r="O15" s="194">
        <f t="shared" si="6"/>
        <v>-114</v>
      </c>
      <c r="P15" s="195"/>
      <c r="Q15" s="280"/>
    </row>
    <row r="16" spans="1:17" s="50" customFormat="1" ht="20.25" customHeight="1">
      <c r="A16" s="265" t="s">
        <v>40</v>
      </c>
      <c r="B16" s="193">
        <v>120</v>
      </c>
      <c r="C16" s="194">
        <v>109</v>
      </c>
      <c r="D16" s="272"/>
      <c r="E16" s="193">
        <v>0</v>
      </c>
      <c r="F16" s="198">
        <v>1</v>
      </c>
      <c r="G16" s="272"/>
      <c r="H16" s="193">
        <v>1</v>
      </c>
      <c r="I16" s="198">
        <v>-1</v>
      </c>
      <c r="J16" s="272"/>
      <c r="K16" s="193">
        <v>0</v>
      </c>
      <c r="L16" s="198">
        <v>0</v>
      </c>
      <c r="M16" s="272"/>
      <c r="N16" s="193">
        <f>+B16+E16+H16+K16</f>
        <v>121</v>
      </c>
      <c r="O16" s="194">
        <f t="shared" si="6"/>
        <v>109</v>
      </c>
      <c r="P16" s="195"/>
      <c r="Q16" s="280"/>
    </row>
    <row r="17" spans="1:26" s="50" customFormat="1" ht="18" customHeight="1">
      <c r="A17" s="265" t="s">
        <v>36</v>
      </c>
      <c r="B17" s="193">
        <v>-21</v>
      </c>
      <c r="C17" s="194">
        <v>-26</v>
      </c>
      <c r="D17" s="272"/>
      <c r="E17" s="193">
        <v>-1</v>
      </c>
      <c r="F17" s="194">
        <v>-3</v>
      </c>
      <c r="G17" s="272"/>
      <c r="H17" s="193">
        <v>0</v>
      </c>
      <c r="I17" s="206">
        <v>-1</v>
      </c>
      <c r="J17" s="272"/>
      <c r="K17" s="193">
        <v>0</v>
      </c>
      <c r="L17" s="206">
        <v>0</v>
      </c>
      <c r="M17" s="272"/>
      <c r="N17" s="193">
        <f>+B17+E17+H17+K17</f>
        <v>-22</v>
      </c>
      <c r="O17" s="194">
        <f t="shared" si="6"/>
        <v>-30</v>
      </c>
      <c r="P17" s="195"/>
      <c r="Q17" s="280"/>
    </row>
    <row r="18" spans="1:26" s="54" customFormat="1" ht="21.95" customHeight="1">
      <c r="A18" s="269" t="s">
        <v>21</v>
      </c>
      <c r="B18" s="190">
        <f>+B9+B11+B13+B15+B16+B17</f>
        <v>1703</v>
      </c>
      <c r="C18" s="189">
        <f>+C9+C11+C13+C15+C16+C17</f>
        <v>1899</v>
      </c>
      <c r="D18" s="261">
        <f>IF(C18=0,0,(B18-C18)/C18)</f>
        <v>-0.10321221695629279</v>
      </c>
      <c r="E18" s="190">
        <f>+E9+E11+E13+E15+E16+E17</f>
        <v>346</v>
      </c>
      <c r="F18" s="189">
        <f>+F9+F11+F13+F15+F16+F17</f>
        <v>318</v>
      </c>
      <c r="G18" s="271">
        <f>IF(F18=0,0,(E18-F18)/F18)</f>
        <v>8.8050314465408799E-2</v>
      </c>
      <c r="H18" s="190">
        <f>+H9+H11+H13+H15+H16+H17</f>
        <v>551</v>
      </c>
      <c r="I18" s="189">
        <f>+I9+I11+I13+I15+I16+I17</f>
        <v>303</v>
      </c>
      <c r="J18" s="271">
        <f>IF(I18=0,0,(H18-I18)/I18)</f>
        <v>0.81848184818481851</v>
      </c>
      <c r="K18" s="190">
        <f>+K9+K11+K13+K15+K16+K17</f>
        <v>-860</v>
      </c>
      <c r="L18" s="189">
        <f>+L9+L11+L13+L15+L16+L17</f>
        <v>-835</v>
      </c>
      <c r="M18" s="271">
        <f>IF(L18=0,0,(K18-L18)/L18)</f>
        <v>2.9940119760479042E-2</v>
      </c>
      <c r="N18" s="190">
        <f>+N9+N11+N13+N15+N16+N17</f>
        <v>1740</v>
      </c>
      <c r="O18" s="189">
        <f>+O9+O11+O13+O15+O16+O17</f>
        <v>1685</v>
      </c>
      <c r="P18" s="191">
        <f>IF(O18=0,0,(N18-O18)/O18)</f>
        <v>3.2640949554896145E-2</v>
      </c>
      <c r="Q18" s="280"/>
    </row>
    <row r="19" spans="1:26" s="55" customFormat="1" ht="23.25" customHeight="1">
      <c r="A19" s="207" t="s">
        <v>20</v>
      </c>
      <c r="B19" s="208">
        <f>+B18/B$5</f>
        <v>0.27135117909496492</v>
      </c>
      <c r="C19" s="209">
        <f>+C18/C$5</f>
        <v>0.31034482758620691</v>
      </c>
      <c r="D19" s="205"/>
      <c r="E19" s="208">
        <f>+E18/E$5</f>
        <v>0.2897822445561139</v>
      </c>
      <c r="F19" s="209">
        <f>+F18/F$5</f>
        <v>0.26767676767676768</v>
      </c>
      <c r="G19" s="205"/>
      <c r="H19" s="208">
        <f>+H18/H$5</f>
        <v>0.36083824492468891</v>
      </c>
      <c r="I19" s="209">
        <f t="shared" ref="I19" si="7">+I18/I$5</f>
        <v>0.21877256317689531</v>
      </c>
      <c r="J19" s="205"/>
      <c r="K19" s="208"/>
      <c r="L19" s="209"/>
      <c r="M19" s="205"/>
      <c r="N19" s="208">
        <f t="shared" ref="N19:O19" si="8">+N18/N$5</f>
        <v>0.19339779926642214</v>
      </c>
      <c r="O19" s="209">
        <f t="shared" si="8"/>
        <v>0.19385641969627243</v>
      </c>
      <c r="P19" s="205"/>
      <c r="Q19" s="280"/>
    </row>
    <row r="20" spans="1:26" s="56" customFormat="1" ht="8.1" customHeight="1">
      <c r="A20" s="210"/>
      <c r="B20" s="211"/>
      <c r="C20" s="211"/>
      <c r="D20" s="212"/>
      <c r="E20" s="211"/>
      <c r="F20" s="211"/>
      <c r="G20" s="212"/>
      <c r="H20" s="211"/>
      <c r="I20" s="211"/>
      <c r="J20" s="212"/>
      <c r="K20" s="211"/>
      <c r="L20" s="211"/>
      <c r="M20" s="212"/>
      <c r="N20" s="211"/>
      <c r="O20" s="211"/>
      <c r="P20" s="212"/>
      <c r="Q20" s="280"/>
    </row>
    <row r="21" spans="1:26" s="50" customFormat="1" ht="21.75" customHeight="1">
      <c r="A21" s="213"/>
      <c r="B21" s="214"/>
      <c r="C21" s="215"/>
      <c r="D21" s="216"/>
      <c r="E21" s="214"/>
      <c r="F21" s="215"/>
      <c r="G21" s="216"/>
      <c r="H21" s="214"/>
      <c r="I21" s="217"/>
      <c r="J21" s="218"/>
      <c r="K21" s="285" t="s">
        <v>37</v>
      </c>
      <c r="L21" s="285"/>
      <c r="M21" s="285"/>
      <c r="N21" s="219">
        <v>-60</v>
      </c>
      <c r="O21" s="220">
        <v>-73</v>
      </c>
      <c r="P21" s="221"/>
      <c r="Q21" s="280"/>
    </row>
    <row r="22" spans="1:26" s="50" customFormat="1" ht="21.95" customHeight="1">
      <c r="A22" s="213"/>
      <c r="B22" s="214"/>
      <c r="C22" s="215"/>
      <c r="D22" s="216"/>
      <c r="E22" s="214"/>
      <c r="F22" s="215"/>
      <c r="G22" s="216"/>
      <c r="H22" s="214"/>
      <c r="I22" s="217"/>
      <c r="J22" s="218"/>
      <c r="K22" s="285" t="s">
        <v>38</v>
      </c>
      <c r="L22" s="285"/>
      <c r="M22" s="285"/>
      <c r="N22" s="219">
        <v>-316</v>
      </c>
      <c r="O22" s="220">
        <v>-287</v>
      </c>
      <c r="P22" s="221"/>
    </row>
    <row r="23" spans="1:26" s="50" customFormat="1" ht="18.75" customHeight="1">
      <c r="A23" s="222"/>
      <c r="B23" s="223"/>
      <c r="C23" s="215"/>
      <c r="D23" s="216"/>
      <c r="E23" s="223"/>
      <c r="F23" s="215"/>
      <c r="G23" s="216"/>
      <c r="H23" s="223"/>
      <c r="I23" s="217"/>
      <c r="J23" s="199"/>
      <c r="K23" s="286" t="s">
        <v>30</v>
      </c>
      <c r="L23" s="286"/>
      <c r="M23" s="286"/>
      <c r="N23" s="224">
        <f>-N22/(N18-N16-N17+N21)</f>
        <v>0.19987349778621125</v>
      </c>
      <c r="O23" s="225">
        <f>-O22/(O18-O16-O17+O21)</f>
        <v>0.18721461187214611</v>
      </c>
      <c r="P23" s="221"/>
    </row>
    <row r="24" spans="1:26" s="54" customFormat="1" ht="21.95" customHeight="1">
      <c r="A24" s="214"/>
      <c r="B24" s="196"/>
      <c r="C24" s="214"/>
      <c r="D24" s="226"/>
      <c r="E24" s="196"/>
      <c r="F24" s="214"/>
      <c r="G24" s="226"/>
      <c r="H24" s="214"/>
      <c r="I24" s="227"/>
      <c r="J24" s="218"/>
      <c r="K24" s="287" t="s">
        <v>15</v>
      </c>
      <c r="L24" s="287"/>
      <c r="M24" s="287"/>
      <c r="N24" s="189">
        <f>+N18+N21+N22</f>
        <v>1364</v>
      </c>
      <c r="O24" s="189">
        <f>+O18+O21+O22</f>
        <v>1325</v>
      </c>
      <c r="P24" s="228">
        <f>+(N24-O24)/O24</f>
        <v>2.9433962264150942E-2</v>
      </c>
    </row>
    <row r="25" spans="1:26" s="54" customFormat="1" ht="15" customHeight="1">
      <c r="A25" s="229" t="s">
        <v>128</v>
      </c>
      <c r="B25" s="214"/>
      <c r="C25" s="214"/>
      <c r="D25" s="226"/>
      <c r="E25" s="214"/>
      <c r="F25" s="214"/>
      <c r="G25" s="226"/>
      <c r="H25" s="214"/>
      <c r="I25" s="227"/>
      <c r="J25" s="230"/>
      <c r="K25" s="288" t="s">
        <v>20</v>
      </c>
      <c r="L25" s="288"/>
      <c r="M25" s="288"/>
      <c r="N25" s="231">
        <f t="shared" ref="N25:O25" si="9">+N24/N$5</f>
        <v>0.15160609091919527</v>
      </c>
      <c r="O25" s="232">
        <f t="shared" si="9"/>
        <v>0.1524390243902439</v>
      </c>
      <c r="P25" s="233"/>
    </row>
    <row r="26" spans="1:26" s="160" customFormat="1" ht="8.1" customHeight="1">
      <c r="A26" s="229"/>
      <c r="B26" s="214"/>
      <c r="C26" s="214"/>
      <c r="D26" s="226"/>
      <c r="E26" s="214"/>
      <c r="F26" s="214"/>
      <c r="G26" s="226"/>
      <c r="H26" s="214"/>
      <c r="I26" s="234"/>
      <c r="J26" s="235"/>
      <c r="K26" s="236"/>
      <c r="L26" s="237"/>
      <c r="M26" s="237"/>
      <c r="N26" s="235"/>
      <c r="O26" s="235"/>
      <c r="P26" s="238"/>
    </row>
    <row r="27" spans="1:26" s="49" customFormat="1" ht="24.95" customHeight="1">
      <c r="A27" s="239"/>
      <c r="B27" s="239"/>
      <c r="C27" s="239"/>
      <c r="D27" s="240"/>
      <c r="E27" s="239"/>
      <c r="F27" s="239"/>
      <c r="G27" s="240"/>
      <c r="H27" s="239"/>
      <c r="I27" s="241"/>
      <c r="J27" s="218"/>
      <c r="K27" s="281" t="s">
        <v>39</v>
      </c>
      <c r="L27" s="281"/>
      <c r="M27" s="281"/>
      <c r="N27" s="242">
        <f>ROUND(N24/1245.6,2)</f>
        <v>1.1000000000000001</v>
      </c>
      <c r="O27" s="243">
        <v>1.06</v>
      </c>
      <c r="P27" s="244">
        <f>+(N27-O27)/O27</f>
        <v>3.7735849056603807E-2</v>
      </c>
    </row>
    <row r="28" spans="1:26" s="57" customFormat="1" ht="11.25" customHeight="1">
      <c r="A28" s="60"/>
      <c r="B28" s="60"/>
      <c r="C28" s="60"/>
      <c r="D28" s="61"/>
      <c r="E28" s="60"/>
      <c r="F28" s="60"/>
      <c r="G28" s="61"/>
      <c r="H28" s="60"/>
      <c r="I28" s="60"/>
      <c r="J28" s="61"/>
      <c r="K28" s="60"/>
      <c r="L28" s="60"/>
      <c r="M28" s="61"/>
      <c r="N28" s="60"/>
      <c r="O28" s="60"/>
      <c r="P28" s="61"/>
    </row>
    <row r="29" spans="1:26" s="57" customFormat="1" ht="11.25" customHeight="1">
      <c r="A29" s="60"/>
      <c r="B29" s="60"/>
      <c r="C29" s="60"/>
      <c r="D29" s="61"/>
      <c r="E29" s="60"/>
      <c r="F29" s="60"/>
      <c r="G29" s="61"/>
      <c r="H29" s="60"/>
      <c r="I29" s="60"/>
      <c r="J29" s="61"/>
      <c r="K29" s="60"/>
      <c r="L29" s="60"/>
      <c r="M29" s="61"/>
      <c r="N29" s="161">
        <v>1286.5999999999999</v>
      </c>
      <c r="O29" s="60"/>
      <c r="P29" s="61"/>
    </row>
    <row r="30" spans="1:26" s="62" customFormat="1" ht="15" customHeight="1">
      <c r="A30" s="290" t="s">
        <v>42</v>
      </c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s="62" customFormat="1" ht="15" customHeight="1">
      <c r="A31" s="290" t="s">
        <v>89</v>
      </c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s="63" customFormat="1" ht="15" customHeight="1">
      <c r="A32" s="290" t="s">
        <v>136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163"/>
      <c r="R32" s="163"/>
      <c r="S32" s="163"/>
      <c r="T32" s="163"/>
      <c r="U32" s="163"/>
      <c r="V32" s="163"/>
      <c r="W32" s="163"/>
      <c r="X32" s="163"/>
      <c r="Y32" s="163"/>
      <c r="Z32" s="163"/>
    </row>
    <row r="33" spans="1:16" s="62" customFormat="1" ht="15" customHeight="1">
      <c r="A33" s="290" t="s">
        <v>111</v>
      </c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</row>
    <row r="34" spans="1:16" s="62" customFormat="1" ht="14.25">
      <c r="A34" s="290" t="s">
        <v>129</v>
      </c>
      <c r="B34" s="290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</row>
    <row r="35" spans="1:16" s="62" customFormat="1">
      <c r="A35" s="185"/>
      <c r="B35" s="58"/>
      <c r="C35" s="58"/>
      <c r="D35" s="59"/>
      <c r="E35" s="58"/>
      <c r="F35" s="58"/>
      <c r="G35" s="59"/>
      <c r="H35" s="58"/>
      <c r="I35" s="58"/>
      <c r="J35" s="59"/>
      <c r="K35" s="58"/>
      <c r="L35" s="58"/>
      <c r="M35" s="59"/>
      <c r="N35" s="58"/>
      <c r="O35" s="58"/>
      <c r="P35" s="59"/>
    </row>
    <row r="36" spans="1:16">
      <c r="A36" s="64"/>
      <c r="B36" s="60"/>
      <c r="C36" s="60"/>
      <c r="D36" s="61"/>
      <c r="E36" s="60"/>
      <c r="F36" s="60"/>
      <c r="G36" s="61"/>
      <c r="H36" s="60"/>
      <c r="I36" s="60"/>
      <c r="J36" s="61"/>
      <c r="K36" s="60"/>
      <c r="L36" s="60"/>
      <c r="M36" s="61"/>
      <c r="N36" s="60"/>
      <c r="O36" s="60"/>
      <c r="P36" s="61"/>
    </row>
    <row r="37" spans="1:16" ht="17.100000000000001" customHeight="1">
      <c r="A37" s="66"/>
      <c r="B37" s="58"/>
      <c r="C37" s="58"/>
      <c r="D37" s="59"/>
      <c r="E37" s="58"/>
      <c r="F37" s="58"/>
      <c r="G37" s="59"/>
      <c r="H37" s="58"/>
      <c r="I37" s="58"/>
      <c r="J37" s="59"/>
      <c r="K37" s="58"/>
      <c r="L37" s="58"/>
      <c r="M37" s="59"/>
      <c r="N37" s="58"/>
      <c r="O37" s="58"/>
      <c r="P37" s="67"/>
    </row>
    <row r="38" spans="1:16" ht="12.75" customHeight="1"/>
    <row r="42" spans="1:16" ht="12" customHeight="1"/>
  </sheetData>
  <mergeCells count="17">
    <mergeCell ref="A30:P30"/>
    <mergeCell ref="A31:P31"/>
    <mergeCell ref="A32:P32"/>
    <mergeCell ref="A33:P33"/>
    <mergeCell ref="A34:P34"/>
    <mergeCell ref="K27:M27"/>
    <mergeCell ref="A1:P1"/>
    <mergeCell ref="B3:D3"/>
    <mergeCell ref="E3:G3"/>
    <mergeCell ref="H3:J3"/>
    <mergeCell ref="N3:P3"/>
    <mergeCell ref="K21:M21"/>
    <mergeCell ref="K22:M22"/>
    <mergeCell ref="K23:M23"/>
    <mergeCell ref="K24:M24"/>
    <mergeCell ref="K25:M25"/>
    <mergeCell ref="K3:M3"/>
  </mergeCells>
  <pageMargins left="0.15748031496062992" right="0.27559055118110237" top="0.15748031496062992" bottom="0.15748031496062992" header="0.23622047244094491" footer="0.19685039370078741"/>
  <pageSetup paperSize="9" scale="60" orientation="landscape" r:id="rId1"/>
  <headerFooter alignWithMargins="0">
    <oddFooter>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8"/>
  <sheetViews>
    <sheetView showGridLines="0" tabSelected="1" topLeftCell="A7" zoomScale="85" zoomScaleNormal="85" zoomScaleSheetLayoutView="85" workbookViewId="0">
      <selection activeCell="A33" sqref="A33:P33"/>
    </sheetView>
  </sheetViews>
  <sheetFormatPr defaultColWidth="9.140625" defaultRowHeight="12.75"/>
  <cols>
    <col min="1" max="1" width="50.7109375" style="68" customWidth="1"/>
    <col min="2" max="3" width="12.7109375" style="68" customWidth="1"/>
    <col min="4" max="4" width="12.7109375" style="69" customWidth="1"/>
    <col min="5" max="6" width="12.7109375" style="68" customWidth="1"/>
    <col min="7" max="7" width="12.7109375" style="69" customWidth="1"/>
    <col min="8" max="9" width="12.7109375" style="68" customWidth="1"/>
    <col min="10" max="10" width="12.7109375" style="70" customWidth="1"/>
    <col min="11" max="12" width="12.7109375" style="68" customWidth="1"/>
    <col min="13" max="13" width="12.7109375" style="70" customWidth="1"/>
    <col min="14" max="15" width="12.7109375" style="68" customWidth="1"/>
    <col min="16" max="16" width="12.7109375" style="70" customWidth="1"/>
    <col min="17" max="16384" width="9.140625" style="65"/>
  </cols>
  <sheetData>
    <row r="1" spans="1:16" s="41" customFormat="1" ht="36.950000000000003" customHeight="1" thickBot="1">
      <c r="A1" s="291" t="s">
        <v>127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</row>
    <row r="2" spans="1:16" s="42" customFormat="1" ht="11.1" customHeight="1">
      <c r="B2" s="43"/>
      <c r="C2" s="43"/>
      <c r="D2" s="44"/>
      <c r="E2" s="43"/>
      <c r="F2" s="43"/>
      <c r="G2" s="44"/>
      <c r="H2" s="43"/>
      <c r="I2" s="43"/>
      <c r="J2" s="279"/>
      <c r="K2" s="43"/>
      <c r="L2" s="43"/>
      <c r="M2" s="278"/>
      <c r="N2" s="43"/>
      <c r="O2" s="43"/>
      <c r="P2" s="46"/>
    </row>
    <row r="3" spans="1:16" s="47" customFormat="1" ht="25.5" customHeight="1" thickBot="1">
      <c r="A3" s="262">
        <v>2018</v>
      </c>
      <c r="B3" s="283" t="s">
        <v>18</v>
      </c>
      <c r="C3" s="283"/>
      <c r="D3" s="284"/>
      <c r="E3" s="283" t="s">
        <v>93</v>
      </c>
      <c r="F3" s="283"/>
      <c r="G3" s="284"/>
      <c r="H3" s="292" t="s">
        <v>19</v>
      </c>
      <c r="I3" s="293"/>
      <c r="J3" s="294"/>
      <c r="K3" s="283" t="s">
        <v>105</v>
      </c>
      <c r="L3" s="283"/>
      <c r="M3" s="289"/>
      <c r="N3" s="283" t="s">
        <v>26</v>
      </c>
      <c r="O3" s="283"/>
      <c r="P3" s="283"/>
    </row>
    <row r="4" spans="1:16" s="48" customFormat="1" ht="25.5" customHeight="1">
      <c r="A4" s="263" t="s">
        <v>22</v>
      </c>
      <c r="B4" s="186">
        <v>2018</v>
      </c>
      <c r="C4" s="187" t="s">
        <v>117</v>
      </c>
      <c r="D4" s="270" t="s">
        <v>24</v>
      </c>
      <c r="E4" s="186">
        <v>2018</v>
      </c>
      <c r="F4" s="187" t="s">
        <v>117</v>
      </c>
      <c r="G4" s="270" t="s">
        <v>24</v>
      </c>
      <c r="H4" s="186">
        <v>2018</v>
      </c>
      <c r="I4" s="187" t="s">
        <v>117</v>
      </c>
      <c r="J4" s="270" t="s">
        <v>24</v>
      </c>
      <c r="K4" s="186">
        <v>2018</v>
      </c>
      <c r="L4" s="187" t="s">
        <v>117</v>
      </c>
      <c r="M4" s="270" t="s">
        <v>24</v>
      </c>
      <c r="N4" s="186">
        <v>2018</v>
      </c>
      <c r="O4" s="187" t="s">
        <v>117</v>
      </c>
      <c r="P4" s="270" t="s">
        <v>24</v>
      </c>
    </row>
    <row r="5" spans="1:16" s="49" customFormat="1" ht="21.95" customHeight="1">
      <c r="A5" s="264" t="s">
        <v>0</v>
      </c>
      <c r="B5" s="190">
        <v>24685</v>
      </c>
      <c r="C5" s="189">
        <v>25173</v>
      </c>
      <c r="D5" s="275">
        <f>IF(C5=0,0,(B5-C5)/C5)</f>
        <v>-1.9385849918563541E-2</v>
      </c>
      <c r="E5" s="190">
        <v>4660</v>
      </c>
      <c r="F5" s="189">
        <v>4798</v>
      </c>
      <c r="G5" s="271">
        <f>IF(F5=0,0,(E5-F5)/F5)</f>
        <v>-2.8761984160066693E-2</v>
      </c>
      <c r="H5" s="190">
        <v>5118</v>
      </c>
      <c r="I5" s="189">
        <v>5101</v>
      </c>
      <c r="J5" s="271">
        <f>IF(I5=0,0,(H5-I5)/I5)</f>
        <v>3.3326798666928055E-3</v>
      </c>
      <c r="K5" s="190">
        <v>0</v>
      </c>
      <c r="L5" s="190">
        <v>0</v>
      </c>
      <c r="M5" s="271">
        <f>IF(L5=0,0,(K5-L5)/L5)</f>
        <v>0</v>
      </c>
      <c r="N5" s="190">
        <f>+B5+E5+H5+K5</f>
        <v>34463</v>
      </c>
      <c r="O5" s="189">
        <v>35072</v>
      </c>
      <c r="P5" s="191">
        <f>IF(O5=0,0,(N5-O5)/O5)</f>
        <v>-1.7364279197080293E-2</v>
      </c>
    </row>
    <row r="6" spans="1:16" s="47" customFormat="1" ht="21.95" customHeight="1">
      <c r="A6" s="265" t="s">
        <v>41</v>
      </c>
      <c r="B6" s="193">
        <v>252</v>
      </c>
      <c r="C6" s="194">
        <v>287</v>
      </c>
      <c r="D6" s="276">
        <f t="shared" ref="D6:D18" si="0">IF(C6=0,0,(B6-C6)/C6)</f>
        <v>-0.12195121951219512</v>
      </c>
      <c r="E6" s="193">
        <v>0</v>
      </c>
      <c r="F6" s="197">
        <v>0</v>
      </c>
      <c r="G6" s="272">
        <f t="shared" ref="G6:G18" si="1">IF(F6=0,0,(E6-F6)/F6)</f>
        <v>0</v>
      </c>
      <c r="H6" s="193">
        <v>962</v>
      </c>
      <c r="I6" s="194">
        <v>862</v>
      </c>
      <c r="J6" s="272">
        <f t="shared" ref="J6:J18" si="2">IF(I6=0,0,(H6-I6)/I6)</f>
        <v>0.11600928074245939</v>
      </c>
      <c r="K6" s="193">
        <v>0</v>
      </c>
      <c r="L6" s="198">
        <v>0</v>
      </c>
      <c r="M6" s="272">
        <f t="shared" ref="M6:M18" si="3">IF(L6=0,0,(K6-L6)/L6)</f>
        <v>0</v>
      </c>
      <c r="N6" s="193">
        <f t="shared" ref="N6:N7" si="4">+B6+E6+H6+K6</f>
        <v>1214</v>
      </c>
      <c r="O6" s="194">
        <v>1149</v>
      </c>
      <c r="P6" s="195">
        <f t="shared" ref="P6:P18" si="5">IF(O6=0,0,(N6-O6)/O6)</f>
        <v>5.6570931244560488E-2</v>
      </c>
    </row>
    <row r="7" spans="1:16" s="50" customFormat="1" ht="21.95" customHeight="1">
      <c r="A7" s="265" t="s">
        <v>31</v>
      </c>
      <c r="B7" s="193">
        <v>-6738</v>
      </c>
      <c r="C7" s="194">
        <v>-6766</v>
      </c>
      <c r="D7" s="276">
        <f t="shared" si="0"/>
        <v>-4.138338752586462E-3</v>
      </c>
      <c r="E7" s="193">
        <v>-1539</v>
      </c>
      <c r="F7" s="194">
        <v>-1612</v>
      </c>
      <c r="G7" s="272">
        <f t="shared" si="1"/>
        <v>-4.5285359801488831E-2</v>
      </c>
      <c r="H7" s="193">
        <v>-2854</v>
      </c>
      <c r="I7" s="194">
        <v>-2798</v>
      </c>
      <c r="J7" s="272">
        <f t="shared" si="2"/>
        <v>2.0014295925661188E-2</v>
      </c>
      <c r="K7" s="193">
        <v>-190</v>
      </c>
      <c r="L7" s="194">
        <v>-271</v>
      </c>
      <c r="M7" s="272">
        <f t="shared" si="3"/>
        <v>-0.2988929889298893</v>
      </c>
      <c r="N7" s="193">
        <f t="shared" si="4"/>
        <v>-11321</v>
      </c>
      <c r="O7" s="194">
        <v>-11447</v>
      </c>
      <c r="P7" s="195">
        <f t="shared" si="5"/>
        <v>-1.1007250808071984E-2</v>
      </c>
    </row>
    <row r="8" spans="1:16" s="51" customFormat="1" ht="15" customHeight="1">
      <c r="A8" s="266" t="s">
        <v>33</v>
      </c>
      <c r="B8" s="200">
        <f>B7/B5</f>
        <v>-0.2729592870164067</v>
      </c>
      <c r="C8" s="196">
        <f>C7/C5</f>
        <v>-0.26878004210860845</v>
      </c>
      <c r="D8" s="276"/>
      <c r="E8" s="200">
        <f>E7/E5</f>
        <v>-0.33025751072961373</v>
      </c>
      <c r="F8" s="196">
        <v>-0.33600000000000002</v>
      </c>
      <c r="G8" s="273"/>
      <c r="H8" s="200">
        <f>H7/H5</f>
        <v>-0.55763970300898791</v>
      </c>
      <c r="I8" s="196">
        <v>-0.54900000000000004</v>
      </c>
      <c r="J8" s="273"/>
      <c r="K8" s="200"/>
      <c r="L8" s="196"/>
      <c r="M8" s="273"/>
      <c r="N8" s="200">
        <f t="shared" ref="N8" si="6">+N7/N$5</f>
        <v>-0.32849722891216665</v>
      </c>
      <c r="O8" s="196">
        <v>-0.32600000000000001</v>
      </c>
      <c r="P8" s="201"/>
    </row>
    <row r="9" spans="1:16" s="52" customFormat="1" ht="21.95" customHeight="1">
      <c r="A9" s="267" t="s">
        <v>27</v>
      </c>
      <c r="B9" s="202">
        <f>B5+B6+B7</f>
        <v>18199</v>
      </c>
      <c r="C9" s="202">
        <f>C5+C6+C7</f>
        <v>18694</v>
      </c>
      <c r="D9" s="275">
        <f t="shared" si="0"/>
        <v>-2.647908419813844E-2</v>
      </c>
      <c r="E9" s="202">
        <f>E5+E6+E7</f>
        <v>3121</v>
      </c>
      <c r="F9" s="203">
        <v>3186</v>
      </c>
      <c r="G9" s="271">
        <f t="shared" si="1"/>
        <v>-2.0401757689893284E-2</v>
      </c>
      <c r="H9" s="202">
        <f>H5+H6+H7</f>
        <v>3226</v>
      </c>
      <c r="I9" s="203">
        <v>3165</v>
      </c>
      <c r="J9" s="271">
        <f t="shared" si="2"/>
        <v>1.9273301737756713E-2</v>
      </c>
      <c r="K9" s="202">
        <f>K5+K6+K7</f>
        <v>-190</v>
      </c>
      <c r="L9" s="203">
        <v>-271</v>
      </c>
      <c r="M9" s="271">
        <f t="shared" si="3"/>
        <v>-0.2988929889298893</v>
      </c>
      <c r="N9" s="202">
        <f>+N5+N6+N7</f>
        <v>24356</v>
      </c>
      <c r="O9" s="203">
        <v>24774</v>
      </c>
      <c r="P9" s="191">
        <f t="shared" si="5"/>
        <v>-1.6872527649955598E-2</v>
      </c>
    </row>
    <row r="10" spans="1:16" s="53" customFormat="1" ht="15" customHeight="1">
      <c r="A10" s="268" t="s">
        <v>20</v>
      </c>
      <c r="B10" s="204">
        <f>B9/B5</f>
        <v>0.73724934170548917</v>
      </c>
      <c r="C10" s="192">
        <f t="shared" ref="C10:O10" si="7">C9/C5</f>
        <v>0.7426210622492353</v>
      </c>
      <c r="D10" s="277"/>
      <c r="E10" s="204">
        <f t="shared" si="7"/>
        <v>0.66974248927038627</v>
      </c>
      <c r="F10" s="192">
        <f t="shared" si="7"/>
        <v>0.66402667778240931</v>
      </c>
      <c r="G10" s="274"/>
      <c r="H10" s="204">
        <f t="shared" si="7"/>
        <v>0.63032434544744043</v>
      </c>
      <c r="I10" s="192">
        <f t="shared" si="7"/>
        <v>0.62046657518133697</v>
      </c>
      <c r="J10" s="274"/>
      <c r="K10" s="204"/>
      <c r="L10" s="192"/>
      <c r="M10" s="274"/>
      <c r="N10" s="204">
        <f t="shared" si="7"/>
        <v>0.70672895569161132</v>
      </c>
      <c r="O10" s="192">
        <f t="shared" si="7"/>
        <v>0.70637545620437958</v>
      </c>
      <c r="P10" s="205"/>
    </row>
    <row r="11" spans="1:16" s="50" customFormat="1" ht="21.95" customHeight="1">
      <c r="A11" s="265" t="s">
        <v>32</v>
      </c>
      <c r="B11" s="193">
        <v>-4572</v>
      </c>
      <c r="C11" s="194">
        <v>-4056</v>
      </c>
      <c r="D11" s="276">
        <f t="shared" si="0"/>
        <v>0.12721893491124261</v>
      </c>
      <c r="E11" s="193">
        <v>-143</v>
      </c>
      <c r="F11" s="194">
        <v>-123</v>
      </c>
      <c r="G11" s="272">
        <f t="shared" si="1"/>
        <v>0.16260162601626016</v>
      </c>
      <c r="H11" s="193">
        <v>-555</v>
      </c>
      <c r="I11" s="194">
        <v>-557</v>
      </c>
      <c r="J11" s="272">
        <f t="shared" si="2"/>
        <v>-3.5906642728904849E-3</v>
      </c>
      <c r="K11" s="193">
        <v>-624</v>
      </c>
      <c r="L11" s="194">
        <v>-736</v>
      </c>
      <c r="M11" s="272">
        <f t="shared" si="3"/>
        <v>-0.15217391304347827</v>
      </c>
      <c r="N11" s="193">
        <f>+B11+E11+H11+K11</f>
        <v>-5894</v>
      </c>
      <c r="O11" s="194">
        <v>-5472</v>
      </c>
      <c r="P11" s="195">
        <f t="shared" si="5"/>
        <v>7.7119883040935672E-2</v>
      </c>
    </row>
    <row r="12" spans="1:16" s="51" customFormat="1" ht="15" customHeight="1">
      <c r="A12" s="266" t="s">
        <v>33</v>
      </c>
      <c r="B12" s="200">
        <f>B11/B5</f>
        <v>-0.1852136925258254</v>
      </c>
      <c r="C12" s="196">
        <f>C11/C5</f>
        <v>-0.16112501489691336</v>
      </c>
      <c r="D12" s="276"/>
      <c r="E12" s="200">
        <f>E11/E5</f>
        <v>-3.0686695278969958E-2</v>
      </c>
      <c r="F12" s="196">
        <f>F11/F5</f>
        <v>-2.5635681533972488E-2</v>
      </c>
      <c r="G12" s="273"/>
      <c r="H12" s="200">
        <f>H11/H5</f>
        <v>-0.10844079718640094</v>
      </c>
      <c r="I12" s="196">
        <f>I11/I5</f>
        <v>-0.10919427563222897</v>
      </c>
      <c r="J12" s="273"/>
      <c r="K12" s="200"/>
      <c r="L12" s="196"/>
      <c r="M12" s="273"/>
      <c r="N12" s="200">
        <f t="shared" ref="N12:O12" si="8">+N11/N$5</f>
        <v>-0.17102399675013782</v>
      </c>
      <c r="O12" s="196">
        <f t="shared" si="8"/>
        <v>-0.15602189781021897</v>
      </c>
      <c r="P12" s="201"/>
    </row>
    <row r="13" spans="1:16" s="50" customFormat="1" ht="21.95" customHeight="1">
      <c r="A13" s="265" t="s">
        <v>34</v>
      </c>
      <c r="B13" s="193">
        <v>-5431</v>
      </c>
      <c r="C13" s="194">
        <v>-5649</v>
      </c>
      <c r="D13" s="276">
        <f t="shared" si="0"/>
        <v>-3.8590901044432642E-2</v>
      </c>
      <c r="E13" s="193">
        <v>-1534</v>
      </c>
      <c r="F13" s="194">
        <v>-1645</v>
      </c>
      <c r="G13" s="272">
        <f t="shared" si="1"/>
        <v>-6.7477203647416412E-2</v>
      </c>
      <c r="H13" s="193">
        <v>-710</v>
      </c>
      <c r="I13" s="194">
        <v>-728</v>
      </c>
      <c r="J13" s="272">
        <f t="shared" si="2"/>
        <v>-2.4725274725274724E-2</v>
      </c>
      <c r="K13" s="193">
        <v>-2156</v>
      </c>
      <c r="L13" s="194">
        <v>-2050</v>
      </c>
      <c r="M13" s="272">
        <f>IF(L13=0,0,(K13-L13)/L13)</f>
        <v>5.1707317073170729E-2</v>
      </c>
      <c r="N13" s="193">
        <f>+B13+E13+H13+K13</f>
        <v>-9831</v>
      </c>
      <c r="O13" s="194">
        <v>-10072</v>
      </c>
      <c r="P13" s="195">
        <f t="shared" si="5"/>
        <v>-2.392772041302621E-2</v>
      </c>
    </row>
    <row r="14" spans="1:16" s="51" customFormat="1" ht="15" customHeight="1">
      <c r="A14" s="266" t="s">
        <v>33</v>
      </c>
      <c r="B14" s="200">
        <f>B13/B5</f>
        <v>-0.22001215312943082</v>
      </c>
      <c r="C14" s="196">
        <f>C13/C5</f>
        <v>-0.22440710284828982</v>
      </c>
      <c r="D14" s="276"/>
      <c r="E14" s="200">
        <f>E13/E5</f>
        <v>-0.32918454935622316</v>
      </c>
      <c r="F14" s="196">
        <f>F13/F5</f>
        <v>-0.34285118799499792</v>
      </c>
      <c r="G14" s="273"/>
      <c r="H14" s="200">
        <f>H13/H5</f>
        <v>-0.13872606486908948</v>
      </c>
      <c r="I14" s="196">
        <f>I13/I5</f>
        <v>-0.14271711429131542</v>
      </c>
      <c r="J14" s="273"/>
      <c r="K14" s="200"/>
      <c r="L14" s="196"/>
      <c r="M14" s="273"/>
      <c r="N14" s="200">
        <f t="shared" ref="N14:O14" si="9">+N13/N$5</f>
        <v>-0.28526245538693673</v>
      </c>
      <c r="O14" s="196">
        <f t="shared" si="9"/>
        <v>-0.28718065693430656</v>
      </c>
      <c r="P14" s="201"/>
    </row>
    <row r="15" spans="1:16" s="50" customFormat="1" ht="21.95" customHeight="1">
      <c r="A15" s="265" t="s">
        <v>35</v>
      </c>
      <c r="B15" s="193">
        <v>-37</v>
      </c>
      <c r="C15" s="194">
        <v>34</v>
      </c>
      <c r="D15" s="276"/>
      <c r="E15" s="193">
        <v>101</v>
      </c>
      <c r="F15" s="194">
        <v>94</v>
      </c>
      <c r="G15" s="272"/>
      <c r="H15" s="193">
        <v>-4</v>
      </c>
      <c r="I15" s="194">
        <v>-107</v>
      </c>
      <c r="J15" s="272"/>
      <c r="K15" s="193">
        <v>-124</v>
      </c>
      <c r="L15" s="194">
        <v>-17</v>
      </c>
      <c r="M15" s="272">
        <f>IF(L15=0,0,(K15-L15)/L15)</f>
        <v>6.2941176470588234</v>
      </c>
      <c r="N15" s="193">
        <f t="shared" ref="N15:N17" si="10">+B15+E15+H15+K15</f>
        <v>-64</v>
      </c>
      <c r="O15" s="194">
        <v>4</v>
      </c>
      <c r="P15" s="195"/>
    </row>
    <row r="16" spans="1:16" s="50" customFormat="1" ht="20.25" customHeight="1">
      <c r="A16" s="265" t="s">
        <v>40</v>
      </c>
      <c r="B16" s="193">
        <v>425</v>
      </c>
      <c r="C16" s="194">
        <v>212</v>
      </c>
      <c r="D16" s="276"/>
      <c r="E16" s="193">
        <v>1</v>
      </c>
      <c r="F16" s="198">
        <v>1</v>
      </c>
      <c r="G16" s="272"/>
      <c r="H16" s="193">
        <v>-3</v>
      </c>
      <c r="I16" s="198">
        <v>1</v>
      </c>
      <c r="J16" s="272"/>
      <c r="K16" s="193">
        <v>0</v>
      </c>
      <c r="L16" s="198">
        <v>0</v>
      </c>
      <c r="M16" s="272"/>
      <c r="N16" s="193">
        <f t="shared" si="10"/>
        <v>423</v>
      </c>
      <c r="O16" s="194">
        <v>214</v>
      </c>
      <c r="P16" s="195"/>
    </row>
    <row r="17" spans="1:26" s="50" customFormat="1" ht="18" customHeight="1">
      <c r="A17" s="265" t="s">
        <v>36</v>
      </c>
      <c r="B17" s="193">
        <v>-96</v>
      </c>
      <c r="C17" s="194">
        <v>-110</v>
      </c>
      <c r="D17" s="276"/>
      <c r="E17" s="193">
        <v>-10</v>
      </c>
      <c r="F17" s="194">
        <v>-15</v>
      </c>
      <c r="G17" s="272"/>
      <c r="H17" s="193">
        <v>0</v>
      </c>
      <c r="I17" s="206">
        <v>0</v>
      </c>
      <c r="J17" s="272"/>
      <c r="K17" s="193">
        <v>0</v>
      </c>
      <c r="L17" s="206">
        <v>0</v>
      </c>
      <c r="M17" s="272"/>
      <c r="N17" s="193">
        <f t="shared" si="10"/>
        <v>-106</v>
      </c>
      <c r="O17" s="194">
        <v>-125</v>
      </c>
      <c r="P17" s="195"/>
    </row>
    <row r="18" spans="1:26" s="54" customFormat="1" ht="21.95" customHeight="1">
      <c r="A18" s="269" t="s">
        <v>21</v>
      </c>
      <c r="B18" s="190">
        <f>B9+B11+B13+B15+B16+B17</f>
        <v>8488</v>
      </c>
      <c r="C18" s="190">
        <f>C9+C11+C13+C15+C16+C17</f>
        <v>9125</v>
      </c>
      <c r="D18" s="275">
        <f t="shared" si="0"/>
        <v>-6.9808219178082193E-2</v>
      </c>
      <c r="E18" s="190">
        <f>E9+E11+E13+E15+E16+E17</f>
        <v>1536</v>
      </c>
      <c r="F18" s="189">
        <v>1498</v>
      </c>
      <c r="G18" s="271">
        <f t="shared" si="1"/>
        <v>2.5367156208277702E-2</v>
      </c>
      <c r="H18" s="190">
        <f>H9+H11+H13+H15+H16+H17</f>
        <v>1954</v>
      </c>
      <c r="I18" s="189">
        <v>1774</v>
      </c>
      <c r="J18" s="271">
        <f t="shared" si="2"/>
        <v>0.10146561443066517</v>
      </c>
      <c r="K18" s="190">
        <f>K9+K11+K13+K15+K16+K17</f>
        <v>-3094</v>
      </c>
      <c r="L18" s="189">
        <v>-3074</v>
      </c>
      <c r="M18" s="271">
        <f t="shared" si="3"/>
        <v>6.5061808718282366E-3</v>
      </c>
      <c r="N18" s="190">
        <f>+N9+N11+N13+N15+N16+N17</f>
        <v>8884</v>
      </c>
      <c r="O18" s="189">
        <v>9323</v>
      </c>
      <c r="P18" s="191">
        <f t="shared" si="5"/>
        <v>-4.708784725946584E-2</v>
      </c>
    </row>
    <row r="19" spans="1:26" s="55" customFormat="1" ht="23.25" customHeight="1">
      <c r="A19" s="207" t="s">
        <v>20</v>
      </c>
      <c r="B19" s="208">
        <f>B18/B5</f>
        <v>0.34385254202957261</v>
      </c>
      <c r="C19" s="209">
        <f>C18/C5</f>
        <v>0.36249155841576292</v>
      </c>
      <c r="D19" s="209"/>
      <c r="E19" s="208">
        <f>E18/E5</f>
        <v>0.32961373390557941</v>
      </c>
      <c r="F19" s="209">
        <f>F18/F5</f>
        <v>0.31221342225927468</v>
      </c>
      <c r="G19" s="205"/>
      <c r="H19" s="208">
        <f>H18/H5</f>
        <v>0.38178976162563499</v>
      </c>
      <c r="I19" s="209">
        <f>I18/I5</f>
        <v>0.34777494608900217</v>
      </c>
      <c r="J19" s="205"/>
      <c r="K19" s="208"/>
      <c r="L19" s="209"/>
      <c r="M19" s="205"/>
      <c r="N19" s="208">
        <f t="shared" ref="N19:O19" si="11">+N18/N$5</f>
        <v>0.25778371006586775</v>
      </c>
      <c r="O19" s="209">
        <f t="shared" si="11"/>
        <v>0.26582458941605841</v>
      </c>
      <c r="P19" s="205"/>
    </row>
    <row r="20" spans="1:26" s="56" customFormat="1" ht="8.1" customHeight="1">
      <c r="A20" s="210"/>
      <c r="B20" s="211"/>
      <c r="C20" s="211"/>
      <c r="D20" s="212"/>
      <c r="E20" s="211"/>
      <c r="F20" s="211"/>
      <c r="G20" s="212"/>
      <c r="H20" s="211"/>
      <c r="I20" s="211"/>
      <c r="J20" s="212"/>
      <c r="K20" s="211"/>
      <c r="L20" s="211"/>
      <c r="M20" s="212"/>
      <c r="N20" s="211"/>
      <c r="O20" s="211"/>
      <c r="P20" s="212"/>
    </row>
    <row r="21" spans="1:26" s="50" customFormat="1" ht="21.75" customHeight="1">
      <c r="A21" s="213"/>
      <c r="B21" s="214"/>
      <c r="C21" s="215"/>
      <c r="D21" s="216"/>
      <c r="E21" s="214"/>
      <c r="F21" s="215"/>
      <c r="G21" s="216"/>
      <c r="H21" s="214"/>
      <c r="I21" s="217"/>
      <c r="J21" s="218"/>
      <c r="K21" s="285" t="s">
        <v>37</v>
      </c>
      <c r="L21" s="285"/>
      <c r="M21" s="285"/>
      <c r="N21" s="219">
        <f>164-435</f>
        <v>-271</v>
      </c>
      <c r="O21" s="220">
        <v>-273</v>
      </c>
      <c r="P21" s="221"/>
    </row>
    <row r="22" spans="1:26" s="50" customFormat="1" ht="21.95" customHeight="1">
      <c r="A22" s="213"/>
      <c r="B22" s="214"/>
      <c r="C22" s="215"/>
      <c r="D22" s="216"/>
      <c r="E22" s="214"/>
      <c r="F22" s="215"/>
      <c r="G22" s="216"/>
      <c r="H22" s="214"/>
      <c r="I22" s="217"/>
      <c r="J22" s="218"/>
      <c r="K22" s="285" t="s">
        <v>38</v>
      </c>
      <c r="L22" s="285"/>
      <c r="M22" s="285"/>
      <c r="N22" s="219">
        <v>-1794</v>
      </c>
      <c r="O22" s="220">
        <v>-2107</v>
      </c>
      <c r="P22" s="221"/>
    </row>
    <row r="23" spans="1:26" s="50" customFormat="1" ht="18.75" customHeight="1">
      <c r="A23" s="222"/>
      <c r="B23" s="223"/>
      <c r="C23" s="215"/>
      <c r="D23" s="216"/>
      <c r="E23" s="223"/>
      <c r="F23" s="215"/>
      <c r="G23" s="216"/>
      <c r="H23" s="223"/>
      <c r="I23" s="217"/>
      <c r="J23" s="199"/>
      <c r="K23" s="286" t="s">
        <v>30</v>
      </c>
      <c r="L23" s="286"/>
      <c r="M23" s="286"/>
      <c r="N23" s="224">
        <f>-N22/(N18-N16-N17+N21)</f>
        <v>0.21624879459980714</v>
      </c>
      <c r="O23" s="225">
        <v>0.23499999999999999</v>
      </c>
      <c r="P23" s="221"/>
    </row>
    <row r="24" spans="1:26" s="54" customFormat="1" ht="21.95" customHeight="1">
      <c r="A24" s="214"/>
      <c r="B24" s="196"/>
      <c r="C24" s="214"/>
      <c r="D24" s="226"/>
      <c r="E24" s="196"/>
      <c r="F24" s="214"/>
      <c r="G24" s="226"/>
      <c r="H24" s="214"/>
      <c r="I24" s="227"/>
      <c r="J24" s="218"/>
      <c r="K24" s="287" t="s">
        <v>15</v>
      </c>
      <c r="L24" s="287"/>
      <c r="M24" s="287"/>
      <c r="N24" s="189">
        <f>N18+N21+N22</f>
        <v>6819</v>
      </c>
      <c r="O24" s="189">
        <f>O18+O21+O22</f>
        <v>6943</v>
      </c>
      <c r="P24" s="228">
        <f>IF(O24=0,0,(N24-O24)/O24)</f>
        <v>-1.7859714820682701E-2</v>
      </c>
    </row>
    <row r="25" spans="1:26" s="54" customFormat="1" ht="15" customHeight="1">
      <c r="A25" s="229"/>
      <c r="B25" s="214"/>
      <c r="C25" s="214"/>
      <c r="D25" s="226"/>
      <c r="E25" s="214"/>
      <c r="F25" s="214"/>
      <c r="G25" s="226"/>
      <c r="H25" s="214"/>
      <c r="I25" s="227"/>
      <c r="J25" s="230"/>
      <c r="K25" s="288" t="s">
        <v>20</v>
      </c>
      <c r="L25" s="288"/>
      <c r="M25" s="288"/>
      <c r="N25" s="231">
        <f>N24/N5</f>
        <v>0.1978643762876128</v>
      </c>
      <c r="O25" s="232">
        <f>O24/O5</f>
        <v>0.19796418795620438</v>
      </c>
      <c r="P25" s="233"/>
    </row>
    <row r="26" spans="1:26" s="160" customFormat="1" ht="8.1" customHeight="1">
      <c r="A26" s="229"/>
      <c r="B26" s="214"/>
      <c r="C26" s="214"/>
      <c r="D26" s="226"/>
      <c r="E26" s="214"/>
      <c r="F26" s="214"/>
      <c r="G26" s="226"/>
      <c r="H26" s="214"/>
      <c r="I26" s="234"/>
      <c r="J26" s="235"/>
      <c r="K26" s="236"/>
      <c r="L26" s="237"/>
      <c r="M26" s="237"/>
      <c r="N26" s="235"/>
      <c r="O26" s="235"/>
      <c r="P26" s="238"/>
    </row>
    <row r="27" spans="1:26" s="49" customFormat="1" ht="24.95" customHeight="1">
      <c r="A27" s="239"/>
      <c r="B27" s="239"/>
      <c r="C27" s="239"/>
      <c r="D27" s="240"/>
      <c r="E27" s="239"/>
      <c r="F27" s="239"/>
      <c r="G27" s="240"/>
      <c r="H27" s="239"/>
      <c r="I27" s="241"/>
      <c r="J27" s="218"/>
      <c r="K27" s="281" t="s">
        <v>39</v>
      </c>
      <c r="L27" s="281"/>
      <c r="M27" s="281"/>
      <c r="N27" s="242">
        <f>ROUND(N24/1247.1,2)</f>
        <v>5.47</v>
      </c>
      <c r="O27" s="243">
        <v>5.52</v>
      </c>
      <c r="P27" s="249">
        <f>IF(O27=0,0,(N27-O27)/O27)</f>
        <v>-9.0579710144927227E-3</v>
      </c>
    </row>
    <row r="28" spans="1:26" s="57" customFormat="1" ht="11.25" customHeight="1">
      <c r="A28" s="60"/>
      <c r="B28" s="60"/>
      <c r="C28" s="60"/>
      <c r="D28" s="61"/>
      <c r="E28" s="60"/>
      <c r="F28" s="60"/>
      <c r="G28" s="61"/>
      <c r="H28" s="60"/>
      <c r="I28" s="60"/>
      <c r="J28" s="61"/>
      <c r="K28" s="60"/>
      <c r="L28" s="60"/>
      <c r="M28" s="61"/>
      <c r="N28" s="60"/>
      <c r="O28" s="60"/>
      <c r="P28" s="61"/>
    </row>
    <row r="29" spans="1:26" s="57" customFormat="1" ht="11.25" customHeight="1">
      <c r="A29" s="60"/>
      <c r="B29" s="60"/>
      <c r="C29" s="60"/>
      <c r="D29" s="61"/>
      <c r="E29" s="60"/>
      <c r="F29" s="60"/>
      <c r="G29" s="61"/>
      <c r="H29" s="60"/>
      <c r="I29" s="60"/>
      <c r="J29" s="61"/>
      <c r="K29" s="60"/>
      <c r="L29" s="60"/>
      <c r="M29" s="61"/>
      <c r="N29" s="161">
        <v>1286.5999999999999</v>
      </c>
      <c r="O29" s="60"/>
      <c r="P29" s="61"/>
    </row>
    <row r="30" spans="1:26" s="62" customFormat="1" ht="15" customHeight="1">
      <c r="A30" s="290" t="s">
        <v>42</v>
      </c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s="62" customFormat="1" ht="15" customHeight="1">
      <c r="A31" s="290" t="s">
        <v>89</v>
      </c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s="63" customFormat="1" ht="15" customHeight="1">
      <c r="A32" s="290" t="s">
        <v>135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163"/>
      <c r="R32" s="163"/>
      <c r="S32" s="163"/>
      <c r="T32" s="163"/>
      <c r="U32" s="163"/>
      <c r="V32" s="163"/>
      <c r="W32" s="163"/>
      <c r="X32" s="163"/>
      <c r="Y32" s="163"/>
      <c r="Z32" s="163"/>
    </row>
    <row r="33" spans="1:16" s="62" customFormat="1" ht="15" customHeight="1">
      <c r="A33" s="290" t="s">
        <v>111</v>
      </c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</row>
    <row r="34" spans="1:16" s="62" customFormat="1" ht="14.25">
      <c r="A34" s="290" t="s">
        <v>130</v>
      </c>
      <c r="B34" s="290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</row>
    <row r="35" spans="1:16" s="62" customFormat="1">
      <c r="A35" s="185"/>
      <c r="B35" s="58"/>
      <c r="C35" s="58"/>
      <c r="D35" s="59"/>
      <c r="E35" s="58"/>
      <c r="F35" s="58"/>
      <c r="G35" s="59"/>
      <c r="H35" s="58"/>
      <c r="I35" s="58"/>
      <c r="J35" s="59"/>
      <c r="K35" s="58"/>
      <c r="L35" s="58"/>
      <c r="M35" s="59"/>
      <c r="N35" s="58"/>
      <c r="O35" s="58"/>
      <c r="P35" s="59"/>
    </row>
    <row r="36" spans="1:16">
      <c r="A36" s="64"/>
      <c r="B36" s="60"/>
      <c r="C36" s="60"/>
      <c r="D36" s="61"/>
      <c r="E36" s="60"/>
      <c r="F36" s="60"/>
      <c r="G36" s="61"/>
      <c r="H36" s="60"/>
      <c r="I36" s="60"/>
      <c r="J36" s="61"/>
      <c r="K36" s="60"/>
      <c r="L36" s="60"/>
      <c r="M36" s="61"/>
      <c r="N36" s="60"/>
      <c r="O36" s="60"/>
      <c r="P36" s="61"/>
    </row>
    <row r="37" spans="1:16" ht="17.100000000000001" customHeight="1">
      <c r="A37" s="66"/>
      <c r="B37" s="58"/>
      <c r="C37" s="58"/>
      <c r="D37" s="59"/>
      <c r="E37" s="58"/>
      <c r="F37" s="58"/>
      <c r="G37" s="59"/>
      <c r="H37" s="58"/>
      <c r="I37" s="58"/>
      <c r="J37" s="59"/>
      <c r="K37" s="58"/>
      <c r="L37" s="58"/>
      <c r="M37" s="59"/>
      <c r="N37" s="58"/>
      <c r="O37" s="58"/>
      <c r="P37" s="67"/>
    </row>
    <row r="38" spans="1:16" ht="12.75" customHeight="1"/>
  </sheetData>
  <mergeCells count="17">
    <mergeCell ref="A30:P30"/>
    <mergeCell ref="A31:P31"/>
    <mergeCell ref="A32:P32"/>
    <mergeCell ref="A33:P33"/>
    <mergeCell ref="A34:P34"/>
    <mergeCell ref="K27:M27"/>
    <mergeCell ref="A1:P1"/>
    <mergeCell ref="B3:D3"/>
    <mergeCell ref="E3:G3"/>
    <mergeCell ref="H3:J3"/>
    <mergeCell ref="N3:P3"/>
    <mergeCell ref="K21:M21"/>
    <mergeCell ref="K22:M22"/>
    <mergeCell ref="K23:M23"/>
    <mergeCell ref="K24:M24"/>
    <mergeCell ref="K25:M25"/>
    <mergeCell ref="K3:M3"/>
  </mergeCells>
  <pageMargins left="0.15748031496062992" right="0.27559055118110237" top="0.15748031496062992" bottom="0.15748031496062992" header="0.23622047244094491" footer="0.19685039370078741"/>
  <pageSetup paperSize="9" scale="60" orientation="landscape" r:id="rId1"/>
  <headerFooter alignWithMargins="0">
    <oddFooter>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T47"/>
  <sheetViews>
    <sheetView showGridLines="0" zoomScaleNormal="100" workbookViewId="0">
      <selection activeCell="J9" sqref="J9"/>
    </sheetView>
  </sheetViews>
  <sheetFormatPr defaultColWidth="11.42578125" defaultRowHeight="12.75"/>
  <cols>
    <col min="1" max="1" width="102.140625" style="9" bestFit="1" customWidth="1"/>
    <col min="2" max="5" width="14.28515625" style="147" customWidth="1"/>
    <col min="6" max="16384" width="11.42578125" style="9"/>
  </cols>
  <sheetData>
    <row r="1" spans="1:6" ht="36.950000000000003" customHeight="1">
      <c r="A1" s="71" t="s">
        <v>154</v>
      </c>
      <c r="B1" s="130"/>
      <c r="C1" s="130"/>
      <c r="D1" s="130"/>
      <c r="E1" s="130"/>
      <c r="F1" s="71"/>
    </row>
    <row r="2" spans="1:6" ht="11.1" customHeight="1">
      <c r="A2" s="10"/>
      <c r="B2" s="131"/>
      <c r="C2" s="131"/>
      <c r="D2" s="132"/>
      <c r="E2" s="133"/>
    </row>
    <row r="3" spans="1:6" ht="20.25" customHeight="1">
      <c r="A3" s="14" t="s">
        <v>22</v>
      </c>
      <c r="B3" s="297" t="s">
        <v>118</v>
      </c>
      <c r="C3" s="296" t="s">
        <v>119</v>
      </c>
      <c r="D3" s="297" t="s">
        <v>120</v>
      </c>
      <c r="E3" s="296" t="s">
        <v>121</v>
      </c>
    </row>
    <row r="4" spans="1:6" ht="13.5" customHeight="1">
      <c r="A4" s="15"/>
      <c r="B4" s="297"/>
      <c r="C4" s="296"/>
      <c r="D4" s="297"/>
      <c r="E4" s="296"/>
    </row>
    <row r="5" spans="1:6" s="11" customFormat="1" ht="17.25" customHeight="1">
      <c r="A5" s="16" t="s">
        <v>0</v>
      </c>
      <c r="B5" s="134">
        <v>8997</v>
      </c>
      <c r="C5" s="135">
        <v>8692</v>
      </c>
      <c r="D5" s="134">
        <v>34463</v>
      </c>
      <c r="E5" s="135">
        <v>35072</v>
      </c>
    </row>
    <row r="6" spans="1:6" s="11" customFormat="1" ht="17.25" customHeight="1">
      <c r="A6" s="17" t="s">
        <v>1</v>
      </c>
      <c r="B6" s="136">
        <v>329</v>
      </c>
      <c r="C6" s="137">
        <v>290</v>
      </c>
      <c r="D6" s="136">
        <v>1214</v>
      </c>
      <c r="E6" s="137">
        <v>1149</v>
      </c>
    </row>
    <row r="7" spans="1:6" s="11" customFormat="1" ht="17.25" customHeight="1">
      <c r="A7" s="17" t="s">
        <v>2</v>
      </c>
      <c r="B7" s="136">
        <v>-3138</v>
      </c>
      <c r="C7" s="137">
        <v>-3089</v>
      </c>
      <c r="D7" s="136">
        <v>-11435</v>
      </c>
      <c r="E7" s="137">
        <v>-11613</v>
      </c>
    </row>
    <row r="8" spans="1:6" s="11" customFormat="1" ht="17.25" customHeight="1">
      <c r="A8" s="16" t="s">
        <v>3</v>
      </c>
      <c r="B8" s="134">
        <f>B5+B6+B7</f>
        <v>6188</v>
      </c>
      <c r="C8" s="138">
        <f>C5+C6+C7</f>
        <v>5893</v>
      </c>
      <c r="D8" s="134">
        <f>D5+D6+D7</f>
        <v>24242</v>
      </c>
      <c r="E8" s="138">
        <f>E5+E6+E7</f>
        <v>24608</v>
      </c>
    </row>
    <row r="9" spans="1:6" s="11" customFormat="1" ht="17.25" customHeight="1">
      <c r="A9" s="17" t="s">
        <v>4</v>
      </c>
      <c r="B9" s="136">
        <v>-1678</v>
      </c>
      <c r="C9" s="137">
        <v>-1464</v>
      </c>
      <c r="D9" s="136">
        <v>-5894</v>
      </c>
      <c r="E9" s="137">
        <v>-5472</v>
      </c>
    </row>
    <row r="10" spans="1:6" s="11" customFormat="1" ht="17.25" customHeight="1">
      <c r="A10" s="17" t="s">
        <v>5</v>
      </c>
      <c r="B10" s="136">
        <v>-2730</v>
      </c>
      <c r="C10" s="137">
        <v>-2699</v>
      </c>
      <c r="D10" s="136">
        <v>-9859</v>
      </c>
      <c r="E10" s="137">
        <v>-10072</v>
      </c>
    </row>
    <row r="11" spans="1:6" s="11" customFormat="1" ht="17.25" customHeight="1">
      <c r="A11" s="17" t="s">
        <v>6</v>
      </c>
      <c r="B11" s="136">
        <v>83</v>
      </c>
      <c r="C11" s="137">
        <v>10</v>
      </c>
      <c r="D11" s="136">
        <v>484</v>
      </c>
      <c r="E11" s="137">
        <v>237</v>
      </c>
    </row>
    <row r="12" spans="1:6" s="11" customFormat="1" ht="17.25" customHeight="1">
      <c r="A12" s="17" t="s">
        <v>7</v>
      </c>
      <c r="B12" s="136">
        <v>-231</v>
      </c>
      <c r="C12" s="137">
        <v>-124</v>
      </c>
      <c r="D12" s="136">
        <v>-548</v>
      </c>
      <c r="E12" s="137">
        <v>-233</v>
      </c>
    </row>
    <row r="13" spans="1:6" s="11" customFormat="1" ht="17.25" customHeight="1">
      <c r="A13" s="17" t="s">
        <v>8</v>
      </c>
      <c r="B13" s="136">
        <v>-634</v>
      </c>
      <c r="C13" s="137">
        <v>-442</v>
      </c>
      <c r="D13" s="136">
        <v>-2170</v>
      </c>
      <c r="E13" s="137">
        <v>-1866</v>
      </c>
    </row>
    <row r="14" spans="1:6" s="11" customFormat="1" ht="17.25" customHeight="1">
      <c r="A14" s="17" t="s">
        <v>9</v>
      </c>
      <c r="B14" s="136">
        <v>-426</v>
      </c>
      <c r="C14" s="137">
        <v>-262</v>
      </c>
      <c r="D14" s="136">
        <v>-718</v>
      </c>
      <c r="E14" s="137">
        <v>-293</v>
      </c>
    </row>
    <row r="15" spans="1:6" s="11" customFormat="1" ht="17.25" customHeight="1">
      <c r="A15" s="17" t="s">
        <v>44</v>
      </c>
      <c r="B15" s="136">
        <v>0</v>
      </c>
      <c r="C15" s="137">
        <v>15</v>
      </c>
      <c r="D15" s="136">
        <v>117</v>
      </c>
      <c r="E15" s="137">
        <v>-159</v>
      </c>
    </row>
    <row r="16" spans="1:6" s="11" customFormat="1" ht="17.25" customHeight="1">
      <c r="A16" s="17" t="s">
        <v>28</v>
      </c>
      <c r="B16" s="136">
        <v>-765</v>
      </c>
      <c r="C16" s="137">
        <v>-118</v>
      </c>
      <c r="D16" s="136">
        <v>-1480</v>
      </c>
      <c r="E16" s="137">
        <v>-731</v>
      </c>
    </row>
    <row r="17" spans="1:6" s="11" customFormat="1" ht="17.25" customHeight="1">
      <c r="A17" s="17" t="s">
        <v>43</v>
      </c>
      <c r="B17" s="136">
        <v>-7</v>
      </c>
      <c r="C17" s="137">
        <v>-61</v>
      </c>
      <c r="D17" s="136">
        <v>502</v>
      </c>
      <c r="E17" s="137">
        <v>-215</v>
      </c>
    </row>
    <row r="18" spans="1:6" s="11" customFormat="1" ht="17.25" customHeight="1">
      <c r="A18" s="16" t="s">
        <v>10</v>
      </c>
      <c r="B18" s="134">
        <f>B8+B9+B10+B11+B12+B13+B14+B15+B16+B17</f>
        <v>-200</v>
      </c>
      <c r="C18" s="138">
        <f>C8+C9+C10+C11+C12+C13+C14+C15+C16+C17</f>
        <v>748</v>
      </c>
      <c r="D18" s="134">
        <f>D8+D9+D10+D11+D12+D13+D14+D15+D16+D17</f>
        <v>4676</v>
      </c>
      <c r="E18" s="138">
        <f>E8+E9+E10+E11+E12+E13+E14+E15+E16+E17</f>
        <v>5804</v>
      </c>
    </row>
    <row r="19" spans="1:6" s="11" customFormat="1" ht="17.25" customHeight="1">
      <c r="A19" s="17" t="s">
        <v>25</v>
      </c>
      <c r="B19" s="153">
        <v>-103</v>
      </c>
      <c r="C19" s="137">
        <v>-99</v>
      </c>
      <c r="D19" s="153">
        <v>-435</v>
      </c>
      <c r="E19" s="137">
        <v>-420</v>
      </c>
    </row>
    <row r="20" spans="1:6" ht="17.25" customHeight="1">
      <c r="A20" s="17" t="s">
        <v>11</v>
      </c>
      <c r="B20" s="153">
        <v>43</v>
      </c>
      <c r="C20" s="137">
        <v>26</v>
      </c>
      <c r="D20" s="153">
        <v>164</v>
      </c>
      <c r="E20" s="137">
        <v>147</v>
      </c>
      <c r="F20" s="11"/>
    </row>
    <row r="21" spans="1:6" s="11" customFormat="1" ht="17.25" customHeight="1">
      <c r="A21" s="18" t="s">
        <v>12</v>
      </c>
      <c r="B21" s="134">
        <f>B18+B19+B20</f>
        <v>-260</v>
      </c>
      <c r="C21" s="138">
        <f>C18+C19+C20</f>
        <v>675</v>
      </c>
      <c r="D21" s="134">
        <f>D18+D19+D20</f>
        <v>4405</v>
      </c>
      <c r="E21" s="138">
        <f>E18+E19+E20</f>
        <v>5531</v>
      </c>
      <c r="F21" s="9"/>
    </row>
    <row r="22" spans="1:6" s="11" customFormat="1" ht="25.5" customHeight="1">
      <c r="A22" s="17" t="s">
        <v>13</v>
      </c>
      <c r="B22" s="136">
        <v>243</v>
      </c>
      <c r="C22" s="139">
        <v>-699</v>
      </c>
      <c r="D22" s="136">
        <v>-481</v>
      </c>
      <c r="E22" s="139">
        <v>-1722</v>
      </c>
    </row>
    <row r="23" spans="1:6" s="11" customFormat="1" ht="27" customHeight="1">
      <c r="A23" s="17" t="s">
        <v>87</v>
      </c>
      <c r="B23" s="136">
        <v>301</v>
      </c>
      <c r="C23" s="139">
        <v>21</v>
      </c>
      <c r="D23" s="136">
        <v>499</v>
      </c>
      <c r="E23" s="139">
        <v>85</v>
      </c>
    </row>
    <row r="24" spans="1:6" s="11" customFormat="1" ht="15">
      <c r="A24" s="19" t="s">
        <v>91</v>
      </c>
      <c r="B24" s="140">
        <f>B21+B22+B23</f>
        <v>284</v>
      </c>
      <c r="C24" s="138">
        <f>C21+C22+C23</f>
        <v>-3</v>
      </c>
      <c r="D24" s="140">
        <f>D21+D22+D23</f>
        <v>4423</v>
      </c>
      <c r="E24" s="138">
        <f>E21+E22+E23</f>
        <v>3894</v>
      </c>
    </row>
    <row r="25" spans="1:6" s="11" customFormat="1" ht="17.25" customHeight="1">
      <c r="A25" s="17" t="s">
        <v>94</v>
      </c>
      <c r="B25" s="136">
        <v>-9</v>
      </c>
      <c r="C25" s="137">
        <v>159</v>
      </c>
      <c r="D25" s="136">
        <v>-13</v>
      </c>
      <c r="E25" s="137">
        <v>4643</v>
      </c>
    </row>
    <row r="26" spans="1:6" s="11" customFormat="1" ht="17.25" customHeight="1">
      <c r="A26" s="19" t="s">
        <v>88</v>
      </c>
      <c r="B26" s="141">
        <f>B24+B25</f>
        <v>275</v>
      </c>
      <c r="C26" s="138">
        <f>C24+C25</f>
        <v>156</v>
      </c>
      <c r="D26" s="141">
        <f>D24+D25</f>
        <v>4410</v>
      </c>
      <c r="E26" s="138">
        <f>E24+E25</f>
        <v>8537</v>
      </c>
    </row>
    <row r="27" spans="1:6" s="11" customFormat="1" ht="17.25" customHeight="1">
      <c r="A27" s="17" t="s">
        <v>14</v>
      </c>
      <c r="B27" s="142">
        <v>21</v>
      </c>
      <c r="C27" s="137">
        <v>30</v>
      </c>
      <c r="D27" s="142">
        <v>104</v>
      </c>
      <c r="E27" s="137">
        <v>121</v>
      </c>
    </row>
    <row r="28" spans="1:6" s="11" customFormat="1" ht="17.25" customHeight="1">
      <c r="A28" s="19" t="s">
        <v>23</v>
      </c>
      <c r="B28" s="141">
        <f>B26-B27</f>
        <v>254</v>
      </c>
      <c r="C28" s="138">
        <f>C26-C27</f>
        <v>126</v>
      </c>
      <c r="D28" s="141">
        <f>D26-D27</f>
        <v>4306</v>
      </c>
      <c r="E28" s="138">
        <f>E26-E27</f>
        <v>8416</v>
      </c>
      <c r="F28" s="12"/>
    </row>
    <row r="29" spans="1:6" s="11" customFormat="1" ht="17.25" customHeight="1">
      <c r="A29" s="17" t="s">
        <v>17</v>
      </c>
      <c r="B29" s="143">
        <v>1245.5999999999999</v>
      </c>
      <c r="C29" s="144">
        <v>1252.9000000000001</v>
      </c>
      <c r="D29" s="143">
        <v>1247.0999999999999</v>
      </c>
      <c r="E29" s="144">
        <v>1256.9000000000001</v>
      </c>
    </row>
    <row r="30" spans="1:6" s="11" customFormat="1" ht="27.75" customHeight="1">
      <c r="A30" s="36" t="s">
        <v>92</v>
      </c>
      <c r="B30" s="146">
        <f>+(B24-B27)/B29</f>
        <v>0.21114322414900452</v>
      </c>
      <c r="C30" s="146">
        <f>+(C24-C27)/C29</f>
        <v>-2.6338893766461806E-2</v>
      </c>
      <c r="D30" s="145">
        <f>+(D24-D27)/D29</f>
        <v>3.4632347045144738</v>
      </c>
      <c r="E30" s="146">
        <f>+(E24-E27)/E29</f>
        <v>3.001829898957753</v>
      </c>
      <c r="F30" s="73"/>
    </row>
    <row r="31" spans="1:6" ht="15" customHeight="1">
      <c r="A31" s="20" t="s">
        <v>29</v>
      </c>
      <c r="B31" s="146">
        <f>+B28/B29</f>
        <v>0.20391779062299295</v>
      </c>
      <c r="C31" s="146">
        <f>+C28/C29</f>
        <v>0.1005666852901269</v>
      </c>
      <c r="D31" s="145">
        <f>+D28/D29</f>
        <v>3.4528105204073452</v>
      </c>
      <c r="E31" s="146">
        <f>+E28/E29</f>
        <v>6.6958389688917173</v>
      </c>
      <c r="F31" s="73"/>
    </row>
    <row r="32" spans="1:6" s="37" customFormat="1" ht="6" customHeight="1">
      <c r="A32" s="9"/>
      <c r="B32" s="147"/>
      <c r="C32" s="147"/>
      <c r="D32" s="148"/>
      <c r="E32" s="148"/>
      <c r="F32" s="9"/>
    </row>
    <row r="33" spans="1:20" s="37" customFormat="1" ht="18.75" customHeight="1">
      <c r="A33" s="298" t="s">
        <v>112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</row>
    <row r="34" spans="1:20" s="39" customFormat="1" ht="15.75" customHeight="1">
      <c r="A34" s="298" t="s">
        <v>106</v>
      </c>
      <c r="B34" s="298"/>
      <c r="C34" s="298"/>
      <c r="D34" s="298"/>
      <c r="E34" s="298"/>
      <c r="F34" s="150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</row>
    <row r="35" spans="1:20" s="37" customFormat="1">
      <c r="A35" s="295"/>
      <c r="B35" s="295"/>
      <c r="C35" s="295"/>
      <c r="D35" s="295"/>
      <c r="E35" s="295"/>
      <c r="F35" s="39"/>
    </row>
    <row r="36" spans="1:20">
      <c r="A36" s="74"/>
      <c r="B36" s="149"/>
      <c r="C36" s="149"/>
      <c r="D36" s="150"/>
      <c r="E36" s="150"/>
      <c r="F36" s="37"/>
    </row>
    <row r="37" spans="1:20">
      <c r="D37" s="151"/>
      <c r="E37" s="151"/>
    </row>
    <row r="38" spans="1:20">
      <c r="D38" s="151"/>
      <c r="E38" s="151"/>
    </row>
    <row r="47" spans="1:20" ht="13.5">
      <c r="A47" s="26"/>
      <c r="B47" s="152"/>
      <c r="C47" s="152"/>
    </row>
  </sheetData>
  <mergeCells count="7">
    <mergeCell ref="A35:E35"/>
    <mergeCell ref="E3:E4"/>
    <mergeCell ref="D3:D4"/>
    <mergeCell ref="A34:E34"/>
    <mergeCell ref="B3:B4"/>
    <mergeCell ref="C3:C4"/>
    <mergeCell ref="A33:T33"/>
  </mergeCells>
  <phoneticPr fontId="37" type="noConversion"/>
  <pageMargins left="0.32333333333333331" right="0.27559055118110237" top="0" bottom="0.15748031496062992" header="0.23622047244094491" footer="0.19685039370078741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1"/>
  <sheetViews>
    <sheetView showGridLines="0" zoomScaleNormal="100" workbookViewId="0">
      <selection sqref="A1:F1"/>
    </sheetView>
  </sheetViews>
  <sheetFormatPr defaultColWidth="11.42578125" defaultRowHeight="12.75"/>
  <cols>
    <col min="1" max="1" width="76.7109375" style="28" customWidth="1"/>
    <col min="2" max="2" width="11.85546875" style="28" customWidth="1"/>
    <col min="3" max="3" width="2.5703125" style="28" bestFit="1" customWidth="1"/>
    <col min="4" max="4" width="11.85546875" style="28" customWidth="1"/>
    <col min="5" max="5" width="2.5703125" style="28" bestFit="1" customWidth="1"/>
    <col min="6" max="6" width="11.85546875" style="28" customWidth="1"/>
    <col min="7" max="7" width="2.42578125" style="28" customWidth="1"/>
    <col min="8" max="16384" width="11.42578125" style="28"/>
  </cols>
  <sheetData>
    <row r="1" spans="1:8" s="3" customFormat="1" ht="36.950000000000003" customHeight="1">
      <c r="A1" s="282" t="s">
        <v>95</v>
      </c>
      <c r="B1" s="282"/>
      <c r="C1" s="282"/>
      <c r="D1" s="282"/>
      <c r="E1" s="282"/>
      <c r="F1" s="282"/>
      <c r="H1" s="8"/>
    </row>
    <row r="2" spans="1:8" s="3" customFormat="1" ht="11.1" customHeight="1">
      <c r="A2" s="5"/>
      <c r="B2" s="29"/>
      <c r="C2" s="29"/>
      <c r="D2" s="6"/>
      <c r="E2" s="29"/>
      <c r="F2" s="6"/>
      <c r="H2" s="8"/>
    </row>
    <row r="3" spans="1:8" s="7" customFormat="1" ht="15">
      <c r="A3" s="21" t="s">
        <v>22</v>
      </c>
      <c r="B3" s="164" t="s">
        <v>116</v>
      </c>
      <c r="C3" s="165"/>
      <c r="D3" s="164" t="s">
        <v>122</v>
      </c>
      <c r="E3" s="165"/>
      <c r="F3" s="27" t="s">
        <v>24</v>
      </c>
    </row>
    <row r="4" spans="1:8" s="4" customFormat="1" ht="26.1" customHeight="1">
      <c r="A4" s="23" t="s">
        <v>23</v>
      </c>
      <c r="B4" s="166">
        <v>254</v>
      </c>
      <c r="C4" s="167"/>
      <c r="D4" s="167">
        <v>126</v>
      </c>
      <c r="E4" s="30"/>
      <c r="F4" s="168">
        <f>+B4/D4-1</f>
        <v>1.0158730158730158</v>
      </c>
      <c r="G4" s="25"/>
      <c r="H4" s="169"/>
    </row>
    <row r="5" spans="1:8" ht="21.95" customHeight="1">
      <c r="A5" s="22" t="s">
        <v>96</v>
      </c>
      <c r="B5" s="170">
        <v>634</v>
      </c>
      <c r="C5" s="171"/>
      <c r="D5" s="171">
        <v>442</v>
      </c>
      <c r="E5" s="31"/>
      <c r="F5" s="32"/>
      <c r="G5" s="72"/>
    </row>
    <row r="6" spans="1:8" ht="21.95" customHeight="1">
      <c r="A6" s="22" t="s">
        <v>9</v>
      </c>
      <c r="B6" s="170">
        <v>426</v>
      </c>
      <c r="C6" s="171"/>
      <c r="D6" s="171">
        <v>262</v>
      </c>
      <c r="E6" s="33"/>
      <c r="F6" s="32"/>
      <c r="G6" s="72"/>
    </row>
    <row r="7" spans="1:8" ht="21.95" customHeight="1">
      <c r="A7" s="22" t="s">
        <v>44</v>
      </c>
      <c r="B7" s="170">
        <v>0</v>
      </c>
      <c r="C7" s="171"/>
      <c r="D7" s="171">
        <v>-15</v>
      </c>
      <c r="E7" s="33"/>
      <c r="F7" s="32"/>
      <c r="G7" s="72"/>
    </row>
    <row r="8" spans="1:8" ht="21.95" customHeight="1">
      <c r="A8" s="22" t="s">
        <v>131</v>
      </c>
      <c r="B8" s="170">
        <v>0</v>
      </c>
      <c r="C8" s="171"/>
      <c r="D8" s="171">
        <v>-10</v>
      </c>
      <c r="E8" s="33"/>
      <c r="F8" s="32"/>
      <c r="G8" s="72"/>
    </row>
    <row r="9" spans="1:8" ht="21.95" customHeight="1">
      <c r="A9" s="22" t="s">
        <v>97</v>
      </c>
      <c r="B9" s="170">
        <v>9</v>
      </c>
      <c r="C9" s="171"/>
      <c r="D9" s="171">
        <v>0</v>
      </c>
      <c r="E9" s="33"/>
      <c r="F9" s="32"/>
      <c r="G9" s="72"/>
    </row>
    <row r="10" spans="1:8" ht="21.95" customHeight="1">
      <c r="A10" s="22" t="s">
        <v>28</v>
      </c>
      <c r="B10" s="170">
        <v>765</v>
      </c>
      <c r="C10" s="171"/>
      <c r="D10" s="171">
        <v>118</v>
      </c>
      <c r="E10" s="31"/>
      <c r="F10" s="32"/>
      <c r="G10" s="72"/>
    </row>
    <row r="11" spans="1:8" ht="21.95" customHeight="1">
      <c r="A11" s="22" t="s">
        <v>138</v>
      </c>
      <c r="B11" s="170">
        <v>7</v>
      </c>
      <c r="C11" s="171"/>
      <c r="D11" s="171">
        <v>61</v>
      </c>
      <c r="E11" s="31"/>
      <c r="F11" s="32"/>
      <c r="G11" s="72"/>
    </row>
    <row r="12" spans="1:8" s="2" customFormat="1" ht="21.75" customHeight="1">
      <c r="A12" s="172" t="s">
        <v>148</v>
      </c>
      <c r="B12" s="170">
        <v>-503</v>
      </c>
      <c r="C12" s="171"/>
      <c r="D12" s="171">
        <v>-219</v>
      </c>
      <c r="E12" s="31"/>
      <c r="F12" s="32"/>
      <c r="G12" s="72"/>
      <c r="H12" s="1"/>
    </row>
    <row r="13" spans="1:8" ht="12.95" customHeight="1">
      <c r="A13" s="40" t="s">
        <v>132</v>
      </c>
      <c r="B13" s="122">
        <v>-241</v>
      </c>
      <c r="C13" s="123"/>
      <c r="D13" s="123">
        <v>-242</v>
      </c>
      <c r="E13" s="173"/>
      <c r="F13" s="32"/>
      <c r="G13" s="13"/>
      <c r="H13" s="2"/>
    </row>
    <row r="14" spans="1:8" ht="12.95" customHeight="1">
      <c r="A14" s="40" t="s">
        <v>44</v>
      </c>
      <c r="B14" s="122">
        <v>3</v>
      </c>
      <c r="C14" s="123"/>
      <c r="D14" s="123">
        <v>37</v>
      </c>
      <c r="E14" s="173"/>
      <c r="F14" s="32"/>
      <c r="G14" s="13"/>
    </row>
    <row r="15" spans="1:8" ht="12.95" customHeight="1">
      <c r="A15" s="40" t="s">
        <v>131</v>
      </c>
      <c r="B15" s="122">
        <v>0</v>
      </c>
      <c r="C15" s="123"/>
      <c r="D15" s="123">
        <v>4</v>
      </c>
      <c r="E15" s="173"/>
      <c r="F15" s="32"/>
      <c r="G15" s="13"/>
    </row>
    <row r="16" spans="1:8" ht="12.95" customHeight="1">
      <c r="A16" s="40" t="s">
        <v>97</v>
      </c>
      <c r="B16" s="122">
        <v>-2</v>
      </c>
      <c r="C16" s="123"/>
      <c r="D16" s="123">
        <v>0</v>
      </c>
      <c r="E16" s="173"/>
      <c r="F16" s="32"/>
      <c r="G16" s="13"/>
    </row>
    <row r="17" spans="1:20" ht="15">
      <c r="A17" s="40" t="s">
        <v>28</v>
      </c>
      <c r="B17" s="122">
        <v>-220</v>
      </c>
      <c r="C17" s="123"/>
      <c r="D17" s="123">
        <v>82</v>
      </c>
      <c r="E17" s="173"/>
      <c r="F17" s="32"/>
      <c r="G17" s="13"/>
    </row>
    <row r="18" spans="1:20" ht="15">
      <c r="A18" s="174" t="s">
        <v>99</v>
      </c>
      <c r="B18" s="122">
        <v>-43</v>
      </c>
      <c r="C18" s="123"/>
      <c r="D18" s="123">
        <v>-100</v>
      </c>
      <c r="E18" s="175"/>
      <c r="F18" s="32"/>
      <c r="G18" s="13"/>
    </row>
    <row r="19" spans="1:20" ht="21.75" customHeight="1" collapsed="1">
      <c r="A19" s="22" t="s">
        <v>100</v>
      </c>
      <c r="B19" s="170">
        <v>-56</v>
      </c>
      <c r="C19" s="171"/>
      <c r="D19" s="171">
        <v>631</v>
      </c>
      <c r="E19" s="34"/>
      <c r="F19" s="32"/>
      <c r="G19" s="72"/>
    </row>
    <row r="20" spans="1:20" ht="21.75" customHeight="1" collapsed="1">
      <c r="A20" s="22" t="s">
        <v>16</v>
      </c>
      <c r="B20" s="170">
        <v>-1</v>
      </c>
      <c r="C20" s="171"/>
      <c r="D20" s="171">
        <v>0</v>
      </c>
      <c r="E20" s="34"/>
      <c r="F20" s="32"/>
      <c r="G20" s="72"/>
    </row>
    <row r="21" spans="1:20" ht="28.5" customHeight="1" collapsed="1">
      <c r="A21" s="22" t="s">
        <v>101</v>
      </c>
      <c r="B21" s="170">
        <v>-180</v>
      </c>
      <c r="C21" s="171"/>
      <c r="D21" s="171">
        <v>88</v>
      </c>
      <c r="E21" s="34"/>
      <c r="F21" s="32"/>
      <c r="G21" s="72"/>
    </row>
    <row r="22" spans="1:20" ht="21.95" customHeight="1">
      <c r="A22" s="38" t="s">
        <v>102</v>
      </c>
      <c r="B22" s="170">
        <v>9</v>
      </c>
      <c r="C22" s="171"/>
      <c r="D22" s="171">
        <v>-159</v>
      </c>
      <c r="E22" s="176"/>
      <c r="F22" s="32"/>
      <c r="G22" s="72"/>
    </row>
    <row r="23" spans="1:20" ht="21.95" customHeight="1" collapsed="1">
      <c r="A23" s="177" t="s">
        <v>15</v>
      </c>
      <c r="B23" s="181">
        <f>+B4+SUM(B5:B12,B19:B22)</f>
        <v>1364</v>
      </c>
      <c r="C23" s="33"/>
      <c r="D23" s="167">
        <f>+D4+SUM(D5:D12,D19:D22)</f>
        <v>1325</v>
      </c>
      <c r="E23" s="33"/>
      <c r="F23" s="168">
        <f>+B23/D23-1</f>
        <v>2.9433962264150848E-2</v>
      </c>
      <c r="G23" s="13"/>
    </row>
    <row r="24" spans="1:20" ht="21.95" customHeight="1">
      <c r="A24" s="24" t="s">
        <v>103</v>
      </c>
      <c r="B24" s="178">
        <v>0.2</v>
      </c>
      <c r="C24" s="179"/>
      <c r="D24" s="178">
        <v>0.1</v>
      </c>
      <c r="E24" s="179"/>
      <c r="F24" s="35"/>
      <c r="G24" s="13"/>
    </row>
    <row r="25" spans="1:20">
      <c r="G25" s="180"/>
    </row>
    <row r="26" spans="1:20" s="184" customFormat="1" ht="12.75" customHeight="1">
      <c r="A26" s="298" t="s">
        <v>113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</row>
    <row r="27" spans="1:20" s="259" customFormat="1" ht="25.5" customHeight="1">
      <c r="A27" s="299" t="s">
        <v>139</v>
      </c>
      <c r="B27" s="299"/>
      <c r="C27" s="299"/>
      <c r="D27" s="299"/>
      <c r="E27" s="299"/>
      <c r="F27" s="299"/>
      <c r="G27" s="260"/>
    </row>
    <row r="28" spans="1:20" ht="14.25" customHeight="1">
      <c r="A28" s="300" t="s">
        <v>150</v>
      </c>
      <c r="B28" s="299"/>
      <c r="C28" s="299"/>
      <c r="D28" s="299"/>
      <c r="E28" s="299"/>
      <c r="F28" s="299"/>
      <c r="G28" s="180"/>
    </row>
    <row r="29" spans="1:20" ht="37.5" customHeight="1">
      <c r="A29" s="301" t="s">
        <v>152</v>
      </c>
      <c r="B29" s="301"/>
      <c r="C29" s="301"/>
      <c r="D29" s="301"/>
      <c r="E29" s="301"/>
      <c r="F29" s="301"/>
      <c r="G29" s="180"/>
    </row>
    <row r="30" spans="1:20" ht="27" customHeight="1">
      <c r="A30" s="299" t="s">
        <v>149</v>
      </c>
      <c r="B30" s="299"/>
      <c r="C30" s="299"/>
      <c r="D30" s="299"/>
      <c r="E30" s="299"/>
      <c r="F30" s="299"/>
    </row>
    <row r="31" spans="1:20" s="259" customFormat="1" ht="27.75" customHeight="1">
      <c r="A31" s="299" t="s">
        <v>137</v>
      </c>
      <c r="B31" s="299"/>
      <c r="C31" s="299"/>
      <c r="D31" s="299"/>
      <c r="E31" s="299"/>
      <c r="F31" s="299"/>
    </row>
  </sheetData>
  <mergeCells count="7">
    <mergeCell ref="A31:F31"/>
    <mergeCell ref="A1:F1"/>
    <mergeCell ref="A27:F27"/>
    <mergeCell ref="A28:F28"/>
    <mergeCell ref="A29:F29"/>
    <mergeCell ref="A30:F30"/>
    <mergeCell ref="A26:T26"/>
  </mergeCells>
  <pageMargins left="0.15748031496062992" right="0.27559055118110237" top="0.15748031496062992" bottom="0.15748031496062992" header="0.23622047244094491" footer="0.19685039370078741"/>
  <pageSetup paperSize="9" scale="91" orientation="landscape" r:id="rId1"/>
  <headerFooter alignWithMargins="0">
    <oddFooter>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32"/>
  <sheetViews>
    <sheetView showGridLines="0" zoomScaleNormal="100" workbookViewId="0">
      <selection activeCell="A27" sqref="A27:F27"/>
    </sheetView>
  </sheetViews>
  <sheetFormatPr defaultColWidth="11.42578125" defaultRowHeight="12.75"/>
  <cols>
    <col min="1" max="1" width="76.7109375" style="28" customWidth="1"/>
    <col min="2" max="2" width="11.85546875" style="28" customWidth="1"/>
    <col min="3" max="3" width="2.5703125" style="28" bestFit="1" customWidth="1"/>
    <col min="4" max="4" width="11.85546875" style="28" customWidth="1"/>
    <col min="5" max="5" width="2.5703125" style="28" bestFit="1" customWidth="1"/>
    <col min="6" max="6" width="11.85546875" style="28" customWidth="1"/>
    <col min="7" max="7" width="2.42578125" style="28" customWidth="1"/>
    <col min="8" max="16384" width="11.42578125" style="28"/>
  </cols>
  <sheetData>
    <row r="1" spans="1:8" s="3" customFormat="1" ht="36.950000000000003" customHeight="1">
      <c r="A1" s="282" t="s">
        <v>95</v>
      </c>
      <c r="B1" s="282"/>
      <c r="C1" s="282"/>
      <c r="D1" s="282"/>
      <c r="E1" s="282"/>
      <c r="F1" s="282"/>
      <c r="H1" s="8"/>
    </row>
    <row r="2" spans="1:8" s="3" customFormat="1" ht="11.1" customHeight="1">
      <c r="A2" s="5"/>
      <c r="B2" s="29"/>
      <c r="C2" s="29"/>
      <c r="D2" s="6"/>
      <c r="E2" s="29"/>
      <c r="F2" s="6"/>
      <c r="H2" s="8"/>
    </row>
    <row r="3" spans="1:8" s="7" customFormat="1" ht="15">
      <c r="A3" s="21" t="s">
        <v>22</v>
      </c>
      <c r="B3" s="250" t="s">
        <v>120</v>
      </c>
      <c r="C3" s="251"/>
      <c r="D3" s="250" t="s">
        <v>123</v>
      </c>
      <c r="E3" s="165"/>
      <c r="F3" s="27" t="s">
        <v>24</v>
      </c>
    </row>
    <row r="4" spans="1:8" s="4" customFormat="1" ht="26.1" customHeight="1">
      <c r="A4" s="23" t="s">
        <v>23</v>
      </c>
      <c r="B4" s="166">
        <v>4306</v>
      </c>
      <c r="C4" s="30"/>
      <c r="D4" s="167">
        <v>8416</v>
      </c>
      <c r="E4" s="30"/>
      <c r="F4" s="168">
        <f>+B4/D4-1</f>
        <v>-0.48835551330798477</v>
      </c>
      <c r="G4" s="25"/>
      <c r="H4" s="169"/>
    </row>
    <row r="5" spans="1:8" ht="21.95" customHeight="1">
      <c r="A5" s="22" t="s">
        <v>96</v>
      </c>
      <c r="B5" s="170">
        <v>2170</v>
      </c>
      <c r="C5" s="31"/>
      <c r="D5" s="171">
        <v>1866</v>
      </c>
      <c r="E5" s="31"/>
      <c r="F5" s="32"/>
      <c r="G5" s="72"/>
    </row>
    <row r="6" spans="1:8" ht="21.95" customHeight="1">
      <c r="A6" s="22" t="s">
        <v>9</v>
      </c>
      <c r="B6" s="170">
        <v>718</v>
      </c>
      <c r="C6" s="33"/>
      <c r="D6" s="171">
        <v>293</v>
      </c>
      <c r="E6" s="33"/>
      <c r="F6" s="32"/>
      <c r="G6" s="72"/>
    </row>
    <row r="7" spans="1:8" ht="21.95" customHeight="1">
      <c r="A7" s="22" t="s">
        <v>44</v>
      </c>
      <c r="B7" s="170">
        <v>-117</v>
      </c>
      <c r="C7" s="33"/>
      <c r="D7" s="171">
        <v>159</v>
      </c>
      <c r="E7" s="33"/>
      <c r="F7" s="32"/>
      <c r="G7" s="72"/>
    </row>
    <row r="8" spans="1:8" ht="21.95" customHeight="1">
      <c r="A8" s="22" t="s">
        <v>131</v>
      </c>
      <c r="B8" s="170">
        <v>114</v>
      </c>
      <c r="C8" s="33"/>
      <c r="D8" s="171">
        <v>166</v>
      </c>
      <c r="E8" s="33"/>
      <c r="F8" s="32"/>
      <c r="G8" s="72"/>
    </row>
    <row r="9" spans="1:8" ht="21.95" customHeight="1">
      <c r="A9" s="22" t="s">
        <v>97</v>
      </c>
      <c r="B9" s="170">
        <v>28</v>
      </c>
      <c r="C9" s="33"/>
      <c r="D9" s="171">
        <v>0</v>
      </c>
      <c r="E9" s="33"/>
      <c r="F9" s="32"/>
      <c r="G9" s="72"/>
    </row>
    <row r="10" spans="1:8" ht="21.95" customHeight="1">
      <c r="A10" s="22" t="s">
        <v>28</v>
      </c>
      <c r="B10" s="170">
        <v>1480</v>
      </c>
      <c r="C10" s="31"/>
      <c r="D10" s="171">
        <v>731</v>
      </c>
      <c r="E10" s="31"/>
      <c r="F10" s="32"/>
      <c r="G10" s="72"/>
    </row>
    <row r="11" spans="1:8" ht="21.95" customHeight="1">
      <c r="A11" s="22" t="s">
        <v>98</v>
      </c>
      <c r="B11" s="170">
        <v>-502</v>
      </c>
      <c r="C11" s="31"/>
      <c r="D11" s="171">
        <v>215</v>
      </c>
      <c r="E11" s="31"/>
      <c r="F11" s="32"/>
      <c r="G11" s="72"/>
    </row>
    <row r="12" spans="1:8" s="2" customFormat="1" ht="21.75" customHeight="1">
      <c r="A12" s="172" t="s">
        <v>141</v>
      </c>
      <c r="B12" s="170">
        <v>-1125</v>
      </c>
      <c r="C12" s="31"/>
      <c r="D12" s="171">
        <f>SUM(D13:D18)</f>
        <v>-1127</v>
      </c>
      <c r="E12" s="31"/>
      <c r="F12" s="32"/>
      <c r="G12" s="72"/>
      <c r="H12" s="1"/>
    </row>
    <row r="13" spans="1:8" ht="12.95" customHeight="1">
      <c r="A13" s="40" t="s">
        <v>132</v>
      </c>
      <c r="B13" s="122">
        <v>-692</v>
      </c>
      <c r="C13" s="173"/>
      <c r="D13" s="123">
        <v>-719</v>
      </c>
      <c r="E13" s="173"/>
      <c r="F13" s="32"/>
      <c r="G13" s="13"/>
      <c r="H13" s="2"/>
    </row>
    <row r="14" spans="1:8" ht="12.95" customHeight="1">
      <c r="A14" s="40" t="s">
        <v>44</v>
      </c>
      <c r="B14" s="122">
        <v>38</v>
      </c>
      <c r="C14" s="173"/>
      <c r="D14" s="123">
        <v>4</v>
      </c>
      <c r="E14" s="173"/>
      <c r="F14" s="32"/>
      <c r="G14" s="13"/>
    </row>
    <row r="15" spans="1:8" ht="12.95" customHeight="1">
      <c r="A15" s="40" t="s">
        <v>131</v>
      </c>
      <c r="B15" s="122">
        <v>-27</v>
      </c>
      <c r="C15" s="173"/>
      <c r="D15" s="123">
        <v>-52</v>
      </c>
      <c r="E15" s="173"/>
      <c r="F15" s="32"/>
      <c r="G15" s="13"/>
    </row>
    <row r="16" spans="1:8" ht="12.95" customHeight="1">
      <c r="A16" s="40" t="s">
        <v>97</v>
      </c>
      <c r="B16" s="122">
        <v>-6</v>
      </c>
      <c r="C16" s="173"/>
      <c r="D16" s="123">
        <v>0</v>
      </c>
      <c r="E16" s="173"/>
      <c r="F16" s="32"/>
      <c r="G16" s="13"/>
    </row>
    <row r="17" spans="1:20" ht="15">
      <c r="A17" s="40" t="s">
        <v>28</v>
      </c>
      <c r="B17" s="122">
        <v>-435</v>
      </c>
      <c r="C17" s="173"/>
      <c r="D17" s="123">
        <v>-134</v>
      </c>
      <c r="E17" s="173"/>
      <c r="F17" s="32"/>
      <c r="G17" s="13"/>
    </row>
    <row r="18" spans="1:20" ht="15">
      <c r="A18" s="174" t="s">
        <v>99</v>
      </c>
      <c r="B18" s="122">
        <v>-3</v>
      </c>
      <c r="C18" s="175"/>
      <c r="D18" s="123">
        <v>-226</v>
      </c>
      <c r="E18" s="175"/>
      <c r="F18" s="32"/>
      <c r="G18" s="13"/>
    </row>
    <row r="19" spans="1:20" ht="21.75" customHeight="1" collapsed="1">
      <c r="A19" s="22" t="s">
        <v>143</v>
      </c>
      <c r="B19" s="170">
        <v>-188</v>
      </c>
      <c r="C19" s="34"/>
      <c r="D19" s="171">
        <v>742</v>
      </c>
      <c r="E19" s="34"/>
      <c r="F19" s="32"/>
      <c r="G19" s="72"/>
    </row>
    <row r="20" spans="1:20" ht="21.75" customHeight="1" collapsed="1">
      <c r="A20" s="22" t="s">
        <v>16</v>
      </c>
      <c r="B20" s="170">
        <v>-2</v>
      </c>
      <c r="C20" s="34"/>
      <c r="D20" s="171">
        <v>-4</v>
      </c>
      <c r="E20" s="34"/>
      <c r="F20" s="32"/>
      <c r="G20" s="72"/>
    </row>
    <row r="21" spans="1:20" ht="28.5" customHeight="1" collapsed="1">
      <c r="A21" s="22" t="s">
        <v>101</v>
      </c>
      <c r="B21" s="170">
        <v>-76</v>
      </c>
      <c r="C21" s="34"/>
      <c r="D21" s="171">
        <v>129</v>
      </c>
      <c r="E21" s="34"/>
      <c r="F21" s="32"/>
      <c r="G21" s="72"/>
    </row>
    <row r="22" spans="1:20" ht="21.95" customHeight="1">
      <c r="A22" s="38" t="s">
        <v>144</v>
      </c>
      <c r="B22" s="170">
        <v>13</v>
      </c>
      <c r="C22" s="176"/>
      <c r="D22" s="171">
        <v>-4643</v>
      </c>
      <c r="E22" s="176"/>
      <c r="F22" s="32"/>
      <c r="G22" s="72"/>
    </row>
    <row r="23" spans="1:20" ht="21.95" customHeight="1" collapsed="1">
      <c r="A23" s="177" t="s">
        <v>15</v>
      </c>
      <c r="B23" s="166">
        <f>+B4+SUM(B5:B12,B19:B22)</f>
        <v>6819</v>
      </c>
      <c r="C23" s="33"/>
      <c r="D23" s="167">
        <f>+D4+SUM(D5:D12,D19:D22)</f>
        <v>6943</v>
      </c>
      <c r="E23" s="33"/>
      <c r="F23" s="168">
        <f>+B23/D23-1</f>
        <v>-1.7859714820682715E-2</v>
      </c>
      <c r="G23" s="13"/>
    </row>
    <row r="24" spans="1:20" ht="21.95" customHeight="1">
      <c r="A24" s="24" t="s">
        <v>146</v>
      </c>
      <c r="B24" s="178">
        <f>'Consolidated income statements'!D31</f>
        <v>3.4528105204073452</v>
      </c>
      <c r="C24" s="179"/>
      <c r="D24" s="178">
        <f>'Consolidated income statements'!E31</f>
        <v>6.6958389688917173</v>
      </c>
      <c r="E24" s="179"/>
      <c r="F24" s="35"/>
      <c r="G24" s="13"/>
    </row>
    <row r="25" spans="1:20">
      <c r="G25" s="180"/>
    </row>
    <row r="26" spans="1:20" s="184" customFormat="1" ht="12.75" customHeight="1">
      <c r="A26" s="298" t="s">
        <v>112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</row>
    <row r="27" spans="1:20" s="259" customFormat="1" ht="25.5" customHeight="1">
      <c r="A27" s="299" t="s">
        <v>140</v>
      </c>
      <c r="B27" s="299"/>
      <c r="C27" s="299"/>
      <c r="D27" s="299"/>
      <c r="E27" s="299"/>
      <c r="F27" s="299"/>
      <c r="G27" s="252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</row>
    <row r="28" spans="1:20" ht="26.25" customHeight="1">
      <c r="A28" s="299" t="s">
        <v>151</v>
      </c>
      <c r="B28" s="299"/>
      <c r="C28" s="299"/>
      <c r="D28" s="299"/>
      <c r="E28" s="299"/>
      <c r="F28" s="299"/>
      <c r="G28" s="252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</row>
    <row r="29" spans="1:20" ht="18" customHeight="1">
      <c r="A29" s="299" t="s">
        <v>142</v>
      </c>
      <c r="B29" s="302"/>
      <c r="C29" s="302"/>
      <c r="D29" s="302"/>
      <c r="E29" s="302"/>
      <c r="F29" s="302"/>
      <c r="G29" s="252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</row>
    <row r="30" spans="1:20" ht="29.25" customHeight="1">
      <c r="A30" s="299" t="s">
        <v>153</v>
      </c>
      <c r="B30" s="299"/>
      <c r="C30" s="299"/>
      <c r="D30" s="299"/>
      <c r="E30" s="299"/>
      <c r="F30" s="299"/>
      <c r="G30" s="252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</row>
    <row r="31" spans="1:20" ht="27" customHeight="1">
      <c r="A31" s="299" t="s">
        <v>145</v>
      </c>
      <c r="B31" s="299"/>
      <c r="C31" s="299"/>
      <c r="D31" s="299"/>
      <c r="E31" s="299"/>
      <c r="F31" s="299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</row>
    <row r="32" spans="1:20" s="259" customFormat="1" ht="27.75" customHeight="1">
      <c r="A32" s="299" t="s">
        <v>147</v>
      </c>
      <c r="B32" s="299"/>
      <c r="C32" s="299"/>
      <c r="D32" s="299"/>
      <c r="E32" s="299"/>
      <c r="F32" s="299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</row>
  </sheetData>
  <mergeCells count="8">
    <mergeCell ref="A32:F32"/>
    <mergeCell ref="A1:F1"/>
    <mergeCell ref="A27:F27"/>
    <mergeCell ref="A28:F28"/>
    <mergeCell ref="A30:F30"/>
    <mergeCell ref="A31:F31"/>
    <mergeCell ref="A26:T26"/>
    <mergeCell ref="A29:F29"/>
  </mergeCells>
  <pageMargins left="0.15748031496062992" right="0.27559055118110237" top="0.15748031496062992" bottom="0.15748031496062992" header="0.23622047244094491" footer="0.19685039370078741"/>
  <pageSetup paperSize="9" scale="87" orientation="landscape" r:id="rId1"/>
  <headerFooter alignWithMargins="0">
    <oddFooter>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43"/>
  <sheetViews>
    <sheetView showGridLines="0" zoomScaleNormal="100" workbookViewId="0">
      <selection sqref="A1:C1"/>
    </sheetView>
  </sheetViews>
  <sheetFormatPr defaultColWidth="11.42578125" defaultRowHeight="12.75"/>
  <cols>
    <col min="1" max="1" width="85" style="75" customWidth="1"/>
    <col min="2" max="2" width="12.28515625" style="75" customWidth="1"/>
    <col min="3" max="3" width="12.5703125" style="75" customWidth="1"/>
    <col min="4" max="4" width="11.42578125" style="75"/>
    <col min="5" max="7" width="11.42578125" style="83"/>
    <col min="8" max="16384" width="11.42578125" style="75"/>
  </cols>
  <sheetData>
    <row r="1" spans="1:10" ht="36.950000000000003" customHeight="1">
      <c r="A1" s="282" t="s">
        <v>45</v>
      </c>
      <c r="B1" s="282"/>
      <c r="C1" s="282"/>
      <c r="J1" s="83"/>
    </row>
    <row r="2" spans="1:10" ht="11.1" customHeight="1">
      <c r="D2" s="71"/>
      <c r="E2" s="254"/>
      <c r="J2" s="83"/>
    </row>
    <row r="3" spans="1:10" ht="18.75">
      <c r="A3" s="87" t="s">
        <v>22</v>
      </c>
      <c r="B3" s="248">
        <v>2018</v>
      </c>
      <c r="C3" s="248" t="s">
        <v>124</v>
      </c>
      <c r="J3" s="246"/>
    </row>
    <row r="4" spans="1:10" s="83" customFormat="1" ht="6" customHeight="1">
      <c r="A4" s="86"/>
      <c r="B4" s="85"/>
      <c r="C4" s="84"/>
      <c r="J4" s="84"/>
    </row>
    <row r="5" spans="1:10" s="79" customFormat="1" ht="21" customHeight="1">
      <c r="A5" s="158" t="s">
        <v>15</v>
      </c>
      <c r="B5" s="156">
        <v>6819</v>
      </c>
      <c r="C5" s="182">
        <v>6943</v>
      </c>
      <c r="E5" s="255"/>
      <c r="F5" s="255"/>
      <c r="G5" s="255"/>
      <c r="J5" s="182"/>
    </row>
    <row r="6" spans="1:10" s="79" customFormat="1" ht="21" customHeight="1">
      <c r="A6" s="82" t="s">
        <v>60</v>
      </c>
      <c r="B6" s="157">
        <v>1208</v>
      </c>
      <c r="C6" s="183">
        <v>1349</v>
      </c>
      <c r="E6" s="255"/>
      <c r="F6" s="255"/>
      <c r="G6" s="255"/>
      <c r="J6" s="183"/>
    </row>
    <row r="7" spans="1:10" s="79" customFormat="1" ht="21" customHeight="1">
      <c r="A7" s="82" t="s">
        <v>59</v>
      </c>
      <c r="B7" s="157">
        <v>-284</v>
      </c>
      <c r="C7" s="183">
        <v>-127</v>
      </c>
      <c r="E7" s="255"/>
      <c r="F7" s="255"/>
      <c r="G7" s="255"/>
      <c r="J7" s="183"/>
    </row>
    <row r="8" spans="1:10" s="79" customFormat="1" ht="21" customHeight="1">
      <c r="A8" s="82" t="s">
        <v>58</v>
      </c>
      <c r="B8" s="157">
        <f>B9-B5-B6-B7</f>
        <v>91</v>
      </c>
      <c r="C8" s="183">
        <f>C9-C5-C6-C7</f>
        <v>728</v>
      </c>
      <c r="E8" s="255"/>
      <c r="F8" s="255"/>
      <c r="G8" s="255"/>
      <c r="J8" s="183"/>
    </row>
    <row r="9" spans="1:10" s="79" customFormat="1" ht="21" customHeight="1">
      <c r="A9" s="158" t="s">
        <v>109</v>
      </c>
      <c r="B9" s="156">
        <v>7834</v>
      </c>
      <c r="C9" s="182">
        <v>8893</v>
      </c>
      <c r="E9" s="255"/>
      <c r="F9" s="255"/>
      <c r="G9" s="255"/>
      <c r="J9" s="182"/>
    </row>
    <row r="10" spans="1:10" s="79" customFormat="1" ht="21" customHeight="1">
      <c r="A10" s="82" t="s">
        <v>108</v>
      </c>
      <c r="B10" s="157">
        <v>-1099</v>
      </c>
      <c r="C10" s="183">
        <v>-589</v>
      </c>
      <c r="E10" s="255"/>
      <c r="F10" s="255"/>
      <c r="G10" s="255"/>
      <c r="J10" s="183"/>
    </row>
    <row r="11" spans="1:10" s="79" customFormat="1" ht="21" customHeight="1">
      <c r="A11" s="82" t="s">
        <v>57</v>
      </c>
      <c r="B11" s="157">
        <v>-1674</v>
      </c>
      <c r="C11" s="183">
        <v>-1500</v>
      </c>
      <c r="E11" s="255"/>
      <c r="F11" s="255"/>
      <c r="G11" s="255"/>
      <c r="J11" s="183"/>
    </row>
    <row r="12" spans="1:10" s="79" customFormat="1" ht="21" customHeight="1">
      <c r="A12" s="158" t="s">
        <v>110</v>
      </c>
      <c r="B12" s="156">
        <f>SUM(B9:B11)</f>
        <v>5061</v>
      </c>
      <c r="C12" s="182">
        <f>SUM(C9:C11)</f>
        <v>6804</v>
      </c>
      <c r="E12" s="255"/>
      <c r="F12" s="255"/>
      <c r="G12" s="255"/>
      <c r="J12" s="182"/>
    </row>
    <row r="13" spans="1:10" s="79" customFormat="1" ht="21" customHeight="1">
      <c r="A13" s="82" t="s">
        <v>56</v>
      </c>
      <c r="B13" s="157">
        <v>-312</v>
      </c>
      <c r="C13" s="183">
        <v>-398</v>
      </c>
      <c r="E13" s="255"/>
      <c r="F13" s="255"/>
      <c r="G13" s="255"/>
      <c r="J13" s="183"/>
    </row>
    <row r="14" spans="1:10" s="79" customFormat="1" ht="21" customHeight="1">
      <c r="A14" s="82" t="s">
        <v>55</v>
      </c>
      <c r="B14" s="157">
        <v>-13051</v>
      </c>
      <c r="C14" s="183">
        <v>-1063</v>
      </c>
      <c r="E14" s="255"/>
      <c r="F14" s="255"/>
      <c r="G14" s="255"/>
      <c r="J14" s="183"/>
    </row>
    <row r="15" spans="1:10" s="79" customFormat="1" ht="21" customHeight="1">
      <c r="A15" s="82" t="s">
        <v>54</v>
      </c>
      <c r="B15" s="157">
        <v>-894</v>
      </c>
      <c r="C15" s="183">
        <v>-754</v>
      </c>
      <c r="E15" s="255"/>
      <c r="F15" s="255"/>
      <c r="G15" s="255"/>
      <c r="J15" s="183"/>
    </row>
    <row r="16" spans="1:10" s="79" customFormat="1" ht="25.5">
      <c r="A16" s="82" t="s">
        <v>53</v>
      </c>
      <c r="B16" s="157">
        <v>2120</v>
      </c>
      <c r="C16" s="183">
        <v>408</v>
      </c>
      <c r="E16" s="255"/>
      <c r="F16" s="255"/>
      <c r="G16" s="255"/>
      <c r="J16" s="183"/>
    </row>
    <row r="17" spans="1:20" s="79" customFormat="1" ht="21" customHeight="1">
      <c r="A17" s="82" t="s">
        <v>52</v>
      </c>
      <c r="B17" s="157">
        <v>177</v>
      </c>
      <c r="C17" s="183">
        <v>319</v>
      </c>
      <c r="E17" s="255"/>
      <c r="F17" s="255"/>
      <c r="G17" s="255"/>
      <c r="J17" s="183"/>
    </row>
    <row r="18" spans="1:20" s="79" customFormat="1" ht="21" customHeight="1">
      <c r="A18" s="82" t="s">
        <v>51</v>
      </c>
      <c r="B18" s="157">
        <v>-3773</v>
      </c>
      <c r="C18" s="183">
        <v>-3710</v>
      </c>
      <c r="E18" s="255"/>
      <c r="F18" s="255"/>
      <c r="G18" s="255"/>
      <c r="J18" s="183"/>
    </row>
    <row r="19" spans="1:20" s="79" customFormat="1" ht="21" customHeight="1">
      <c r="A19" s="82" t="s">
        <v>50</v>
      </c>
      <c r="B19" s="157">
        <v>-1104</v>
      </c>
      <c r="C19" s="183">
        <v>-2158</v>
      </c>
      <c r="E19" s="86"/>
      <c r="F19" s="246"/>
      <c r="G19" s="246"/>
      <c r="J19" s="183"/>
    </row>
    <row r="20" spans="1:20" s="79" customFormat="1" ht="21" hidden="1" customHeight="1">
      <c r="A20" s="82" t="s">
        <v>49</v>
      </c>
      <c r="B20" s="157">
        <v>0</v>
      </c>
      <c r="C20" s="183">
        <v>0</v>
      </c>
      <c r="E20" s="86"/>
      <c r="F20" s="84"/>
      <c r="G20" s="84"/>
      <c r="J20" s="183"/>
    </row>
    <row r="21" spans="1:20" s="79" customFormat="1" ht="21" customHeight="1">
      <c r="A21" s="82" t="s">
        <v>48</v>
      </c>
      <c r="B21" s="157">
        <v>-91</v>
      </c>
      <c r="C21" s="183">
        <v>-52</v>
      </c>
      <c r="E21" s="158"/>
      <c r="F21" s="182"/>
      <c r="G21" s="182"/>
      <c r="J21" s="183"/>
    </row>
    <row r="22" spans="1:20" s="79" customFormat="1" ht="25.5" customHeight="1">
      <c r="A22" s="82" t="s">
        <v>47</v>
      </c>
      <c r="B22" s="157">
        <v>-288</v>
      </c>
      <c r="C22" s="245">
        <v>434</v>
      </c>
      <c r="E22" s="256"/>
      <c r="F22" s="183"/>
      <c r="G22" s="183"/>
      <c r="J22" s="183"/>
    </row>
    <row r="23" spans="1:20" s="79" customFormat="1" ht="25.5" customHeight="1">
      <c r="A23" s="82" t="s">
        <v>90</v>
      </c>
      <c r="B23" s="157">
        <v>-6</v>
      </c>
      <c r="C23" s="245">
        <v>3535</v>
      </c>
      <c r="E23" s="256"/>
      <c r="F23" s="183"/>
      <c r="G23" s="183"/>
      <c r="J23" s="183"/>
    </row>
    <row r="24" spans="1:20" s="79" customFormat="1" ht="21" customHeight="1">
      <c r="A24" s="82" t="s">
        <v>46</v>
      </c>
      <c r="B24" s="157">
        <f>-306</f>
        <v>-306</v>
      </c>
      <c r="C24" s="245">
        <v>-292</v>
      </c>
      <c r="E24" s="256"/>
      <c r="F24" s="183"/>
      <c r="G24" s="183"/>
      <c r="J24" s="183"/>
    </row>
    <row r="25" spans="1:20" s="79" customFormat="1" ht="27.75" customHeight="1">
      <c r="A25" s="159" t="s">
        <v>45</v>
      </c>
      <c r="B25" s="155">
        <f>SUM(B12:B24)</f>
        <v>-12467</v>
      </c>
      <c r="C25" s="155">
        <f>SUM(C12:C24)</f>
        <v>3073</v>
      </c>
      <c r="E25" s="158"/>
      <c r="F25" s="182"/>
      <c r="G25" s="182"/>
      <c r="J25" s="247"/>
    </row>
    <row r="26" spans="1:20" s="79" customFormat="1" ht="13.5" customHeight="1">
      <c r="A26" s="81" t="s">
        <v>114</v>
      </c>
      <c r="B26" s="81"/>
      <c r="C26" s="81"/>
      <c r="D26" s="81"/>
      <c r="E26" s="256"/>
      <c r="F26" s="183"/>
      <c r="G26" s="183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1:20" s="79" customFormat="1" ht="13.5" customHeight="1">
      <c r="A27" s="81" t="s">
        <v>107</v>
      </c>
      <c r="B27" s="80"/>
      <c r="C27" s="80"/>
      <c r="E27" s="256"/>
      <c r="F27" s="183"/>
      <c r="G27" s="183"/>
      <c r="J27" s="80"/>
    </row>
    <row r="28" spans="1:20" ht="13.5" customHeight="1">
      <c r="A28" s="81"/>
      <c r="B28" s="154"/>
      <c r="C28" s="78"/>
      <c r="E28" s="158"/>
      <c r="F28" s="182"/>
      <c r="G28" s="182"/>
      <c r="J28" s="78"/>
    </row>
    <row r="29" spans="1:20">
      <c r="E29" s="256"/>
      <c r="F29" s="183"/>
      <c r="G29" s="183"/>
    </row>
    <row r="30" spans="1:20" s="28" customFormat="1" ht="33.75">
      <c r="A30" s="77"/>
      <c r="B30" s="76"/>
      <c r="C30" s="76"/>
      <c r="E30" s="256"/>
      <c r="F30" s="183"/>
      <c r="G30" s="183"/>
      <c r="J30" s="76"/>
    </row>
    <row r="31" spans="1:20">
      <c r="E31" s="256"/>
      <c r="F31" s="183"/>
      <c r="G31" s="183"/>
    </row>
    <row r="32" spans="1:20">
      <c r="E32" s="256"/>
      <c r="F32" s="183"/>
      <c r="G32" s="183"/>
    </row>
    <row r="33" spans="5:7">
      <c r="E33" s="256"/>
      <c r="F33" s="183"/>
      <c r="G33" s="183"/>
    </row>
    <row r="34" spans="5:7">
      <c r="E34" s="256"/>
      <c r="F34" s="183"/>
      <c r="G34" s="183"/>
    </row>
    <row r="35" spans="5:7">
      <c r="E35" s="256"/>
      <c r="F35" s="183"/>
      <c r="G35" s="183"/>
    </row>
    <row r="36" spans="5:7">
      <c r="E36" s="256"/>
      <c r="F36" s="183"/>
      <c r="G36" s="183"/>
    </row>
    <row r="37" spans="5:7">
      <c r="E37" s="256"/>
      <c r="F37" s="183"/>
      <c r="G37" s="183"/>
    </row>
    <row r="38" spans="5:7">
      <c r="E38" s="256"/>
      <c r="F38" s="183"/>
      <c r="G38" s="245"/>
    </row>
    <row r="39" spans="5:7">
      <c r="E39" s="256"/>
      <c r="F39" s="183"/>
      <c r="G39" s="245"/>
    </row>
    <row r="40" spans="5:7">
      <c r="E40" s="256"/>
      <c r="F40" s="183"/>
      <c r="G40" s="245"/>
    </row>
    <row r="41" spans="5:7" ht="15.75">
      <c r="E41" s="158"/>
      <c r="F41" s="247"/>
      <c r="G41" s="247"/>
    </row>
    <row r="42" spans="5:7" ht="13.5">
      <c r="E42" s="81"/>
      <c r="F42" s="81"/>
      <c r="G42" s="81"/>
    </row>
    <row r="43" spans="5:7" ht="13.5">
      <c r="E43" s="81"/>
      <c r="F43" s="80"/>
      <c r="G43" s="80"/>
    </row>
  </sheetData>
  <mergeCells count="1">
    <mergeCell ref="A1:C1"/>
  </mergeCells>
  <pageMargins left="0.32333333333333331" right="0.27559055118110237" top="0" bottom="0.15748031496062992" header="0.23622047244094491" footer="0.1968503937007874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81"/>
  <sheetViews>
    <sheetView showGridLines="0" showZeros="0" zoomScaleNormal="100" workbookViewId="0">
      <selection activeCell="G28" sqref="G28"/>
    </sheetView>
  </sheetViews>
  <sheetFormatPr defaultColWidth="11.42578125" defaultRowHeight="12.75"/>
  <cols>
    <col min="1" max="1" width="41.5703125" style="88" customWidth="1"/>
    <col min="2" max="3" width="13.5703125" style="88" customWidth="1"/>
    <col min="4" max="4" width="1.85546875" style="88" customWidth="1"/>
    <col min="5" max="5" width="45.140625" style="88" customWidth="1"/>
    <col min="6" max="6" width="13.5703125" style="88" customWidth="1" collapsed="1"/>
    <col min="7" max="7" width="13.5703125" style="88" customWidth="1"/>
    <col min="8" max="8" width="11.42578125" style="88" collapsed="1"/>
    <col min="9" max="13" width="11.42578125" style="88"/>
    <col min="14" max="14" width="64.28515625" style="88" bestFit="1" customWidth="1"/>
    <col min="15" max="15" width="7.7109375" style="88" bestFit="1" customWidth="1"/>
    <col min="16" max="16" width="3.85546875" style="88" bestFit="1" customWidth="1"/>
    <col min="17" max="17" width="11.42578125" style="88"/>
    <col min="18" max="18" width="12" style="88" bestFit="1" customWidth="1"/>
    <col min="19" max="16384" width="11.42578125" style="88"/>
  </cols>
  <sheetData>
    <row r="1" spans="1:21" ht="36" customHeight="1">
      <c r="A1" s="282" t="s">
        <v>61</v>
      </c>
      <c r="B1" s="282"/>
      <c r="C1" s="282"/>
      <c r="D1" s="282"/>
      <c r="E1" s="282"/>
      <c r="F1" s="282"/>
      <c r="G1" s="282"/>
    </row>
    <row r="2" spans="1:21" ht="11.1" customHeight="1">
      <c r="A2" s="89"/>
      <c r="B2" s="89"/>
      <c r="C2" s="89"/>
      <c r="D2" s="89"/>
      <c r="E2" s="90"/>
      <c r="F2" s="90"/>
      <c r="G2" s="90"/>
    </row>
    <row r="3" spans="1:21" s="94" customFormat="1" ht="30" customHeight="1">
      <c r="A3" s="91" t="s">
        <v>62</v>
      </c>
      <c r="B3" s="92" t="s">
        <v>125</v>
      </c>
      <c r="C3" s="92" t="s">
        <v>104</v>
      </c>
      <c r="D3" s="93"/>
      <c r="E3" s="91" t="s">
        <v>63</v>
      </c>
      <c r="F3" s="92" t="s">
        <v>125</v>
      </c>
      <c r="G3" s="92" t="s">
        <v>104</v>
      </c>
      <c r="J3" s="257"/>
    </row>
    <row r="4" spans="1:21" s="95" customFormat="1" ht="36" customHeight="1">
      <c r="B4" s="96"/>
      <c r="D4" s="97"/>
      <c r="E4" s="98" t="s">
        <v>64</v>
      </c>
      <c r="F4" s="99">
        <v>58876</v>
      </c>
      <c r="G4" s="100">
        <v>58070</v>
      </c>
      <c r="H4" s="101"/>
      <c r="J4" s="258"/>
      <c r="R4" s="124"/>
    </row>
    <row r="5" spans="1:21" s="95" customFormat="1" ht="15.75">
      <c r="B5" s="96"/>
      <c r="D5" s="97"/>
      <c r="E5" s="98" t="s">
        <v>65</v>
      </c>
      <c r="F5" s="99">
        <v>159</v>
      </c>
      <c r="G5" s="100">
        <v>169</v>
      </c>
      <c r="H5" s="101"/>
      <c r="R5" s="124"/>
      <c r="U5" s="128"/>
    </row>
    <row r="6" spans="1:21" s="95" customFormat="1" ht="15.75">
      <c r="B6" s="96"/>
      <c r="D6" s="97"/>
      <c r="E6" s="91" t="s">
        <v>66</v>
      </c>
      <c r="F6" s="102">
        <f>SUM(F4:F5)</f>
        <v>59035</v>
      </c>
      <c r="G6" s="102">
        <f>SUM(G4:G5)</f>
        <v>58239</v>
      </c>
      <c r="H6" s="101"/>
      <c r="R6" s="124"/>
      <c r="U6" s="128"/>
    </row>
    <row r="7" spans="1:21" s="95" customFormat="1" ht="15.75">
      <c r="B7" s="96"/>
      <c r="D7" s="103"/>
      <c r="E7" s="98" t="s">
        <v>67</v>
      </c>
      <c r="F7" s="99">
        <v>22007</v>
      </c>
      <c r="G7" s="100">
        <v>14326</v>
      </c>
      <c r="H7" s="101"/>
      <c r="R7" s="124"/>
    </row>
    <row r="8" spans="1:21" s="95" customFormat="1" ht="25.5">
      <c r="A8" s="98" t="s">
        <v>68</v>
      </c>
      <c r="B8" s="99">
        <v>9651</v>
      </c>
      <c r="C8" s="100">
        <v>9579</v>
      </c>
      <c r="D8" s="97"/>
      <c r="E8" s="104" t="s">
        <v>69</v>
      </c>
      <c r="F8" s="99">
        <v>963</v>
      </c>
      <c r="G8" s="100">
        <v>1026</v>
      </c>
      <c r="H8" s="101"/>
      <c r="R8" s="124"/>
    </row>
    <row r="9" spans="1:21" s="95" customFormat="1" ht="15.75">
      <c r="A9" s="98" t="s">
        <v>70</v>
      </c>
      <c r="B9" s="99">
        <v>66124</v>
      </c>
      <c r="C9" s="100">
        <v>53344</v>
      </c>
      <c r="D9" s="97"/>
      <c r="E9" s="98" t="s">
        <v>71</v>
      </c>
      <c r="F9" s="99">
        <v>8613</v>
      </c>
      <c r="G9" s="100">
        <v>9154</v>
      </c>
      <c r="H9" s="101"/>
      <c r="R9" s="124"/>
      <c r="U9" s="128"/>
    </row>
    <row r="10" spans="1:21" s="107" customFormat="1" ht="25.5">
      <c r="A10" s="98" t="s">
        <v>72</v>
      </c>
      <c r="B10" s="99">
        <v>10986</v>
      </c>
      <c r="C10" s="100">
        <v>10502</v>
      </c>
      <c r="D10" s="105"/>
      <c r="E10" s="98" t="s">
        <v>73</v>
      </c>
      <c r="F10" s="99">
        <v>3414</v>
      </c>
      <c r="G10" s="100">
        <v>1605</v>
      </c>
      <c r="H10" s="106"/>
      <c r="R10" s="125"/>
      <c r="U10" s="129"/>
    </row>
    <row r="11" spans="1:21" s="107" customFormat="1" ht="18">
      <c r="A11" s="108" t="s">
        <v>74</v>
      </c>
      <c r="B11" s="102">
        <f>SUM(B8:B10)</f>
        <v>86761</v>
      </c>
      <c r="C11" s="102">
        <f>SUM(C8:C10)</f>
        <v>73425</v>
      </c>
      <c r="D11" s="109"/>
      <c r="E11" s="91" t="s">
        <v>75</v>
      </c>
      <c r="F11" s="102">
        <f>SUM(F7:F10)</f>
        <v>34997</v>
      </c>
      <c r="G11" s="102">
        <f>SUM(G7:G10)</f>
        <v>26111</v>
      </c>
      <c r="H11" s="106"/>
      <c r="R11" s="125"/>
    </row>
    <row r="12" spans="1:21" s="107" customFormat="1" ht="24" customHeight="1">
      <c r="B12" s="99"/>
      <c r="C12" s="110"/>
      <c r="D12" s="106"/>
      <c r="E12" s="104" t="s">
        <v>76</v>
      </c>
      <c r="F12" s="99">
        <v>14402</v>
      </c>
      <c r="G12" s="100">
        <v>13845</v>
      </c>
      <c r="H12" s="106"/>
      <c r="I12" s="107">
        <f>+'Business Net Income Q4 2018 '!H25</f>
        <v>0</v>
      </c>
      <c r="R12" s="125"/>
      <c r="U12" s="125"/>
    </row>
    <row r="13" spans="1:21" s="112" customFormat="1" ht="30" customHeight="1">
      <c r="A13" s="98" t="s">
        <v>77</v>
      </c>
      <c r="B13" s="99">
        <v>17654</v>
      </c>
      <c r="C13" s="100">
        <v>16039</v>
      </c>
      <c r="D13" s="97"/>
      <c r="E13" s="104" t="s">
        <v>78</v>
      </c>
      <c r="F13" s="99">
        <v>341</v>
      </c>
      <c r="G13" s="100">
        <v>343</v>
      </c>
      <c r="H13" s="111"/>
      <c r="R13" s="126"/>
      <c r="U13" s="126"/>
    </row>
    <row r="14" spans="1:21" s="112" customFormat="1" ht="45" customHeight="1">
      <c r="A14" s="98" t="s">
        <v>79</v>
      </c>
      <c r="B14" s="99">
        <v>6925</v>
      </c>
      <c r="C14" s="100">
        <v>10315</v>
      </c>
      <c r="D14" s="97"/>
      <c r="E14" s="104" t="s">
        <v>80</v>
      </c>
      <c r="F14" s="99">
        <v>2633</v>
      </c>
      <c r="G14" s="100">
        <v>1275</v>
      </c>
      <c r="H14" s="111"/>
      <c r="R14" s="126"/>
    </row>
    <row r="15" spans="1:21" s="107" customFormat="1" ht="18">
      <c r="A15" s="108" t="s">
        <v>81</v>
      </c>
      <c r="B15" s="102">
        <f>SUM(B13:B14)</f>
        <v>24579</v>
      </c>
      <c r="C15" s="102">
        <f>SUM(C13:C14)</f>
        <v>26354</v>
      </c>
      <c r="D15" s="113"/>
      <c r="E15" s="91" t="s">
        <v>82</v>
      </c>
      <c r="F15" s="102">
        <f>SUM(F12:F14)</f>
        <v>17376</v>
      </c>
      <c r="G15" s="102">
        <f>SUM(G12:G14)</f>
        <v>15463</v>
      </c>
      <c r="H15" s="106"/>
      <c r="R15" s="125"/>
    </row>
    <row r="16" spans="1:21" s="107" customFormat="1" ht="25.5">
      <c r="A16" s="114" t="s">
        <v>83</v>
      </c>
      <c r="B16" s="99">
        <v>68</v>
      </c>
      <c r="C16" s="100">
        <v>34</v>
      </c>
      <c r="D16" s="97"/>
      <c r="E16" s="114" t="s">
        <v>84</v>
      </c>
      <c r="F16" s="99">
        <v>0</v>
      </c>
      <c r="G16" s="100">
        <v>0</v>
      </c>
      <c r="H16" s="106"/>
      <c r="R16" s="125"/>
    </row>
    <row r="17" spans="1:21" s="119" customFormat="1" ht="32.25" customHeight="1">
      <c r="A17" s="115" t="s">
        <v>85</v>
      </c>
      <c r="B17" s="116">
        <f>+B11+B15+B16</f>
        <v>111408</v>
      </c>
      <c r="C17" s="116">
        <f>+C11+C15+C16</f>
        <v>99813</v>
      </c>
      <c r="D17" s="117"/>
      <c r="E17" s="115" t="s">
        <v>86</v>
      </c>
      <c r="F17" s="116">
        <f>+F6+F11+F15+F16</f>
        <v>111408</v>
      </c>
      <c r="G17" s="116">
        <f>+G6+G11+G15+G16</f>
        <v>99813</v>
      </c>
      <c r="H17" s="118"/>
      <c r="R17" s="127"/>
    </row>
    <row r="18" spans="1:21" ht="16.5" customHeight="1"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U18" s="121"/>
    </row>
    <row r="19" spans="1:21" ht="27" customHeight="1">
      <c r="A19" s="298" t="s">
        <v>112</v>
      </c>
      <c r="B19" s="298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121"/>
    </row>
    <row r="20" spans="1:21">
      <c r="C20"/>
      <c r="F20" s="121"/>
      <c r="G20" s="121"/>
    </row>
    <row r="21" spans="1:21">
      <c r="C21"/>
      <c r="D21" s="121"/>
      <c r="E21" s="121"/>
      <c r="U21" s="121"/>
    </row>
    <row r="22" spans="1:21" ht="25.5" customHeight="1">
      <c r="C22"/>
      <c r="G22" s="121"/>
      <c r="U22" s="121"/>
    </row>
    <row r="23" spans="1:21">
      <c r="C23"/>
    </row>
    <row r="24" spans="1:21">
      <c r="C24"/>
      <c r="U24" s="121"/>
    </row>
    <row r="25" spans="1:21">
      <c r="C25"/>
      <c r="U25" s="121"/>
    </row>
    <row r="26" spans="1:21">
      <c r="C26"/>
    </row>
    <row r="27" spans="1:21">
      <c r="C27"/>
      <c r="U27" s="121"/>
    </row>
    <row r="28" spans="1:21">
      <c r="C28"/>
      <c r="U28" s="121"/>
    </row>
    <row r="29" spans="1:21">
      <c r="C29"/>
    </row>
    <row r="31" spans="1:21">
      <c r="U31" s="121"/>
    </row>
    <row r="32" spans="1:21">
      <c r="U32" s="121"/>
    </row>
    <row r="34" spans="21:21">
      <c r="U34" s="121"/>
    </row>
    <row r="35" spans="21:21">
      <c r="U35" s="121"/>
    </row>
    <row r="37" spans="21:21">
      <c r="U37" s="121"/>
    </row>
    <row r="38" spans="21:21">
      <c r="U38" s="121"/>
    </row>
    <row r="39" spans="21:21" ht="9" customHeight="1"/>
    <row r="40" spans="21:21">
      <c r="U40" s="121"/>
    </row>
    <row r="41" spans="21:21">
      <c r="U41" s="121"/>
    </row>
    <row r="43" spans="21:21">
      <c r="U43" s="121"/>
    </row>
    <row r="44" spans="21:21">
      <c r="U44" s="121"/>
    </row>
    <row r="46" spans="21:21">
      <c r="U46" s="121"/>
    </row>
    <row r="47" spans="21:21">
      <c r="U47" s="121"/>
    </row>
    <row r="49" spans="21:21">
      <c r="U49" s="121"/>
    </row>
    <row r="50" spans="21:21">
      <c r="U50" s="121"/>
    </row>
    <row r="52" spans="21:21">
      <c r="U52" s="121"/>
    </row>
    <row r="53" spans="21:21">
      <c r="U53" s="121"/>
    </row>
    <row r="58" spans="21:21">
      <c r="U58" s="121"/>
    </row>
    <row r="59" spans="21:21">
      <c r="U59" s="121"/>
    </row>
    <row r="61" spans="21:21">
      <c r="U61" s="121"/>
    </row>
    <row r="62" spans="21:21">
      <c r="U62" s="121"/>
    </row>
    <row r="64" spans="21:21">
      <c r="U64" s="121"/>
    </row>
    <row r="65" spans="21:21">
      <c r="U65" s="121"/>
    </row>
    <row r="67" spans="21:21">
      <c r="U67" s="121"/>
    </row>
    <row r="68" spans="21:21">
      <c r="U68" s="121"/>
    </row>
    <row r="71" spans="21:21">
      <c r="U71" s="121"/>
    </row>
    <row r="72" spans="21:21">
      <c r="U72" s="121"/>
    </row>
    <row r="77" spans="21:21">
      <c r="U77" s="121"/>
    </row>
    <row r="78" spans="21:21">
      <c r="U78" s="121"/>
    </row>
    <row r="80" spans="21:21">
      <c r="U80" s="121"/>
    </row>
    <row r="81" spans="21:21">
      <c r="U81" s="121"/>
    </row>
  </sheetData>
  <mergeCells count="2">
    <mergeCell ref="A1:G1"/>
    <mergeCell ref="A19:T19"/>
  </mergeCells>
  <pageMargins left="0.32333333333333331" right="0.27559055118110237" top="0" bottom="0.15748031496062992" header="0.23622047244094491" footer="0.19685039370078741"/>
  <pageSetup paperSize="9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DC48B044AC76459470B080143497E6" ma:contentTypeVersion="2" ma:contentTypeDescription="Create a new document." ma:contentTypeScope="" ma:versionID="590292732dd8872d16bcd46783559566">
  <xsd:schema xmlns:xsd="http://www.w3.org/2001/XMLSchema" xmlns:xs="http://www.w3.org/2001/XMLSchema" xmlns:p="http://schemas.microsoft.com/office/2006/metadata/properties" xmlns:ns2="96fc2c40-91da-4db2-83ab-7ac704ec5cff" targetNamespace="http://schemas.microsoft.com/office/2006/metadata/properties" ma:root="true" ma:fieldsID="f0a50db93e85b47ee879ee546a7aca21" ns2:_="">
    <xsd:import namespace="96fc2c40-91da-4db2-83ab-7ac704ec5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c2c40-91da-4db2-83ab-7ac704ec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350D57-5F8A-48ED-9C45-8A98E1D43BA5}"/>
</file>

<file path=customXml/itemProps2.xml><?xml version="1.0" encoding="utf-8"?>
<ds:datastoreItem xmlns:ds="http://schemas.openxmlformats.org/officeDocument/2006/customXml" ds:itemID="{6D9133D9-2499-495F-B22C-7649A24C8B19}"/>
</file>

<file path=customXml/itemProps3.xml><?xml version="1.0" encoding="utf-8"?>
<ds:datastoreItem xmlns:ds="http://schemas.openxmlformats.org/officeDocument/2006/customXml" ds:itemID="{8E1C0581-FA8C-4572-8293-A30D06075B3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Business Net Income Q4 2018 </vt:lpstr>
      <vt:lpstr>Business Net Income 2018</vt:lpstr>
      <vt:lpstr>Consolidated income statements</vt:lpstr>
      <vt:lpstr>Reconciliation Q4 2018</vt:lpstr>
      <vt:lpstr>Reconciliation 2018</vt:lpstr>
      <vt:lpstr>Change in net debt</vt:lpstr>
      <vt:lpstr>Balance sheet</vt:lpstr>
      <vt:lpstr>'Balance sheet'!Print_Area</vt:lpstr>
      <vt:lpstr>'Business Net Income 2018'!Print_Area</vt:lpstr>
      <vt:lpstr>'Business Net Income Q4 2018 '!Print_Area</vt:lpstr>
      <vt:lpstr>'Change in net debt'!Print_Area</vt:lpstr>
      <vt:lpstr>'Consolidated income statements'!Print_Area</vt:lpstr>
      <vt:lpstr>'Reconciliation 2018'!Print_Area</vt:lpstr>
      <vt:lpstr>'Reconciliation Q4 2018'!Print_Area</vt:lpstr>
    </vt:vector>
  </TitlesOfParts>
  <Company>sanofi-aventis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I0150149</dc:creator>
  <cp:lastModifiedBy>Jarold</cp:lastModifiedBy>
  <cp:lastPrinted>2019-01-23T15:11:39Z</cp:lastPrinted>
  <dcterms:created xsi:type="dcterms:W3CDTF">2012-01-27T10:37:28Z</dcterms:created>
  <dcterms:modified xsi:type="dcterms:W3CDTF">2021-02-15T19:22:17Z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_AdHocReviewCycleID">
    <vt:i4>-1968278340</vt:i4>
  </property>
  <property fmtid="{D5CDD505-2E9C-101B-9397-08002B2CF9AE}" pid="4" name="_NewReviewCycle">
    <vt:lpwstr/>
  </property>
  <property fmtid="{D5CDD505-2E9C-101B-9397-08002B2CF9AE}" pid="5" name="_EmailSubject">
    <vt:lpwstr>[CONFIDENTIEL] Q4 2018</vt:lpwstr>
  </property>
  <property fmtid="{D5CDD505-2E9C-101B-9397-08002B2CF9AE}" pid="6" name="_AuthorEmail">
    <vt:lpwstr>Victor.Rouault@sanofi.com</vt:lpwstr>
  </property>
  <property fmtid="{D5CDD505-2E9C-101B-9397-08002B2CF9AE}" pid="7" name="_AuthorEmailDisplayName">
    <vt:lpwstr>Rouault, Victor /FR</vt:lpwstr>
  </property>
  <property fmtid="{D5CDD505-2E9C-101B-9397-08002B2CF9AE}" pid="8" name="_PreviousAdHocReviewCycleID">
    <vt:i4>-2093390923</vt:i4>
  </property>
  <property fmtid="{D5CDD505-2E9C-101B-9397-08002B2CF9AE}" pid="9" name="_ReviewingToolsShownOnce">
    <vt:lpwstr/>
  </property>
  <property fmtid="{D5CDD505-2E9C-101B-9397-08002B2CF9AE}" pid="10" name="ContentTypeId">
    <vt:lpwstr>0x01010032DC48B044AC76459470B080143497E6</vt:lpwstr>
  </property>
</Properties>
</file>