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116497_ed_ac_uk/Documents/1. Sim/project/"/>
    </mc:Choice>
  </mc:AlternateContent>
  <xr:revisionPtr revIDLastSave="54" documentId="11_7E36EF731644264811E0F00DDA0CA27C58FDC668" xr6:coauthVersionLast="46" xr6:coauthVersionMax="46" xr10:uidLastSave="{0E71A0A4-77CF-432D-ACB3-5FF5517A044D}"/>
  <bookViews>
    <workbookView xWindow="-108" yWindow="-108" windowWidth="23256" windowHeight="12576" xr2:uid="{00000000-000D-0000-FFFF-FFFF00000000}"/>
  </bookViews>
  <sheets>
    <sheet name="Output Analysis - Batch Means -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H7" i="2"/>
  <c r="E7" i="2"/>
  <c r="Q5" i="2"/>
  <c r="E5" i="2"/>
  <c r="H5" i="2" s="1"/>
  <c r="Q4" i="2"/>
  <c r="Q8" i="2" s="1"/>
  <c r="E4" i="2"/>
  <c r="H8" i="2" s="1"/>
  <c r="H3" i="2"/>
  <c r="E8" i="2" l="1"/>
  <c r="H4" i="2"/>
  <c r="K91" i="2"/>
  <c r="K83" i="2"/>
  <c r="K75" i="2"/>
  <c r="K67" i="2"/>
  <c r="K59" i="2"/>
  <c r="K51" i="2"/>
  <c r="K43" i="2"/>
  <c r="K35" i="2"/>
  <c r="K27" i="2"/>
  <c r="K19" i="2"/>
  <c r="K11" i="2"/>
  <c r="K8" i="2"/>
  <c r="K73" i="2"/>
  <c r="K33" i="2"/>
  <c r="K10" i="2"/>
  <c r="K31" i="2"/>
  <c r="K54" i="2"/>
  <c r="K90" i="2"/>
  <c r="K82" i="2"/>
  <c r="K74" i="2"/>
  <c r="K66" i="2"/>
  <c r="K58" i="2"/>
  <c r="K50" i="2"/>
  <c r="K42" i="2"/>
  <c r="K34" i="2"/>
  <c r="K26" i="2"/>
  <c r="K18" i="2"/>
  <c r="K5" i="2"/>
  <c r="K97" i="2"/>
  <c r="K89" i="2"/>
  <c r="K81" i="2"/>
  <c r="K65" i="2"/>
  <c r="K57" i="2"/>
  <c r="K49" i="2"/>
  <c r="K41" i="2"/>
  <c r="K25" i="2"/>
  <c r="K17" i="2"/>
  <c r="K96" i="2"/>
  <c r="K88" i="2"/>
  <c r="K80" i="2"/>
  <c r="K72" i="2"/>
  <c r="K64" i="2"/>
  <c r="K56" i="2"/>
  <c r="K48" i="2"/>
  <c r="K40" i="2"/>
  <c r="K32" i="2"/>
  <c r="K24" i="2"/>
  <c r="K16" i="2"/>
  <c r="K55" i="2"/>
  <c r="K62" i="2"/>
  <c r="K94" i="2"/>
  <c r="K86" i="2"/>
  <c r="K78" i="2"/>
  <c r="K70" i="2"/>
  <c r="K38" i="2"/>
  <c r="K30" i="2"/>
  <c r="K22" i="2"/>
  <c r="K14" i="2"/>
  <c r="K9" i="2"/>
  <c r="K93" i="2"/>
  <c r="K85" i="2"/>
  <c r="K77" i="2"/>
  <c r="K69" i="2"/>
  <c r="K61" i="2"/>
  <c r="K53" i="2"/>
  <c r="K45" i="2"/>
  <c r="K37" i="2"/>
  <c r="K29" i="2"/>
  <c r="K21" i="2"/>
  <c r="K13" i="2"/>
  <c r="K46" i="2"/>
  <c r="K92" i="2"/>
  <c r="K84" i="2"/>
  <c r="K76" i="2"/>
  <c r="K68" i="2"/>
  <c r="K60" i="2"/>
  <c r="K52" i="2"/>
  <c r="K44" i="2"/>
  <c r="K36" i="2"/>
  <c r="K28" i="2"/>
  <c r="K20" i="2"/>
  <c r="K12" i="2"/>
  <c r="K6" i="2"/>
  <c r="K95" i="2"/>
  <c r="K87" i="2"/>
  <c r="K79" i="2"/>
  <c r="K71" i="2"/>
  <c r="K63" i="2"/>
  <c r="K47" i="2"/>
  <c r="K39" i="2"/>
  <c r="K23" i="2"/>
  <c r="K15" i="2"/>
  <c r="K7" i="2"/>
  <c r="K4" i="2"/>
  <c r="Q9" i="2"/>
  <c r="Q10" i="2" s="1"/>
  <c r="E9" i="2"/>
  <c r="E10" i="2" s="1"/>
</calcChain>
</file>

<file path=xl/sharedStrings.xml><?xml version="1.0" encoding="utf-8"?>
<sst xmlns="http://schemas.openxmlformats.org/spreadsheetml/2006/main" count="37" uniqueCount="27">
  <si>
    <t xml:space="preserve">Batch Means Method </t>
  </si>
  <si>
    <t xml:space="preserve">Two Staged Method(How many replications are required to reach the half width) </t>
  </si>
  <si>
    <t xml:space="preserve">Using a different seed (10), we run for 96 replications and perform batch means again </t>
  </si>
  <si>
    <t>Replications</t>
  </si>
  <si>
    <t xml:space="preserve">Replications </t>
  </si>
  <si>
    <t xml:space="preserve">m </t>
  </si>
  <si>
    <t>m0</t>
  </si>
  <si>
    <t>n</t>
  </si>
  <si>
    <t>right hand side</t>
  </si>
  <si>
    <t xml:space="preserve">X bar </t>
  </si>
  <si>
    <t>Y bar</t>
  </si>
  <si>
    <t>Standard dev</t>
  </si>
  <si>
    <t>S_m0</t>
  </si>
  <si>
    <t>99% confidence interval</t>
  </si>
  <si>
    <t>t_19, 0.995</t>
  </si>
  <si>
    <t>LB</t>
  </si>
  <si>
    <t>epsilon (1%)</t>
  </si>
  <si>
    <t>UB</t>
  </si>
  <si>
    <t>half width</t>
  </si>
  <si>
    <t xml:space="preserve">Conclusion: </t>
  </si>
  <si>
    <t>With 99% confidence, the average cycle time is [650.39, 678.35]</t>
  </si>
  <si>
    <t xml:space="preserve">We will have to make 76 more replications to get </t>
  </si>
  <si>
    <t>With 99% confidence, the average cycle time is [658.10, 669.39]</t>
  </si>
  <si>
    <t>a confidence interval half-width of 6.6 minutes</t>
  </si>
  <si>
    <t xml:space="preserve">Average Cycle Time </t>
  </si>
  <si>
    <t>Conclusion</t>
  </si>
  <si>
    <t>Test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</si>
</sst>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8"/>
  <sheetViews>
    <sheetView tabSelected="1" topLeftCell="E1" workbookViewId="0">
      <selection activeCell="H14" sqref="H14"/>
    </sheetView>
  </sheetViews>
  <sheetFormatPr defaultColWidth="14.44140625" defaultRowHeight="15.75" customHeight="1" x14ac:dyDescent="0.25"/>
  <cols>
    <col min="1" max="1" width="14.44140625" style="2"/>
    <col min="2" max="2" width="18.77734375" style="2" customWidth="1"/>
    <col min="3" max="4" width="14.44140625" style="2"/>
    <col min="5" max="5" width="27.109375" style="2" customWidth="1"/>
    <col min="6" max="16384" width="14.44140625" style="2"/>
  </cols>
  <sheetData>
    <row r="1" spans="1:17" x14ac:dyDescent="0.25">
      <c r="A1" s="1" t="s">
        <v>0</v>
      </c>
      <c r="G1" s="3" t="s">
        <v>1</v>
      </c>
      <c r="M1" s="1" t="s">
        <v>2</v>
      </c>
    </row>
    <row r="2" spans="1:17" x14ac:dyDescent="0.25">
      <c r="A2" s="13" t="s">
        <v>3</v>
      </c>
      <c r="B2" s="14" t="s">
        <v>24</v>
      </c>
      <c r="D2" s="5" t="s">
        <v>26</v>
      </c>
      <c r="E2" s="5"/>
      <c r="M2" s="1" t="s">
        <v>4</v>
      </c>
    </row>
    <row r="3" spans="1:17" x14ac:dyDescent="0.25">
      <c r="A3" s="6">
        <v>1</v>
      </c>
      <c r="B3" s="6">
        <v>667.52877000000001</v>
      </c>
      <c r="D3" s="6" t="s">
        <v>5</v>
      </c>
      <c r="E3" s="6">
        <v>20</v>
      </c>
      <c r="G3" s="1" t="s">
        <v>6</v>
      </c>
      <c r="H3" s="1">
        <f>E3</f>
        <v>20</v>
      </c>
      <c r="J3" s="1" t="s">
        <v>7</v>
      </c>
      <c r="K3" s="1" t="s">
        <v>8</v>
      </c>
      <c r="M3" s="1">
        <v>1</v>
      </c>
      <c r="N3" s="1">
        <v>634.20663000000002</v>
      </c>
      <c r="P3" s="1" t="s">
        <v>5</v>
      </c>
      <c r="Q3" s="1">
        <v>96</v>
      </c>
    </row>
    <row r="4" spans="1:17" x14ac:dyDescent="0.25">
      <c r="A4" s="6">
        <v>2</v>
      </c>
      <c r="B4" s="6">
        <v>660.39355</v>
      </c>
      <c r="D4" s="6" t="s">
        <v>9</v>
      </c>
      <c r="E4" s="6">
        <f>AVERAGE(B3:B22)</f>
        <v>664.37391850000017</v>
      </c>
      <c r="G4" s="1" t="s">
        <v>10</v>
      </c>
      <c r="H4" s="1">
        <f>E4</f>
        <v>664.37391850000017</v>
      </c>
      <c r="J4" s="1">
        <v>3</v>
      </c>
      <c r="K4" s="1">
        <f t="shared" ref="K4:K97" si="0">(_xlfn.T.INV(0.995, J4-1)^2)*($H$5^2)/($H$8^2)</f>
        <v>1065.873517386849</v>
      </c>
      <c r="M4" s="1">
        <v>2</v>
      </c>
      <c r="N4" s="1">
        <v>628.19367999999997</v>
      </c>
      <c r="P4" s="1" t="s">
        <v>9</v>
      </c>
      <c r="Q4" s="1">
        <f>AVERAGE(N3:N98)</f>
        <v>663.74392916666659</v>
      </c>
    </row>
    <row r="5" spans="1:17" x14ac:dyDescent="0.25">
      <c r="A5" s="6">
        <v>3</v>
      </c>
      <c r="B5" s="6">
        <v>680.07311000000004</v>
      </c>
      <c r="D5" s="6" t="s">
        <v>11</v>
      </c>
      <c r="E5" s="6">
        <f>STDEV(B3:B22)</f>
        <v>21.854544370245378</v>
      </c>
      <c r="G5" s="1" t="s">
        <v>12</v>
      </c>
      <c r="H5" s="1">
        <f>E5</f>
        <v>21.854544370245378</v>
      </c>
      <c r="J5" s="1">
        <v>4</v>
      </c>
      <c r="K5" s="1">
        <f t="shared" si="0"/>
        <v>369.1639546325863</v>
      </c>
      <c r="M5" s="1">
        <v>3</v>
      </c>
      <c r="N5" s="1">
        <v>672.92598999999996</v>
      </c>
      <c r="P5" s="1" t="s">
        <v>11</v>
      </c>
      <c r="Q5" s="1">
        <f>STDEV(N3:N98)</f>
        <v>21.044028951910111</v>
      </c>
    </row>
    <row r="6" spans="1:17" x14ac:dyDescent="0.25">
      <c r="A6" s="6">
        <v>4</v>
      </c>
      <c r="B6" s="6">
        <v>683.17711999999995</v>
      </c>
      <c r="D6" s="8" t="s">
        <v>13</v>
      </c>
      <c r="E6" s="9"/>
      <c r="G6" s="1" t="s">
        <v>13</v>
      </c>
      <c r="J6" s="1">
        <v>5</v>
      </c>
      <c r="K6" s="1">
        <f t="shared" si="0"/>
        <v>229.37542779309047</v>
      </c>
      <c r="M6" s="1">
        <v>4</v>
      </c>
      <c r="N6" s="1">
        <v>693.43388000000004</v>
      </c>
      <c r="P6" s="1" t="s">
        <v>13</v>
      </c>
    </row>
    <row r="7" spans="1:17" x14ac:dyDescent="0.25">
      <c r="A7" s="6">
        <v>5</v>
      </c>
      <c r="B7" s="6">
        <v>624.98307</v>
      </c>
      <c r="D7" s="6" t="s">
        <v>14</v>
      </c>
      <c r="E7" s="6">
        <f>_xlfn.T.INV(0.995, 19)</f>
        <v>2.860934606464979</v>
      </c>
      <c r="G7" s="1" t="s">
        <v>14</v>
      </c>
      <c r="H7" s="1">
        <f>_xlfn.T.INV(0.995, 19)</f>
        <v>2.860934606464979</v>
      </c>
      <c r="J7" s="1">
        <v>6</v>
      </c>
      <c r="K7" s="1">
        <f t="shared" si="0"/>
        <v>175.92607433942339</v>
      </c>
      <c r="M7" s="1">
        <v>5</v>
      </c>
      <c r="N7" s="1">
        <v>626.93773999999996</v>
      </c>
      <c r="P7" s="1" t="s">
        <v>14</v>
      </c>
      <c r="Q7" s="1">
        <f>_xlfn.T.INV(0.995, Q3-1)</f>
        <v>2.6285756707827428</v>
      </c>
    </row>
    <row r="8" spans="1:17" x14ac:dyDescent="0.25">
      <c r="A8" s="6">
        <v>6</v>
      </c>
      <c r="B8" s="6">
        <v>639.47270000000003</v>
      </c>
      <c r="D8" s="6" t="s">
        <v>15</v>
      </c>
      <c r="E8" s="6">
        <f>E4-((E7*E5)/SQRT(E3))</f>
        <v>650.39303264892021</v>
      </c>
      <c r="G8" s="1" t="s">
        <v>16</v>
      </c>
      <c r="H8" s="1">
        <f>E4*0.01</f>
        <v>6.643739185000002</v>
      </c>
      <c r="J8" s="1">
        <v>7</v>
      </c>
      <c r="K8" s="1">
        <f t="shared" si="0"/>
        <v>148.73179508788641</v>
      </c>
      <c r="M8" s="1">
        <v>6</v>
      </c>
      <c r="N8" s="1">
        <v>668.90268000000003</v>
      </c>
      <c r="P8" s="1" t="s">
        <v>15</v>
      </c>
      <c r="Q8" s="1">
        <f>Q4-((Q7*Q5)/SQRT(Q3))</f>
        <v>658.09828167199828</v>
      </c>
    </row>
    <row r="9" spans="1:17" x14ac:dyDescent="0.25">
      <c r="A9" s="6">
        <v>7</v>
      </c>
      <c r="B9" s="6">
        <v>674.51885000000004</v>
      </c>
      <c r="D9" s="6" t="s">
        <v>17</v>
      </c>
      <c r="E9" s="6">
        <f>E4+((E7*E5)/SQRT(E3))</f>
        <v>678.35480435108013</v>
      </c>
      <c r="J9" s="1">
        <v>8</v>
      </c>
      <c r="K9" s="1">
        <f t="shared" si="0"/>
        <v>132.51535778379679</v>
      </c>
      <c r="M9" s="1">
        <v>7</v>
      </c>
      <c r="N9" s="1">
        <v>669.79918999999995</v>
      </c>
      <c r="P9" s="1" t="s">
        <v>17</v>
      </c>
      <c r="Q9" s="1">
        <f>Q4+((Q7*Q5)/SQRT(Q3))</f>
        <v>669.3895766613349</v>
      </c>
    </row>
    <row r="10" spans="1:17" x14ac:dyDescent="0.25">
      <c r="A10" s="6">
        <v>8</v>
      </c>
      <c r="B10" s="6">
        <v>649.19843000000003</v>
      </c>
      <c r="D10" s="6" t="s">
        <v>18</v>
      </c>
      <c r="E10" s="6">
        <f>(E9-E8)/2</f>
        <v>13.980885851079961</v>
      </c>
      <c r="G10" s="1" t="s">
        <v>19</v>
      </c>
      <c r="J10" s="1">
        <v>9</v>
      </c>
      <c r="K10" s="1">
        <f t="shared" si="0"/>
        <v>121.82703775067733</v>
      </c>
      <c r="M10" s="1">
        <v>8</v>
      </c>
      <c r="N10" s="1">
        <v>675.83393000000001</v>
      </c>
      <c r="P10" s="1" t="s">
        <v>18</v>
      </c>
      <c r="Q10" s="1">
        <f>(Q9-Q8)/2</f>
        <v>5.6456474946683102</v>
      </c>
    </row>
    <row r="11" spans="1:17" x14ac:dyDescent="0.25">
      <c r="A11" s="6">
        <v>9</v>
      </c>
      <c r="B11" s="6">
        <v>642.60518000000002</v>
      </c>
      <c r="D11" s="10" t="s">
        <v>25</v>
      </c>
      <c r="E11" s="7" t="s">
        <v>20</v>
      </c>
      <c r="G11" s="1" t="s">
        <v>21</v>
      </c>
      <c r="H11" s="1"/>
      <c r="I11" s="1"/>
      <c r="J11" s="1">
        <v>10</v>
      </c>
      <c r="K11" s="1">
        <f t="shared" si="0"/>
        <v>114.28286818518902</v>
      </c>
      <c r="M11" s="1">
        <v>9</v>
      </c>
      <c r="N11" s="1">
        <v>668.07285000000002</v>
      </c>
      <c r="P11" s="1" t="s">
        <v>22</v>
      </c>
    </row>
    <row r="12" spans="1:17" x14ac:dyDescent="0.25">
      <c r="A12" s="6">
        <v>10</v>
      </c>
      <c r="B12" s="6">
        <v>665.79849999999999</v>
      </c>
      <c r="D12" s="11"/>
      <c r="E12" s="7"/>
      <c r="G12" s="1" t="s">
        <v>23</v>
      </c>
      <c r="H12" s="1"/>
      <c r="I12" s="1"/>
      <c r="J12" s="1">
        <v>11</v>
      </c>
      <c r="K12" s="1">
        <f t="shared" si="0"/>
        <v>108.68699344759514</v>
      </c>
      <c r="M12" s="1">
        <v>10</v>
      </c>
      <c r="N12" s="1">
        <v>675.11189999999999</v>
      </c>
    </row>
    <row r="13" spans="1:17" x14ac:dyDescent="0.25">
      <c r="A13" s="6">
        <v>11</v>
      </c>
      <c r="B13" s="6">
        <v>684.87090000000001</v>
      </c>
      <c r="D13" s="12"/>
      <c r="E13" s="7"/>
      <c r="J13" s="1">
        <v>12</v>
      </c>
      <c r="K13" s="1">
        <f t="shared" si="0"/>
        <v>104.37756398547317</v>
      </c>
      <c r="M13" s="1">
        <v>11</v>
      </c>
      <c r="N13" s="1">
        <v>697.36503000000005</v>
      </c>
    </row>
    <row r="14" spans="1:17" x14ac:dyDescent="0.25">
      <c r="A14" s="6">
        <v>12</v>
      </c>
      <c r="B14" s="6">
        <v>676.41661999999997</v>
      </c>
      <c r="J14" s="1">
        <v>13</v>
      </c>
      <c r="K14" s="1">
        <f t="shared" si="0"/>
        <v>100.96012511384328</v>
      </c>
      <c r="M14" s="1">
        <v>12</v>
      </c>
      <c r="N14" s="1">
        <v>622.84384999999997</v>
      </c>
    </row>
    <row r="15" spans="1:17" x14ac:dyDescent="0.25">
      <c r="A15" s="6">
        <v>13</v>
      </c>
      <c r="B15" s="6">
        <v>654.49977000000001</v>
      </c>
      <c r="J15" s="1">
        <v>14</v>
      </c>
      <c r="K15" s="1">
        <f t="shared" si="0"/>
        <v>98.185609445957041</v>
      </c>
      <c r="M15" s="1">
        <v>13</v>
      </c>
      <c r="N15" s="1">
        <v>659.47744999999998</v>
      </c>
    </row>
    <row r="16" spans="1:17" x14ac:dyDescent="0.25">
      <c r="A16" s="6">
        <v>14</v>
      </c>
      <c r="B16" s="6">
        <v>625.63541999999995</v>
      </c>
      <c r="J16" s="1">
        <v>15</v>
      </c>
      <c r="K16" s="1">
        <f t="shared" si="0"/>
        <v>95.889299652716076</v>
      </c>
      <c r="M16" s="1">
        <v>14</v>
      </c>
      <c r="N16" s="1">
        <v>665.33037000000002</v>
      </c>
    </row>
    <row r="17" spans="1:14" x14ac:dyDescent="0.25">
      <c r="A17" s="6">
        <v>15</v>
      </c>
      <c r="B17" s="6">
        <v>705.40615000000003</v>
      </c>
      <c r="J17" s="1">
        <v>16</v>
      </c>
      <c r="K17" s="1">
        <f t="shared" si="0"/>
        <v>93.958052678055722</v>
      </c>
      <c r="M17" s="1">
        <v>15</v>
      </c>
      <c r="N17" s="1">
        <v>678.80123000000003</v>
      </c>
    </row>
    <row r="18" spans="1:14" x14ac:dyDescent="0.25">
      <c r="A18" s="6">
        <v>16</v>
      </c>
      <c r="B18" s="6">
        <v>644.92523000000006</v>
      </c>
      <c r="J18" s="1">
        <v>17</v>
      </c>
      <c r="K18" s="1">
        <f t="shared" si="0"/>
        <v>92.311655199503903</v>
      </c>
      <c r="M18" s="1">
        <v>16</v>
      </c>
      <c r="N18" s="1">
        <v>663.39315999999997</v>
      </c>
    </row>
    <row r="19" spans="1:14" x14ac:dyDescent="0.25">
      <c r="A19" s="6">
        <v>17</v>
      </c>
      <c r="B19" s="6">
        <v>678.45878000000005</v>
      </c>
      <c r="J19" s="1">
        <v>18</v>
      </c>
      <c r="K19" s="1">
        <f t="shared" si="0"/>
        <v>90.891697488219194</v>
      </c>
      <c r="M19" s="1">
        <v>17</v>
      </c>
      <c r="N19" s="1">
        <v>674.41754000000003</v>
      </c>
    </row>
    <row r="20" spans="1:14" x14ac:dyDescent="0.25">
      <c r="A20" s="6">
        <v>18</v>
      </c>
      <c r="B20" s="6">
        <v>662.76067999999998</v>
      </c>
      <c r="J20" s="1">
        <v>19</v>
      </c>
      <c r="K20" s="1">
        <f t="shared" si="0"/>
        <v>89.654660114261404</v>
      </c>
      <c r="M20" s="1">
        <v>18</v>
      </c>
      <c r="N20" s="1">
        <v>652.64416000000006</v>
      </c>
    </row>
    <row r="21" spans="1:14" x14ac:dyDescent="0.25">
      <c r="A21" s="6">
        <v>19</v>
      </c>
      <c r="B21" s="6">
        <v>696.01996999999994</v>
      </c>
      <c r="J21" s="1">
        <v>20</v>
      </c>
      <c r="K21" s="1">
        <f t="shared" si="0"/>
        <v>88.56746728897896</v>
      </c>
      <c r="M21" s="1">
        <v>19</v>
      </c>
      <c r="N21" s="1">
        <v>642.61014</v>
      </c>
    </row>
    <row r="22" spans="1:14" x14ac:dyDescent="0.25">
      <c r="A22" s="6">
        <v>20</v>
      </c>
      <c r="B22" s="6">
        <v>670.73557000000005</v>
      </c>
      <c r="J22" s="1">
        <v>21</v>
      </c>
      <c r="K22" s="1">
        <f t="shared" si="0"/>
        <v>87.604539964202999</v>
      </c>
      <c r="M22" s="1">
        <v>20</v>
      </c>
      <c r="N22" s="1">
        <v>642.57059000000004</v>
      </c>
    </row>
    <row r="23" spans="1:14" x14ac:dyDescent="0.25">
      <c r="J23" s="1">
        <v>22</v>
      </c>
      <c r="K23" s="1">
        <f t="shared" si="0"/>
        <v>86.745791176835013</v>
      </c>
      <c r="M23" s="1">
        <v>21</v>
      </c>
      <c r="N23" s="1">
        <v>672.13048000000003</v>
      </c>
    </row>
    <row r="24" spans="1:14" x14ac:dyDescent="0.25">
      <c r="J24" s="1">
        <v>23</v>
      </c>
      <c r="K24" s="1">
        <f t="shared" si="0"/>
        <v>85.975230619069663</v>
      </c>
      <c r="M24" s="1">
        <v>22</v>
      </c>
      <c r="N24" s="1">
        <v>700.69506999999999</v>
      </c>
    </row>
    <row r="25" spans="1:14" x14ac:dyDescent="0.25">
      <c r="J25" s="1">
        <v>24</v>
      </c>
      <c r="K25" s="1">
        <f t="shared" si="0"/>
        <v>85.279973238899387</v>
      </c>
      <c r="M25" s="1">
        <v>23</v>
      </c>
      <c r="N25" s="1">
        <v>627.51819999999998</v>
      </c>
    </row>
    <row r="26" spans="1:14" x14ac:dyDescent="0.25">
      <c r="J26" s="1">
        <v>25</v>
      </c>
      <c r="K26" s="1">
        <f t="shared" si="0"/>
        <v>84.649521910398974</v>
      </c>
      <c r="M26" s="1">
        <v>24</v>
      </c>
      <c r="N26" s="1">
        <v>674.77815999999996</v>
      </c>
    </row>
    <row r="27" spans="1:14" x14ac:dyDescent="0.25">
      <c r="J27" s="1">
        <v>26</v>
      </c>
      <c r="K27" s="1">
        <f t="shared" si="0"/>
        <v>84.075239817816907</v>
      </c>
      <c r="M27" s="1">
        <v>25</v>
      </c>
      <c r="N27" s="1">
        <v>663.31939999999997</v>
      </c>
    </row>
    <row r="28" spans="1:14" x14ac:dyDescent="0.25">
      <c r="J28" s="1">
        <v>27</v>
      </c>
      <c r="K28" s="1">
        <f t="shared" si="0"/>
        <v>83.549956578615721</v>
      </c>
      <c r="M28" s="1">
        <v>26</v>
      </c>
      <c r="N28" s="1">
        <v>671.16971999999998</v>
      </c>
    </row>
    <row r="29" spans="1:14" x14ac:dyDescent="0.25">
      <c r="J29" s="1">
        <v>28</v>
      </c>
      <c r="K29" s="1">
        <f t="shared" si="0"/>
        <v>83.067670216405929</v>
      </c>
      <c r="M29" s="1">
        <v>27</v>
      </c>
      <c r="N29" s="1">
        <v>670.68916000000002</v>
      </c>
    </row>
    <row r="30" spans="1:14" x14ac:dyDescent="0.25">
      <c r="J30" s="1">
        <v>29</v>
      </c>
      <c r="K30" s="1">
        <f t="shared" si="0"/>
        <v>82.623318869463375</v>
      </c>
      <c r="M30" s="1">
        <v>28</v>
      </c>
      <c r="N30" s="1">
        <v>680.25550999999996</v>
      </c>
    </row>
    <row r="31" spans="1:14" x14ac:dyDescent="0.25">
      <c r="J31" s="1">
        <v>30</v>
      </c>
      <c r="K31" s="1">
        <f t="shared" si="0"/>
        <v>82.21260393723648</v>
      </c>
      <c r="M31" s="1">
        <v>29</v>
      </c>
      <c r="N31" s="1">
        <v>670.99617999999998</v>
      </c>
    </row>
    <row r="32" spans="1:14" x14ac:dyDescent="0.25">
      <c r="J32" s="1">
        <v>31</v>
      </c>
      <c r="K32" s="1">
        <f t="shared" si="0"/>
        <v>81.83185164953278</v>
      </c>
      <c r="M32" s="1">
        <v>30</v>
      </c>
      <c r="N32" s="1">
        <v>655.79952000000003</v>
      </c>
    </row>
    <row r="33" spans="10:14" x14ac:dyDescent="0.25">
      <c r="J33" s="1">
        <v>32</v>
      </c>
      <c r="K33" s="1">
        <f t="shared" si="0"/>
        <v>81.477903671329258</v>
      </c>
      <c r="M33" s="1">
        <v>31</v>
      </c>
      <c r="N33" s="1">
        <v>677.39927</v>
      </c>
    </row>
    <row r="34" spans="10:14" x14ac:dyDescent="0.25">
      <c r="J34" s="1">
        <v>33</v>
      </c>
      <c r="K34" s="1">
        <f t="shared" si="0"/>
        <v>81.148029885978829</v>
      </c>
      <c r="M34" s="1">
        <v>32</v>
      </c>
      <c r="N34" s="1">
        <v>668.10753999999997</v>
      </c>
    </row>
    <row r="35" spans="10:14" x14ac:dyDescent="0.25">
      <c r="J35" s="1">
        <v>34</v>
      </c>
      <c r="K35" s="1">
        <f t="shared" si="0"/>
        <v>80.839858288114115</v>
      </c>
      <c r="M35" s="1">
        <v>33</v>
      </c>
      <c r="N35" s="1">
        <v>681.51269000000002</v>
      </c>
    </row>
    <row r="36" spans="10:14" x14ac:dyDescent="0.25">
      <c r="J36" s="1">
        <v>35</v>
      </c>
      <c r="K36" s="1">
        <f t="shared" si="0"/>
        <v>80.551318198319152</v>
      </c>
      <c r="M36" s="1">
        <v>34</v>
      </c>
      <c r="N36" s="1">
        <v>674.73239999999998</v>
      </c>
    </row>
    <row r="37" spans="10:14" x14ac:dyDescent="0.25">
      <c r="J37" s="1">
        <v>36</v>
      </c>
      <c r="K37" s="1">
        <f t="shared" si="0"/>
        <v>80.280593939795523</v>
      </c>
      <c r="M37" s="1">
        <v>35</v>
      </c>
      <c r="N37" s="1">
        <v>630.83356000000003</v>
      </c>
    </row>
    <row r="38" spans="10:14" x14ac:dyDescent="0.25">
      <c r="J38" s="1">
        <v>37</v>
      </c>
      <c r="K38" s="1">
        <f t="shared" si="0"/>
        <v>80.026086797360065</v>
      </c>
      <c r="M38" s="1">
        <v>36</v>
      </c>
      <c r="N38" s="1">
        <v>695.81434999999999</v>
      </c>
    </row>
    <row r="39" spans="10:14" x14ac:dyDescent="0.25">
      <c r="J39" s="1">
        <v>38</v>
      </c>
      <c r="K39" s="1">
        <f t="shared" si="0"/>
        <v>79.786383582664286</v>
      </c>
      <c r="M39" s="1">
        <v>37</v>
      </c>
      <c r="N39" s="1">
        <v>637.83858999999995</v>
      </c>
    </row>
    <row r="40" spans="10:14" x14ac:dyDescent="0.25">
      <c r="J40" s="1">
        <v>39</v>
      </c>
      <c r="K40" s="1">
        <f t="shared" si="0"/>
        <v>79.560230505975383</v>
      </c>
      <c r="M40" s="1">
        <v>38</v>
      </c>
      <c r="N40" s="1">
        <v>672.52221999999995</v>
      </c>
    </row>
    <row r="41" spans="10:14" x14ac:dyDescent="0.25">
      <c r="J41" s="1">
        <v>40</v>
      </c>
      <c r="K41" s="1">
        <f t="shared" si="0"/>
        <v>79.346511338854484</v>
      </c>
      <c r="M41" s="1">
        <v>39</v>
      </c>
      <c r="N41" s="1">
        <v>678.60284999999999</v>
      </c>
    </row>
    <row r="42" spans="10:14" x14ac:dyDescent="0.25">
      <c r="J42" s="1">
        <v>41</v>
      </c>
      <c r="K42" s="1">
        <f t="shared" si="0"/>
        <v>79.14422906816101</v>
      </c>
      <c r="M42" s="1">
        <v>40</v>
      </c>
      <c r="N42" s="1">
        <v>695.68336999999997</v>
      </c>
    </row>
    <row r="43" spans="10:14" x14ac:dyDescent="0.25">
      <c r="J43" s="1">
        <v>42</v>
      </c>
      <c r="K43" s="1">
        <f t="shared" si="0"/>
        <v>78.952490407550243</v>
      </c>
      <c r="M43" s="1">
        <v>41</v>
      </c>
      <c r="N43" s="1">
        <v>665.73447999999996</v>
      </c>
    </row>
    <row r="44" spans="10:14" x14ac:dyDescent="0.25">
      <c r="J44" s="1">
        <v>43</v>
      </c>
      <c r="K44" s="1">
        <f t="shared" si="0"/>
        <v>78.770492660725608</v>
      </c>
      <c r="M44" s="1">
        <v>42</v>
      </c>
      <c r="N44" s="1">
        <v>685.16409999999996</v>
      </c>
    </row>
    <row r="45" spans="10:14" x14ac:dyDescent="0.25">
      <c r="J45" s="1">
        <v>44</v>
      </c>
      <c r="K45" s="1">
        <f t="shared" si="0"/>
        <v>78.597512530413951</v>
      </c>
      <c r="M45" s="1">
        <v>43</v>
      </c>
      <c r="N45" s="1">
        <v>689.94595000000004</v>
      </c>
    </row>
    <row r="46" spans="10:14" x14ac:dyDescent="0.25">
      <c r="J46" s="1">
        <v>45</v>
      </c>
      <c r="K46" s="1">
        <f t="shared" si="0"/>
        <v>78.432896545167409</v>
      </c>
      <c r="M46" s="1">
        <v>44</v>
      </c>
      <c r="N46" s="1">
        <v>648.10121000000004</v>
      </c>
    </row>
    <row r="47" spans="10:14" x14ac:dyDescent="0.25">
      <c r="J47" s="1">
        <v>46</v>
      </c>
      <c r="K47" s="1">
        <f t="shared" si="0"/>
        <v>78.276052837725814</v>
      </c>
      <c r="M47" s="1">
        <v>45</v>
      </c>
      <c r="N47" s="1">
        <v>653.67309</v>
      </c>
    </row>
    <row r="48" spans="10:14" x14ac:dyDescent="0.25">
      <c r="J48" s="1">
        <v>47</v>
      </c>
      <c r="K48" s="1">
        <f t="shared" si="0"/>
        <v>78.126444057574759</v>
      </c>
      <c r="M48" s="1">
        <v>46</v>
      </c>
      <c r="N48" s="1">
        <v>648.10661000000005</v>
      </c>
    </row>
    <row r="49" spans="10:14" x14ac:dyDescent="0.25">
      <c r="J49" s="1">
        <v>48</v>
      </c>
      <c r="K49" s="1">
        <f t="shared" si="0"/>
        <v>77.983581239368206</v>
      </c>
      <c r="M49" s="1">
        <v>47</v>
      </c>
      <c r="N49" s="1">
        <v>701.61953000000005</v>
      </c>
    </row>
    <row r="50" spans="10:14" x14ac:dyDescent="0.25">
      <c r="J50" s="1">
        <v>49</v>
      </c>
      <c r="K50" s="1">
        <f t="shared" si="0"/>
        <v>77.847018480207083</v>
      </c>
      <c r="M50" s="1">
        <v>48</v>
      </c>
      <c r="N50" s="1">
        <v>621.35735</v>
      </c>
    </row>
    <row r="51" spans="10:14" x14ac:dyDescent="0.25">
      <c r="J51" s="1">
        <v>50</v>
      </c>
      <c r="K51" s="1">
        <f t="shared" si="0"/>
        <v>77.716348304033744</v>
      </c>
      <c r="M51" s="1">
        <v>49</v>
      </c>
      <c r="N51" s="1">
        <v>663.90818999999999</v>
      </c>
    </row>
    <row r="52" spans="10:14" x14ac:dyDescent="0.25">
      <c r="J52" s="1">
        <v>51</v>
      </c>
      <c r="K52" s="1">
        <f t="shared" si="0"/>
        <v>77.591197611895225</v>
      </c>
      <c r="M52" s="1">
        <v>50</v>
      </c>
      <c r="N52" s="1">
        <v>669.82948999999996</v>
      </c>
    </row>
    <row r="53" spans="10:14" x14ac:dyDescent="0.25">
      <c r="J53" s="1">
        <v>52</v>
      </c>
      <c r="K53" s="1">
        <f t="shared" si="0"/>
        <v>77.471224133514554</v>
      </c>
      <c r="M53" s="1">
        <v>51</v>
      </c>
      <c r="N53" s="1">
        <v>664.36797000000001</v>
      </c>
    </row>
    <row r="54" spans="10:14" x14ac:dyDescent="0.25">
      <c r="J54" s="1">
        <v>53</v>
      </c>
      <c r="K54" s="1">
        <f t="shared" si="0"/>
        <v>77.356113309270398</v>
      </c>
      <c r="M54" s="1">
        <v>52</v>
      </c>
      <c r="N54" s="1">
        <v>631.41501000000005</v>
      </c>
    </row>
    <row r="55" spans="10:14" x14ac:dyDescent="0.25">
      <c r="J55" s="1">
        <v>54</v>
      </c>
      <c r="K55" s="1">
        <f t="shared" si="0"/>
        <v>77.245575542916654</v>
      </c>
      <c r="M55" s="1">
        <v>53</v>
      </c>
      <c r="N55" s="1">
        <v>640.03691000000003</v>
      </c>
    </row>
    <row r="56" spans="10:14" x14ac:dyDescent="0.25">
      <c r="J56" s="1">
        <v>55</v>
      </c>
      <c r="K56" s="1">
        <f t="shared" si="0"/>
        <v>77.139343774631357</v>
      </c>
      <c r="M56" s="1">
        <v>54</v>
      </c>
      <c r="N56" s="1">
        <v>664.95331999999996</v>
      </c>
    </row>
    <row r="57" spans="10:14" x14ac:dyDescent="0.25">
      <c r="J57" s="1">
        <v>56</v>
      </c>
      <c r="K57" s="1">
        <f t="shared" si="0"/>
        <v>77.037171331674969</v>
      </c>
      <c r="M57" s="1">
        <v>55</v>
      </c>
      <c r="N57" s="1">
        <v>672.19421999999997</v>
      </c>
    </row>
    <row r="58" spans="10:14" x14ac:dyDescent="0.25">
      <c r="J58" s="1">
        <v>57</v>
      </c>
      <c r="K58" s="1">
        <f t="shared" si="0"/>
        <v>76.938830020316942</v>
      </c>
      <c r="M58" s="1">
        <v>56</v>
      </c>
      <c r="N58" s="1">
        <v>668.70241999999996</v>
      </c>
    </row>
    <row r="59" spans="10:14" x14ac:dyDescent="0.25">
      <c r="J59" s="1">
        <v>58</v>
      </c>
      <c r="K59" s="1">
        <f t="shared" si="0"/>
        <v>76.844108428028918</v>
      </c>
      <c r="M59" s="1">
        <v>57</v>
      </c>
      <c r="N59" s="1">
        <v>665.57723999999996</v>
      </c>
    </row>
    <row r="60" spans="10:14" x14ac:dyDescent="0.25">
      <c r="J60" s="1">
        <v>59</v>
      </c>
      <c r="K60" s="1">
        <f t="shared" si="0"/>
        <v>76.752810409409548</v>
      </c>
      <c r="M60" s="1">
        <v>58</v>
      </c>
      <c r="N60" s="1">
        <v>698.14234999999996</v>
      </c>
    </row>
    <row r="61" spans="10:14" x14ac:dyDescent="0.25">
      <c r="J61" s="1">
        <v>60</v>
      </c>
      <c r="K61" s="1">
        <f t="shared" si="0"/>
        <v>76.664753733064543</v>
      </c>
      <c r="M61" s="1">
        <v>59</v>
      </c>
      <c r="N61" s="1">
        <v>652.69739000000004</v>
      </c>
    </row>
    <row r="62" spans="10:14" x14ac:dyDescent="0.25">
      <c r="J62" s="1">
        <v>61</v>
      </c>
      <c r="K62" s="1">
        <f t="shared" si="0"/>
        <v>76.579768869835334</v>
      </c>
      <c r="M62" s="1">
        <v>60</v>
      </c>
      <c r="N62" s="1">
        <v>650.35023000000001</v>
      </c>
    </row>
    <row r="63" spans="10:14" x14ac:dyDescent="0.25">
      <c r="J63" s="1">
        <v>62</v>
      </c>
      <c r="K63" s="1">
        <f t="shared" si="0"/>
        <v>76.497697905450593</v>
      </c>
      <c r="M63" s="1">
        <v>61</v>
      </c>
      <c r="N63" s="1">
        <v>678.99382000000003</v>
      </c>
    </row>
    <row r="64" spans="10:14" x14ac:dyDescent="0.25">
      <c r="J64" s="1">
        <v>63</v>
      </c>
      <c r="K64" s="1">
        <f t="shared" si="0"/>
        <v>76.418393562952502</v>
      </c>
      <c r="M64" s="1">
        <v>62</v>
      </c>
      <c r="N64" s="1">
        <v>660.42984000000001</v>
      </c>
    </row>
    <row r="65" spans="10:14" x14ac:dyDescent="0.25">
      <c r="J65" s="1">
        <v>64</v>
      </c>
      <c r="K65" s="1">
        <f t="shared" si="0"/>
        <v>76.341718322185315</v>
      </c>
      <c r="M65" s="1">
        <v>63</v>
      </c>
      <c r="N65" s="1">
        <v>649.99523999999997</v>
      </c>
    </row>
    <row r="66" spans="10:14" x14ac:dyDescent="0.25">
      <c r="J66" s="1">
        <v>65</v>
      </c>
      <c r="K66" s="1">
        <f t="shared" si="0"/>
        <v>76.267543625292632</v>
      </c>
      <c r="M66" s="1">
        <v>64</v>
      </c>
      <c r="N66" s="1">
        <v>682.53332999999998</v>
      </c>
    </row>
    <row r="67" spans="10:14" x14ac:dyDescent="0.25">
      <c r="J67" s="1">
        <v>66</v>
      </c>
      <c r="K67" s="1">
        <f t="shared" si="0"/>
        <v>76.195749158578053</v>
      </c>
      <c r="M67" s="1">
        <v>65</v>
      </c>
      <c r="N67" s="1">
        <v>688.77556000000004</v>
      </c>
    </row>
    <row r="68" spans="10:14" x14ac:dyDescent="0.25">
      <c r="J68" s="1">
        <v>67</v>
      </c>
      <c r="K68" s="1">
        <f t="shared" si="0"/>
        <v>76.126222202308412</v>
      </c>
      <c r="M68" s="1">
        <v>66</v>
      </c>
      <c r="N68" s="1">
        <v>669.65364</v>
      </c>
    </row>
    <row r="69" spans="10:14" x14ac:dyDescent="0.25">
      <c r="J69" s="1">
        <v>68</v>
      </c>
      <c r="K69" s="1">
        <f t="shared" si="0"/>
        <v>76.058857041074603</v>
      </c>
      <c r="M69" s="1">
        <v>67</v>
      </c>
      <c r="N69" s="1">
        <v>674.25229000000002</v>
      </c>
    </row>
    <row r="70" spans="10:14" x14ac:dyDescent="0.25">
      <c r="J70" s="1">
        <v>69</v>
      </c>
      <c r="K70" s="1">
        <f t="shared" si="0"/>
        <v>75.993554428236706</v>
      </c>
      <c r="M70" s="1">
        <v>68</v>
      </c>
      <c r="N70" s="1">
        <v>675.36950000000002</v>
      </c>
    </row>
    <row r="71" spans="10:14" x14ac:dyDescent="0.25">
      <c r="J71" s="1">
        <v>70</v>
      </c>
      <c r="K71" s="1">
        <f t="shared" si="0"/>
        <v>75.930221098750692</v>
      </c>
      <c r="M71" s="1">
        <v>69</v>
      </c>
      <c r="N71" s="1">
        <v>653.20339000000001</v>
      </c>
    </row>
    <row r="72" spans="10:14" x14ac:dyDescent="0.25">
      <c r="J72" s="1">
        <v>71</v>
      </c>
      <c r="K72" s="1">
        <f t="shared" si="0"/>
        <v>75.868769325358031</v>
      </c>
      <c r="M72" s="1">
        <v>70</v>
      </c>
      <c r="N72" s="1">
        <v>627.15904</v>
      </c>
    </row>
    <row r="73" spans="10:14" x14ac:dyDescent="0.25">
      <c r="J73" s="1">
        <v>72</v>
      </c>
      <c r="K73" s="1">
        <f t="shared" si="0"/>
        <v>75.80911651369955</v>
      </c>
      <c r="M73" s="1">
        <v>71</v>
      </c>
      <c r="N73" s="1">
        <v>700.72348999999997</v>
      </c>
    </row>
    <row r="74" spans="10:14" x14ac:dyDescent="0.25">
      <c r="J74" s="1">
        <v>73</v>
      </c>
      <c r="K74" s="1">
        <f t="shared" si="0"/>
        <v>75.75118483243115</v>
      </c>
      <c r="M74" s="1">
        <v>72</v>
      </c>
      <c r="N74" s="1">
        <v>658.74468000000002</v>
      </c>
    </row>
    <row r="75" spans="10:14" x14ac:dyDescent="0.25">
      <c r="J75" s="1">
        <v>74</v>
      </c>
      <c r="K75" s="1">
        <f t="shared" si="0"/>
        <v>75.694900874861275</v>
      </c>
      <c r="M75" s="1">
        <v>73</v>
      </c>
      <c r="N75" s="1">
        <v>646.61540000000002</v>
      </c>
    </row>
    <row r="76" spans="10:14" x14ac:dyDescent="0.25">
      <c r="J76" s="1">
        <v>75</v>
      </c>
      <c r="K76" s="1">
        <f t="shared" si="0"/>
        <v>75.640195349020971</v>
      </c>
      <c r="M76" s="1">
        <v>74</v>
      </c>
      <c r="N76" s="1">
        <v>649.68988999999999</v>
      </c>
    </row>
    <row r="77" spans="10:14" x14ac:dyDescent="0.25">
      <c r="J77" s="4">
        <v>76</v>
      </c>
      <c r="K77" s="4">
        <f t="shared" si="0"/>
        <v>75.587002793419074</v>
      </c>
      <c r="M77" s="1">
        <v>75</v>
      </c>
      <c r="N77" s="1">
        <v>656.48946999999998</v>
      </c>
    </row>
    <row r="78" spans="10:14" x14ac:dyDescent="0.25">
      <c r="J78" s="1">
        <v>77</v>
      </c>
      <c r="K78" s="1">
        <f t="shared" si="0"/>
        <v>75.535261316031722</v>
      </c>
      <c r="M78" s="1">
        <v>76</v>
      </c>
      <c r="N78" s="1">
        <v>697.09929999999997</v>
      </c>
    </row>
    <row r="79" spans="10:14" x14ac:dyDescent="0.25">
      <c r="J79" s="1">
        <v>78</v>
      </c>
      <c r="K79" s="1">
        <f t="shared" si="0"/>
        <v>75.484912354343791</v>
      </c>
      <c r="M79" s="1">
        <v>77</v>
      </c>
      <c r="N79" s="1">
        <v>633.41650000000004</v>
      </c>
    </row>
    <row r="80" spans="10:14" x14ac:dyDescent="0.25">
      <c r="J80" s="1">
        <v>79</v>
      </c>
      <c r="K80" s="1">
        <f t="shared" si="0"/>
        <v>75.435900454484795</v>
      </c>
      <c r="M80" s="1">
        <v>78</v>
      </c>
      <c r="N80" s="1">
        <v>613.14377000000002</v>
      </c>
    </row>
    <row r="81" spans="10:14" x14ac:dyDescent="0.25">
      <c r="J81" s="1">
        <v>80</v>
      </c>
      <c r="K81" s="1">
        <f t="shared" si="0"/>
        <v>75.388173067712671</v>
      </c>
      <c r="M81" s="1">
        <v>79</v>
      </c>
      <c r="N81" s="1">
        <v>659.61033999999995</v>
      </c>
    </row>
    <row r="82" spans="10:14" x14ac:dyDescent="0.25">
      <c r="J82" s="1">
        <v>81</v>
      </c>
      <c r="K82" s="1">
        <f t="shared" si="0"/>
        <v>75.34168036267539</v>
      </c>
      <c r="M82" s="1">
        <v>80</v>
      </c>
      <c r="N82" s="1">
        <v>690.05310999999995</v>
      </c>
    </row>
    <row r="83" spans="10:14" x14ac:dyDescent="0.25">
      <c r="J83" s="1">
        <v>82</v>
      </c>
      <c r="K83" s="1">
        <f t="shared" si="0"/>
        <v>75.296375052042208</v>
      </c>
      <c r="M83" s="1">
        <v>81</v>
      </c>
      <c r="N83" s="1">
        <v>636.06890999999996</v>
      </c>
    </row>
    <row r="84" spans="10:14" x14ac:dyDescent="0.25">
      <c r="J84" s="1">
        <v>83</v>
      </c>
      <c r="K84" s="1">
        <f t="shared" si="0"/>
        <v>75.252212232237753</v>
      </c>
      <c r="M84" s="1">
        <v>82</v>
      </c>
      <c r="N84" s="1">
        <v>661.93210999999997</v>
      </c>
    </row>
    <row r="85" spans="10:14" x14ac:dyDescent="0.25">
      <c r="J85" s="1">
        <v>84</v>
      </c>
      <c r="K85" s="1">
        <f t="shared" si="0"/>
        <v>75.209149235138298</v>
      </c>
      <c r="M85" s="1">
        <v>83</v>
      </c>
      <c r="N85" s="1">
        <v>657.37266999999997</v>
      </c>
    </row>
    <row r="86" spans="10:14" x14ac:dyDescent="0.25">
      <c r="J86" s="1">
        <v>85</v>
      </c>
      <c r="K86" s="1">
        <f t="shared" si="0"/>
        <v>75.167145490701827</v>
      </c>
      <c r="M86" s="1">
        <v>84</v>
      </c>
      <c r="N86" s="1">
        <v>655.37536</v>
      </c>
    </row>
    <row r="87" spans="10:14" x14ac:dyDescent="0.25">
      <c r="J87" s="1">
        <v>86</v>
      </c>
      <c r="K87" s="1">
        <f t="shared" si="0"/>
        <v>75.126162399602222</v>
      </c>
      <c r="M87" s="1">
        <v>85</v>
      </c>
      <c r="N87" s="1">
        <v>670.45844</v>
      </c>
    </row>
    <row r="88" spans="10:14" x14ac:dyDescent="0.25">
      <c r="J88" s="1">
        <v>87</v>
      </c>
      <c r="K88" s="1">
        <f t="shared" si="0"/>
        <v>75.086163215029089</v>
      </c>
      <c r="M88" s="1">
        <v>86</v>
      </c>
      <c r="N88" s="1">
        <v>650.65481</v>
      </c>
    </row>
    <row r="89" spans="10:14" x14ac:dyDescent="0.25">
      <c r="J89" s="1">
        <v>88</v>
      </c>
      <c r="K89" s="1">
        <f t="shared" si="0"/>
        <v>75.047112932891821</v>
      </c>
      <c r="M89" s="1">
        <v>87</v>
      </c>
      <c r="N89" s="1">
        <v>690.63018999999997</v>
      </c>
    </row>
    <row r="90" spans="10:14" x14ac:dyDescent="0.25">
      <c r="J90" s="1">
        <v>89</v>
      </c>
      <c r="K90" s="1">
        <f t="shared" si="0"/>
        <v>75.008978189739921</v>
      </c>
      <c r="M90" s="1">
        <v>88</v>
      </c>
      <c r="N90" s="1">
        <v>630.51382000000001</v>
      </c>
    </row>
    <row r="91" spans="10:14" x14ac:dyDescent="0.25">
      <c r="J91" s="1">
        <v>90</v>
      </c>
      <c r="K91" s="1">
        <f t="shared" si="0"/>
        <v>74.971727167774233</v>
      </c>
      <c r="M91" s="1">
        <v>89</v>
      </c>
      <c r="N91" s="1">
        <v>651.67197999999996</v>
      </c>
    </row>
    <row r="92" spans="10:14" x14ac:dyDescent="0.25">
      <c r="J92" s="1">
        <v>91</v>
      </c>
      <c r="K92" s="1">
        <f t="shared" si="0"/>
        <v>74.935329506381109</v>
      </c>
      <c r="M92" s="1">
        <v>90</v>
      </c>
      <c r="N92" s="1">
        <v>649.28255999999999</v>
      </c>
    </row>
    <row r="93" spans="10:14" x14ac:dyDescent="0.25">
      <c r="J93" s="1">
        <v>92</v>
      </c>
      <c r="K93" s="1">
        <f t="shared" si="0"/>
        <v>74.89975621967119</v>
      </c>
      <c r="M93" s="1">
        <v>91</v>
      </c>
      <c r="N93" s="1">
        <v>679.52018999999996</v>
      </c>
    </row>
    <row r="94" spans="10:14" x14ac:dyDescent="0.25">
      <c r="J94" s="1">
        <v>93</v>
      </c>
      <c r="K94" s="1">
        <f t="shared" si="0"/>
        <v>74.864979619556323</v>
      </c>
      <c r="M94" s="1">
        <v>92</v>
      </c>
      <c r="N94" s="1">
        <v>678.34046999999998</v>
      </c>
    </row>
    <row r="95" spans="10:14" x14ac:dyDescent="0.25">
      <c r="J95" s="1">
        <v>94</v>
      </c>
      <c r="K95" s="1">
        <f t="shared" si="0"/>
        <v>74.830973243932291</v>
      </c>
      <c r="M95" s="1">
        <v>93</v>
      </c>
      <c r="N95" s="1">
        <v>676.06813</v>
      </c>
    </row>
    <row r="96" spans="10:14" x14ac:dyDescent="0.25">
      <c r="J96" s="1">
        <v>95</v>
      </c>
      <c r="K96" s="1">
        <f t="shared" si="0"/>
        <v>74.797711789577605</v>
      </c>
      <c r="M96" s="1">
        <v>94</v>
      </c>
      <c r="N96" s="1">
        <v>704.68718999999999</v>
      </c>
    </row>
    <row r="97" spans="10:14" x14ac:dyDescent="0.25">
      <c r="J97" s="1">
        <v>96</v>
      </c>
      <c r="K97" s="1">
        <f t="shared" si="0"/>
        <v>74.765171049412018</v>
      </c>
      <c r="M97" s="1">
        <v>95</v>
      </c>
      <c r="N97" s="1">
        <v>636.36526000000003</v>
      </c>
    </row>
    <row r="98" spans="10:14" x14ac:dyDescent="0.25">
      <c r="M98" s="1">
        <v>96</v>
      </c>
      <c r="N98" s="1">
        <v>655.37621999999999</v>
      </c>
    </row>
  </sheetData>
  <mergeCells count="4">
    <mergeCell ref="E11:E13"/>
    <mergeCell ref="D2:E2"/>
    <mergeCell ref="D6:E6"/>
    <mergeCell ref="D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Analysis - Batch Means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Ting Chong</cp:lastModifiedBy>
  <dcterms:modified xsi:type="dcterms:W3CDTF">2021-04-09T20:01:42Z</dcterms:modified>
</cp:coreProperties>
</file>