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ts\Desktop\C-DAC\EXCEL\"/>
    </mc:Choice>
  </mc:AlternateContent>
  <bookViews>
    <workbookView xWindow="0" yWindow="0" windowWidth="19200" windowHeight="7068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ATD">Sheet2!$A$2:$AI$6</definedName>
    <definedName name="EMP">Sheet1!$A$2:$F$6</definedName>
    <definedName name="SAL">Sheet3!$E$2:$E$6</definedName>
    <definedName name="SALL">Sheet3!$A$2:$E$6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E3" i="4"/>
  <c r="F3" i="4"/>
  <c r="G3" i="4"/>
  <c r="L3" i="4" s="1"/>
  <c r="H3" i="4"/>
  <c r="I3" i="4"/>
  <c r="J3" i="4"/>
  <c r="K3" i="4"/>
  <c r="D4" i="4"/>
  <c r="G4" i="4" s="1"/>
  <c r="L4" i="4" s="1"/>
  <c r="E4" i="4"/>
  <c r="F4" i="4"/>
  <c r="H4" i="4"/>
  <c r="K4" i="4" s="1"/>
  <c r="I4" i="4"/>
  <c r="J4" i="4"/>
  <c r="D5" i="4"/>
  <c r="G5" i="4" s="1"/>
  <c r="E5" i="4"/>
  <c r="F5" i="4"/>
  <c r="H5" i="4"/>
  <c r="K5" i="4" s="1"/>
  <c r="I5" i="4"/>
  <c r="J5" i="4"/>
  <c r="D6" i="4"/>
  <c r="G6" i="4" s="1"/>
  <c r="L6" i="4" s="1"/>
  <c r="E6" i="4"/>
  <c r="F6" i="4"/>
  <c r="H6" i="4"/>
  <c r="K6" i="4" s="1"/>
  <c r="I6" i="4"/>
  <c r="J6" i="4"/>
  <c r="L2" i="4"/>
  <c r="K2" i="4"/>
  <c r="J2" i="4"/>
  <c r="I2" i="4"/>
  <c r="H2" i="4"/>
  <c r="G2" i="4"/>
  <c r="F2" i="4"/>
  <c r="E2" i="4"/>
  <c r="D2" i="4"/>
  <c r="C3" i="4"/>
  <c r="C4" i="4"/>
  <c r="C5" i="4"/>
  <c r="C6" i="4"/>
  <c r="C2" i="4"/>
  <c r="B6" i="4"/>
  <c r="B5" i="4"/>
  <c r="B4" i="4"/>
  <c r="B3" i="4"/>
  <c r="B2" i="4"/>
  <c r="E3" i="3"/>
  <c r="E4" i="3"/>
  <c r="E5" i="3"/>
  <c r="E6" i="3"/>
  <c r="E2" i="3"/>
  <c r="D3" i="3"/>
  <c r="D4" i="3"/>
  <c r="D5" i="3"/>
  <c r="D6" i="3"/>
  <c r="D2" i="3"/>
  <c r="C3" i="3"/>
  <c r="C4" i="3"/>
  <c r="C5" i="3"/>
  <c r="C6" i="3"/>
  <c r="C2" i="3"/>
  <c r="B3" i="3"/>
  <c r="B4" i="3"/>
  <c r="B5" i="3"/>
  <c r="B6" i="3"/>
  <c r="B2" i="3"/>
  <c r="AH3" i="2"/>
  <c r="AI3" i="2"/>
  <c r="AH4" i="2"/>
  <c r="AI4" i="2"/>
  <c r="AH5" i="2"/>
  <c r="AI5" i="2"/>
  <c r="AH6" i="2"/>
  <c r="AI6" i="2"/>
  <c r="AI2" i="2"/>
  <c r="AH2" i="2"/>
  <c r="B3" i="2"/>
  <c r="B4" i="2"/>
  <c r="B5" i="2"/>
  <c r="B6" i="2"/>
  <c r="B2" i="2"/>
  <c r="L5" i="4" l="1"/>
</calcChain>
</file>

<file path=xl/sharedStrings.xml><?xml version="1.0" encoding="utf-8"?>
<sst xmlns="http://schemas.openxmlformats.org/spreadsheetml/2006/main" count="217" uniqueCount="37">
  <si>
    <t>ID NUMBER</t>
  </si>
  <si>
    <t>EMPLOYEES NAME</t>
  </si>
  <si>
    <t>DEPARTMENT</t>
  </si>
  <si>
    <t>AREA</t>
  </si>
  <si>
    <t>SALARY</t>
  </si>
  <si>
    <t>MOBILE NO</t>
  </si>
  <si>
    <t>EMP-1001</t>
  </si>
  <si>
    <t>EMP-1002</t>
  </si>
  <si>
    <t>EMP-1003</t>
  </si>
  <si>
    <t>EMP-1004</t>
  </si>
  <si>
    <t>EMP-1005</t>
  </si>
  <si>
    <t>BHARAT PATEL</t>
  </si>
  <si>
    <t>CHETAN PANCHAL</t>
  </si>
  <si>
    <t>PRADIP SHARMA</t>
  </si>
  <si>
    <t>NARESH SHAH</t>
  </si>
  <si>
    <t>SANJAY SHARMA</t>
  </si>
  <si>
    <t>MANAGER</t>
  </si>
  <si>
    <t>WORKER</t>
  </si>
  <si>
    <t>HELPER</t>
  </si>
  <si>
    <t>BAPUNAGAR</t>
  </si>
  <si>
    <t>NARODA</t>
  </si>
  <si>
    <t>RAKHIYAL</t>
  </si>
  <si>
    <t>P</t>
  </si>
  <si>
    <t>PRESENT DAYS</t>
  </si>
  <si>
    <t>ABSENT DAYS</t>
  </si>
  <si>
    <t>A</t>
  </si>
  <si>
    <t>PER DAY SALARY</t>
  </si>
  <si>
    <t>BASIC SALARY</t>
  </si>
  <si>
    <t>HRA 45%</t>
  </si>
  <si>
    <t>DA 117%</t>
  </si>
  <si>
    <t>MA 10%</t>
  </si>
  <si>
    <t>GROSS SALARY</t>
  </si>
  <si>
    <t>PF 12%</t>
  </si>
  <si>
    <t>TDS 2%</t>
  </si>
  <si>
    <t>TAX 1%</t>
  </si>
  <si>
    <t>DUDUCATION SALARY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</si>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</sst>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5" fontId="1" fillId="0" borderId="11" xfId="0" applyNumberFormat="1" applyFont="1" applyBorder="1" applyAlignment="1">
      <alignment textRotation="90"/>
    </xf>
    <xf numFmtId="0" fontId="1" fillId="0" borderId="11" xfId="0" applyFont="1" applyBorder="1" applyAlignment="1">
      <alignment textRotation="90"/>
    </xf>
    <xf numFmtId="0" fontId="1" fillId="0" borderId="12" xfId="0" applyFont="1" applyBorder="1" applyAlignment="1">
      <alignment textRotation="90"/>
    </xf>
    <xf numFmtId="0" fontId="0" fillId="0" borderId="13" xfId="0" applyBorder="1"/>
    <xf numFmtId="0" fontId="0" fillId="0" borderId="0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16" sqref="D16"/>
    </sheetView>
  </sheetViews>
  <sheetFormatPr defaultRowHeight="14.4" x14ac:dyDescent="0.3"/>
  <cols>
    <col min="1" max="1" width="13.44140625" customWidth="1"/>
    <col min="2" max="2" width="17.21875" customWidth="1"/>
    <col min="3" max="3" width="15.88671875" customWidth="1"/>
    <col min="4" max="4" width="14.5546875" customWidth="1"/>
    <col min="6" max="6" width="11.44140625" customWidth="1"/>
  </cols>
  <sheetData>
    <row r="1" spans="1:6" ht="15" thickBot="1" x14ac:dyDescent="0.3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</row>
    <row r="2" spans="1:6" x14ac:dyDescent="0.3">
      <c r="A2" s="8" t="s">
        <v>6</v>
      </c>
      <c r="B2" s="9" t="s">
        <v>11</v>
      </c>
      <c r="C2" s="9" t="s">
        <v>16</v>
      </c>
      <c r="D2" s="9" t="s">
        <v>19</v>
      </c>
      <c r="E2" s="9">
        <v>650</v>
      </c>
      <c r="F2" s="10">
        <v>9876234567</v>
      </c>
    </row>
    <row r="3" spans="1:6" x14ac:dyDescent="0.3">
      <c r="A3" s="3" t="s">
        <v>7</v>
      </c>
      <c r="B3" s="2" t="s">
        <v>12</v>
      </c>
      <c r="C3" s="2" t="s">
        <v>17</v>
      </c>
      <c r="D3" s="2" t="s">
        <v>20</v>
      </c>
      <c r="E3" s="2">
        <v>350</v>
      </c>
      <c r="F3" s="4">
        <v>9182567384</v>
      </c>
    </row>
    <row r="4" spans="1:6" x14ac:dyDescent="0.3">
      <c r="A4" s="3" t="s">
        <v>8</v>
      </c>
      <c r="B4" s="2" t="s">
        <v>13</v>
      </c>
      <c r="C4" s="2" t="s">
        <v>18</v>
      </c>
      <c r="D4" s="2" t="s">
        <v>21</v>
      </c>
      <c r="E4" s="2">
        <v>250</v>
      </c>
      <c r="F4" s="4">
        <v>8937264857</v>
      </c>
    </row>
    <row r="5" spans="1:6" x14ac:dyDescent="0.3">
      <c r="A5" s="3" t="s">
        <v>9</v>
      </c>
      <c r="B5" s="2" t="s">
        <v>14</v>
      </c>
      <c r="C5" s="2" t="s">
        <v>16</v>
      </c>
      <c r="D5" s="2" t="s">
        <v>20</v>
      </c>
      <c r="E5" s="2">
        <v>550</v>
      </c>
      <c r="F5" s="4">
        <v>9823647367</v>
      </c>
    </row>
    <row r="6" spans="1:6" ht="15" thickBot="1" x14ac:dyDescent="0.35">
      <c r="A6" s="5" t="s">
        <v>10</v>
      </c>
      <c r="B6" s="6" t="s">
        <v>15</v>
      </c>
      <c r="C6" s="6" t="s">
        <v>18</v>
      </c>
      <c r="D6" s="6" t="s">
        <v>21</v>
      </c>
      <c r="E6" s="6">
        <v>300</v>
      </c>
      <c r="F6" s="7">
        <v>9218374621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workbookViewId="0">
      <selection activeCell="B10" sqref="B10"/>
    </sheetView>
  </sheetViews>
  <sheetFormatPr defaultRowHeight="14.4" x14ac:dyDescent="0.3"/>
  <cols>
    <col min="1" max="1" width="13.88671875" customWidth="1"/>
    <col min="2" max="2" width="20.77734375" customWidth="1"/>
    <col min="3" max="33" width="3.5546875" bestFit="1" customWidth="1"/>
    <col min="34" max="35" width="3.5546875" customWidth="1"/>
  </cols>
  <sheetData>
    <row r="1" spans="1:35" s="1" customFormat="1" ht="73.8" thickBot="1" x14ac:dyDescent="0.35">
      <c r="A1" s="11" t="s">
        <v>0</v>
      </c>
      <c r="B1" s="12" t="s">
        <v>1</v>
      </c>
      <c r="C1" s="14">
        <v>43101</v>
      </c>
      <c r="D1" s="14">
        <v>43102</v>
      </c>
      <c r="E1" s="14">
        <v>43103</v>
      </c>
      <c r="F1" s="14">
        <v>43104</v>
      </c>
      <c r="G1" s="14">
        <v>43105</v>
      </c>
      <c r="H1" s="14">
        <v>43106</v>
      </c>
      <c r="I1" s="14">
        <v>43107</v>
      </c>
      <c r="J1" s="14">
        <v>43108</v>
      </c>
      <c r="K1" s="14">
        <v>43109</v>
      </c>
      <c r="L1" s="14">
        <v>43110</v>
      </c>
      <c r="M1" s="14">
        <v>43111</v>
      </c>
      <c r="N1" s="14">
        <v>43112</v>
      </c>
      <c r="O1" s="14">
        <v>43113</v>
      </c>
      <c r="P1" s="14">
        <v>43114</v>
      </c>
      <c r="Q1" s="14">
        <v>43115</v>
      </c>
      <c r="R1" s="14">
        <v>43116</v>
      </c>
      <c r="S1" s="14">
        <v>43117</v>
      </c>
      <c r="T1" s="14">
        <v>43118</v>
      </c>
      <c r="U1" s="14">
        <v>43119</v>
      </c>
      <c r="V1" s="14">
        <v>43120</v>
      </c>
      <c r="W1" s="14">
        <v>43121</v>
      </c>
      <c r="X1" s="14">
        <v>43122</v>
      </c>
      <c r="Y1" s="14">
        <v>43123</v>
      </c>
      <c r="Z1" s="14">
        <v>43124</v>
      </c>
      <c r="AA1" s="14">
        <v>43125</v>
      </c>
      <c r="AB1" s="14">
        <v>43126</v>
      </c>
      <c r="AC1" s="14">
        <v>43127</v>
      </c>
      <c r="AD1" s="14">
        <v>43128</v>
      </c>
      <c r="AE1" s="14">
        <v>43129</v>
      </c>
      <c r="AF1" s="14">
        <v>43130</v>
      </c>
      <c r="AG1" s="14">
        <v>43131</v>
      </c>
      <c r="AH1" s="15" t="s">
        <v>23</v>
      </c>
      <c r="AI1" s="16" t="s">
        <v>24</v>
      </c>
    </row>
    <row r="2" spans="1:35" x14ac:dyDescent="0.3">
      <c r="A2" s="8" t="s">
        <v>6</v>
      </c>
      <c r="B2" s="9" t="str">
        <f>VLOOKUP(A2,EMP,2)</f>
        <v>BHARAT PATEL</v>
      </c>
      <c r="C2" s="9" t="s">
        <v>22</v>
      </c>
      <c r="D2" s="9" t="s">
        <v>25</v>
      </c>
      <c r="E2" s="9" t="s">
        <v>22</v>
      </c>
      <c r="F2" s="9" t="s">
        <v>22</v>
      </c>
      <c r="G2" s="9" t="s">
        <v>22</v>
      </c>
      <c r="H2" s="9" t="s">
        <v>22</v>
      </c>
      <c r="I2" s="9" t="s">
        <v>22</v>
      </c>
      <c r="J2" s="9" t="s">
        <v>25</v>
      </c>
      <c r="K2" s="9" t="s">
        <v>25</v>
      </c>
      <c r="L2" s="9" t="s">
        <v>22</v>
      </c>
      <c r="M2" s="9" t="s">
        <v>22</v>
      </c>
      <c r="N2" s="9" t="s">
        <v>22</v>
      </c>
      <c r="O2" s="9" t="s">
        <v>25</v>
      </c>
      <c r="P2" s="9" t="s">
        <v>22</v>
      </c>
      <c r="Q2" s="9" t="s">
        <v>25</v>
      </c>
      <c r="R2" s="9" t="s">
        <v>22</v>
      </c>
      <c r="S2" s="9" t="s">
        <v>22</v>
      </c>
      <c r="T2" s="9" t="s">
        <v>22</v>
      </c>
      <c r="U2" s="9" t="s">
        <v>22</v>
      </c>
      <c r="V2" s="9" t="s">
        <v>25</v>
      </c>
      <c r="W2" s="9" t="s">
        <v>25</v>
      </c>
      <c r="X2" s="9" t="s">
        <v>22</v>
      </c>
      <c r="Y2" s="9" t="s">
        <v>22</v>
      </c>
      <c r="Z2" s="9" t="s">
        <v>22</v>
      </c>
      <c r="AA2" s="9" t="s">
        <v>22</v>
      </c>
      <c r="AB2" s="9" t="s">
        <v>25</v>
      </c>
      <c r="AC2" s="9" t="s">
        <v>22</v>
      </c>
      <c r="AD2" s="9" t="s">
        <v>22</v>
      </c>
      <c r="AE2" s="9" t="s">
        <v>22</v>
      </c>
      <c r="AF2" s="9" t="s">
        <v>22</v>
      </c>
      <c r="AG2" s="9" t="s">
        <v>25</v>
      </c>
      <c r="AH2" s="9">
        <f>COUNTIF(C2:AG2,"P")</f>
        <v>22</v>
      </c>
      <c r="AI2" s="10">
        <f>COUNTIF(C2:AG2,"A")</f>
        <v>9</v>
      </c>
    </row>
    <row r="3" spans="1:35" x14ac:dyDescent="0.3">
      <c r="A3" s="3" t="s">
        <v>7</v>
      </c>
      <c r="B3" s="2" t="str">
        <f>VLOOKUP(A3,EMP,2)</f>
        <v>CHETAN PANCHAL</v>
      </c>
      <c r="C3" s="2" t="s">
        <v>22</v>
      </c>
      <c r="D3" s="2" t="s">
        <v>22</v>
      </c>
      <c r="E3" s="2" t="s">
        <v>22</v>
      </c>
      <c r="F3" s="2" t="s">
        <v>22</v>
      </c>
      <c r="G3" s="2" t="s">
        <v>22</v>
      </c>
      <c r="H3" s="2" t="s">
        <v>22</v>
      </c>
      <c r="I3" s="2" t="s">
        <v>22</v>
      </c>
      <c r="J3" s="2" t="s">
        <v>22</v>
      </c>
      <c r="K3" s="2" t="s">
        <v>22</v>
      </c>
      <c r="L3" s="2" t="s">
        <v>22</v>
      </c>
      <c r="M3" s="2" t="s">
        <v>22</v>
      </c>
      <c r="N3" s="2" t="s">
        <v>22</v>
      </c>
      <c r="O3" s="2" t="s">
        <v>22</v>
      </c>
      <c r="P3" s="2" t="s">
        <v>25</v>
      </c>
      <c r="Q3" s="2" t="s">
        <v>22</v>
      </c>
      <c r="R3" s="2" t="s">
        <v>22</v>
      </c>
      <c r="S3" s="2" t="s">
        <v>22</v>
      </c>
      <c r="T3" s="2" t="s">
        <v>22</v>
      </c>
      <c r="U3" s="2" t="s">
        <v>25</v>
      </c>
      <c r="V3" s="2" t="s">
        <v>22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25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>
        <f t="shared" ref="AH3:AH6" si="0">COUNTIF(C3:AG3,"P")</f>
        <v>28</v>
      </c>
      <c r="AI3" s="4">
        <f t="shared" ref="AI3:AI6" si="1">COUNTIF(C3:AG3,"A")</f>
        <v>3</v>
      </c>
    </row>
    <row r="4" spans="1:35" x14ac:dyDescent="0.3">
      <c r="A4" s="3" t="s">
        <v>8</v>
      </c>
      <c r="B4" s="2" t="str">
        <f>VLOOKUP(A4,EMP,2)</f>
        <v>PRADIP SHARMA</v>
      </c>
      <c r="C4" s="2" t="s">
        <v>25</v>
      </c>
      <c r="D4" s="2" t="s">
        <v>22</v>
      </c>
      <c r="E4" s="2" t="s">
        <v>22</v>
      </c>
      <c r="F4" s="2" t="s">
        <v>22</v>
      </c>
      <c r="G4" s="2" t="s">
        <v>22</v>
      </c>
      <c r="H4" s="2" t="s">
        <v>25</v>
      </c>
      <c r="I4" s="2" t="s">
        <v>22</v>
      </c>
      <c r="J4" s="2" t="s">
        <v>22</v>
      </c>
      <c r="K4" s="2" t="s">
        <v>22</v>
      </c>
      <c r="L4" s="2" t="s">
        <v>22</v>
      </c>
      <c r="M4" s="2" t="s">
        <v>25</v>
      </c>
      <c r="N4" s="2" t="s">
        <v>22</v>
      </c>
      <c r="O4" s="2" t="s">
        <v>22</v>
      </c>
      <c r="P4" s="2" t="s">
        <v>25</v>
      </c>
      <c r="Q4" s="2" t="s">
        <v>22</v>
      </c>
      <c r="R4" s="2" t="s">
        <v>25</v>
      </c>
      <c r="S4" s="2" t="s">
        <v>22</v>
      </c>
      <c r="T4" s="2" t="s">
        <v>22</v>
      </c>
      <c r="U4" s="2" t="s">
        <v>22</v>
      </c>
      <c r="V4" s="2" t="s">
        <v>22</v>
      </c>
      <c r="W4" s="2" t="s">
        <v>22</v>
      </c>
      <c r="X4" s="2" t="s">
        <v>25</v>
      </c>
      <c r="Y4" s="2" t="s">
        <v>22</v>
      </c>
      <c r="Z4" s="2" t="s">
        <v>22</v>
      </c>
      <c r="AA4" s="2" t="s">
        <v>22</v>
      </c>
      <c r="AB4" s="2" t="s">
        <v>22</v>
      </c>
      <c r="AC4" s="2" t="s">
        <v>22</v>
      </c>
      <c r="AD4" s="2" t="s">
        <v>25</v>
      </c>
      <c r="AE4" s="2" t="s">
        <v>22</v>
      </c>
      <c r="AF4" s="2" t="s">
        <v>22</v>
      </c>
      <c r="AG4" s="2" t="s">
        <v>25</v>
      </c>
      <c r="AH4" s="2">
        <f t="shared" si="0"/>
        <v>23</v>
      </c>
      <c r="AI4" s="4">
        <f t="shared" si="1"/>
        <v>8</v>
      </c>
    </row>
    <row r="5" spans="1:35" x14ac:dyDescent="0.3">
      <c r="A5" s="3" t="s">
        <v>9</v>
      </c>
      <c r="B5" s="2" t="str">
        <f>VLOOKUP(A5,EMP,2)</f>
        <v>NARESH SHAH</v>
      </c>
      <c r="C5" s="2" t="s">
        <v>22</v>
      </c>
      <c r="D5" s="2" t="s">
        <v>25</v>
      </c>
      <c r="E5" s="2" t="s">
        <v>22</v>
      </c>
      <c r="F5" s="2" t="s">
        <v>22</v>
      </c>
      <c r="G5" s="2" t="s">
        <v>22</v>
      </c>
      <c r="H5" s="2" t="s">
        <v>22</v>
      </c>
      <c r="I5" s="2" t="s">
        <v>22</v>
      </c>
      <c r="J5" s="2" t="s">
        <v>22</v>
      </c>
      <c r="K5" s="2" t="s">
        <v>25</v>
      </c>
      <c r="L5" s="2" t="s">
        <v>22</v>
      </c>
      <c r="M5" s="2" t="s">
        <v>22</v>
      </c>
      <c r="N5" s="2" t="s">
        <v>22</v>
      </c>
      <c r="O5" s="2" t="s">
        <v>22</v>
      </c>
      <c r="P5" s="2" t="s">
        <v>22</v>
      </c>
      <c r="Q5" s="2" t="s">
        <v>22</v>
      </c>
      <c r="R5" s="2" t="s">
        <v>22</v>
      </c>
      <c r="S5" s="2" t="s">
        <v>25</v>
      </c>
      <c r="T5" s="2" t="s">
        <v>25</v>
      </c>
      <c r="U5" s="2" t="s">
        <v>25</v>
      </c>
      <c r="V5" s="2" t="s">
        <v>25</v>
      </c>
      <c r="W5" s="2" t="s">
        <v>25</v>
      </c>
      <c r="X5" s="2" t="s">
        <v>25</v>
      </c>
      <c r="Y5" s="2" t="s">
        <v>25</v>
      </c>
      <c r="Z5" s="2" t="s">
        <v>25</v>
      </c>
      <c r="AA5" s="2" t="s">
        <v>25</v>
      </c>
      <c r="AB5" s="2" t="s">
        <v>25</v>
      </c>
      <c r="AC5" s="2" t="s">
        <v>22</v>
      </c>
      <c r="AD5" s="2" t="s">
        <v>25</v>
      </c>
      <c r="AE5" s="2" t="s">
        <v>22</v>
      </c>
      <c r="AF5" s="2" t="s">
        <v>22</v>
      </c>
      <c r="AG5" s="2" t="s">
        <v>22</v>
      </c>
      <c r="AH5" s="2">
        <f t="shared" si="0"/>
        <v>18</v>
      </c>
      <c r="AI5" s="4">
        <f t="shared" si="1"/>
        <v>13</v>
      </c>
    </row>
    <row r="6" spans="1:35" ht="15" thickBot="1" x14ac:dyDescent="0.35">
      <c r="A6" s="5" t="s">
        <v>10</v>
      </c>
      <c r="B6" s="6" t="str">
        <f>VLOOKUP(A6,EMP,2)</f>
        <v>SANJAY SHARMA</v>
      </c>
      <c r="C6" s="6" t="s">
        <v>22</v>
      </c>
      <c r="D6" s="6" t="s">
        <v>22</v>
      </c>
      <c r="E6" s="6" t="s">
        <v>22</v>
      </c>
      <c r="F6" s="6" t="s">
        <v>25</v>
      </c>
      <c r="G6" s="6" t="s">
        <v>22</v>
      </c>
      <c r="H6" s="6" t="s">
        <v>22</v>
      </c>
      <c r="I6" s="6" t="s">
        <v>22</v>
      </c>
      <c r="J6" s="6" t="s">
        <v>25</v>
      </c>
      <c r="K6" s="6" t="s">
        <v>22</v>
      </c>
      <c r="L6" s="6" t="s">
        <v>22</v>
      </c>
      <c r="M6" s="6" t="s">
        <v>22</v>
      </c>
      <c r="N6" s="6" t="s">
        <v>22</v>
      </c>
      <c r="O6" s="6" t="s">
        <v>22</v>
      </c>
      <c r="P6" s="6" t="s">
        <v>22</v>
      </c>
      <c r="Q6" s="6" t="s">
        <v>25</v>
      </c>
      <c r="R6" s="6" t="s">
        <v>22</v>
      </c>
      <c r="S6" s="6" t="s">
        <v>22</v>
      </c>
      <c r="T6" s="6" t="s">
        <v>25</v>
      </c>
      <c r="U6" s="6" t="s">
        <v>22</v>
      </c>
      <c r="V6" s="6" t="s">
        <v>22</v>
      </c>
      <c r="W6" s="6" t="s">
        <v>22</v>
      </c>
      <c r="X6" s="6" t="s">
        <v>22</v>
      </c>
      <c r="Y6" s="6" t="s">
        <v>25</v>
      </c>
      <c r="Z6" s="6" t="s">
        <v>22</v>
      </c>
      <c r="AA6" s="6" t="s">
        <v>22</v>
      </c>
      <c r="AB6" s="6" t="s">
        <v>22</v>
      </c>
      <c r="AC6" s="6" t="s">
        <v>22</v>
      </c>
      <c r="AD6" s="6" t="s">
        <v>25</v>
      </c>
      <c r="AE6" s="6" t="s">
        <v>25</v>
      </c>
      <c r="AF6" s="6" t="s">
        <v>22</v>
      </c>
      <c r="AG6" s="6" t="s">
        <v>25</v>
      </c>
      <c r="AH6" s="6">
        <f t="shared" si="0"/>
        <v>23</v>
      </c>
      <c r="AI6" s="7">
        <f t="shared" si="1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14" sqref="C14"/>
    </sheetView>
  </sheetViews>
  <sheetFormatPr defaultRowHeight="14.4" x14ac:dyDescent="0.3"/>
  <cols>
    <col min="1" max="1" width="14.21875" style="19" customWidth="1"/>
    <col min="2" max="2" width="16.6640625" style="18" customWidth="1"/>
    <col min="3" max="3" width="16.88671875" style="18" customWidth="1"/>
    <col min="4" max="4" width="16.109375" style="18" customWidth="1"/>
    <col min="5" max="5" width="12.88671875" style="18" customWidth="1"/>
    <col min="6" max="16384" width="8.88671875" style="18"/>
  </cols>
  <sheetData>
    <row r="1" spans="1:5" s="17" customFormat="1" ht="15" thickBot="1" x14ac:dyDescent="0.35">
      <c r="A1" s="11" t="s">
        <v>0</v>
      </c>
      <c r="B1" s="12" t="s">
        <v>1</v>
      </c>
      <c r="C1" s="12" t="s">
        <v>23</v>
      </c>
      <c r="D1" s="12" t="s">
        <v>26</v>
      </c>
      <c r="E1" s="13" t="s">
        <v>27</v>
      </c>
    </row>
    <row r="2" spans="1:5" x14ac:dyDescent="0.3">
      <c r="A2" s="8" t="s">
        <v>6</v>
      </c>
      <c r="B2" s="9" t="str">
        <f>VLOOKUP(A2,EMP,2)</f>
        <v>BHARAT PATEL</v>
      </c>
      <c r="C2" s="9">
        <f>VLOOKUP(A2,ATD,34)</f>
        <v>22</v>
      </c>
      <c r="D2" s="9">
        <f>VLOOKUP(A2,EMP,5)</f>
        <v>650</v>
      </c>
      <c r="E2" s="10">
        <f>D2*C2</f>
        <v>14300</v>
      </c>
    </row>
    <row r="3" spans="1:5" x14ac:dyDescent="0.3">
      <c r="A3" s="3" t="s">
        <v>7</v>
      </c>
      <c r="B3" s="2" t="str">
        <f>VLOOKUP(A3,EMP,2)</f>
        <v>CHETAN PANCHAL</v>
      </c>
      <c r="C3" s="2">
        <f>VLOOKUP(A3,ATD,34)</f>
        <v>28</v>
      </c>
      <c r="D3" s="2">
        <f>VLOOKUP(A3,EMP,5)</f>
        <v>350</v>
      </c>
      <c r="E3" s="4">
        <f t="shared" ref="E3:E6" si="0">D3*C3</f>
        <v>9800</v>
      </c>
    </row>
    <row r="4" spans="1:5" x14ac:dyDescent="0.3">
      <c r="A4" s="3" t="s">
        <v>8</v>
      </c>
      <c r="B4" s="2" t="str">
        <f>VLOOKUP(A4,EMP,2)</f>
        <v>PRADIP SHARMA</v>
      </c>
      <c r="C4" s="2">
        <f>VLOOKUP(A4,ATD,34)</f>
        <v>23</v>
      </c>
      <c r="D4" s="2">
        <f>VLOOKUP(A4,EMP,5)</f>
        <v>250</v>
      </c>
      <c r="E4" s="4">
        <f t="shared" si="0"/>
        <v>5750</v>
      </c>
    </row>
    <row r="5" spans="1:5" x14ac:dyDescent="0.3">
      <c r="A5" s="3" t="s">
        <v>9</v>
      </c>
      <c r="B5" s="2" t="str">
        <f>VLOOKUP(A5,EMP,2)</f>
        <v>NARESH SHAH</v>
      </c>
      <c r="C5" s="2">
        <f>VLOOKUP(A5,ATD,34)</f>
        <v>18</v>
      </c>
      <c r="D5" s="2">
        <f>VLOOKUP(A5,EMP,5)</f>
        <v>550</v>
      </c>
      <c r="E5" s="4">
        <f t="shared" si="0"/>
        <v>9900</v>
      </c>
    </row>
    <row r="6" spans="1:5" ht="15" thickBot="1" x14ac:dyDescent="0.35">
      <c r="A6" s="5" t="s">
        <v>10</v>
      </c>
      <c r="B6" s="6" t="str">
        <f>VLOOKUP(A6,EMP,2)</f>
        <v>SANJAY SHARMA</v>
      </c>
      <c r="C6" s="6">
        <f>VLOOKUP(A6,ATD,34)</f>
        <v>23</v>
      </c>
      <c r="D6" s="6">
        <f>VLOOKUP(A6,EMP,5)</f>
        <v>300</v>
      </c>
      <c r="E6" s="7">
        <f t="shared" si="0"/>
        <v>6900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A7" sqref="A6:A7"/>
    </sheetView>
  </sheetViews>
  <sheetFormatPr defaultRowHeight="14.4" x14ac:dyDescent="0.3"/>
  <cols>
    <col min="1" max="1" width="13.33203125" customWidth="1"/>
    <col min="2" max="2" width="16.6640625" customWidth="1"/>
    <col min="3" max="3" width="13" customWidth="1"/>
    <col min="4" max="4" width="11.88671875" customWidth="1"/>
    <col min="5" max="5" width="11.77734375" customWidth="1"/>
    <col min="7" max="7" width="12.88671875" customWidth="1"/>
    <col min="11" max="11" width="20.33203125" customWidth="1"/>
    <col min="12" max="12" width="11.21875" customWidth="1"/>
  </cols>
  <sheetData>
    <row r="1" spans="1:12" s="1" customFormat="1" ht="15" thickBot="1" x14ac:dyDescent="0.35">
      <c r="A1" s="11" t="s">
        <v>0</v>
      </c>
      <c r="B1" s="12" t="s">
        <v>1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35</v>
      </c>
      <c r="L1" s="13" t="s">
        <v>36</v>
      </c>
    </row>
    <row r="2" spans="1:12" x14ac:dyDescent="0.3">
      <c r="A2" s="8" t="s">
        <v>6</v>
      </c>
      <c r="B2" s="9" t="str">
        <f>VLOOKUP(A2,EMP,2)</f>
        <v>BHARAT PATEL</v>
      </c>
      <c r="C2" s="9">
        <f>VLOOKUP(A2,SALL,5)</f>
        <v>14300</v>
      </c>
      <c r="D2" s="9">
        <f>C2*45%</f>
        <v>6435</v>
      </c>
      <c r="E2" s="9">
        <f>C2*117%</f>
        <v>16731</v>
      </c>
      <c r="F2" s="9">
        <f>C2*10%</f>
        <v>1430</v>
      </c>
      <c r="G2" s="9">
        <f>SUM(C2:F2)</f>
        <v>38896</v>
      </c>
      <c r="H2" s="9">
        <f>C2*12%</f>
        <v>1716</v>
      </c>
      <c r="I2" s="9">
        <f>C2*2%</f>
        <v>286</v>
      </c>
      <c r="J2" s="9">
        <f>C2*1%</f>
        <v>143</v>
      </c>
      <c r="K2" s="9">
        <f>SUM(H2:J2)</f>
        <v>2145</v>
      </c>
      <c r="L2" s="10">
        <f>G2-K2</f>
        <v>36751</v>
      </c>
    </row>
    <row r="3" spans="1:12" x14ac:dyDescent="0.3">
      <c r="A3" s="3" t="s">
        <v>7</v>
      </c>
      <c r="B3" s="2" t="str">
        <f>VLOOKUP(A3,EMP,2)</f>
        <v>CHETAN PANCHAL</v>
      </c>
      <c r="C3" s="2">
        <f>VLOOKUP(A3,SALL,5)</f>
        <v>9800</v>
      </c>
      <c r="D3" s="2">
        <f t="shared" ref="D3:D6" si="0">C3*45%</f>
        <v>4410</v>
      </c>
      <c r="E3" s="2">
        <f t="shared" ref="E3:E6" si="1">C3*117%</f>
        <v>11466</v>
      </c>
      <c r="F3" s="2">
        <f t="shared" ref="F3:F6" si="2">C3*10%</f>
        <v>980</v>
      </c>
      <c r="G3" s="2">
        <f t="shared" ref="G3:G6" si="3">SUM(C3:F3)</f>
        <v>26656</v>
      </c>
      <c r="H3" s="2">
        <f t="shared" ref="H3:H6" si="4">C3*12%</f>
        <v>1176</v>
      </c>
      <c r="I3" s="2">
        <f t="shared" ref="I3:I6" si="5">C3*2%</f>
        <v>196</v>
      </c>
      <c r="J3" s="2">
        <f t="shared" ref="J3:J6" si="6">C3*1%</f>
        <v>98</v>
      </c>
      <c r="K3" s="2">
        <f t="shared" ref="K3:K6" si="7">SUM(H3:J3)</f>
        <v>1470</v>
      </c>
      <c r="L3" s="4">
        <f t="shared" ref="L3:L6" si="8">G3-K3</f>
        <v>25186</v>
      </c>
    </row>
    <row r="4" spans="1:12" x14ac:dyDescent="0.3">
      <c r="A4" s="3" t="s">
        <v>8</v>
      </c>
      <c r="B4" s="2" t="str">
        <f>VLOOKUP(A4,EMP,2)</f>
        <v>PRADIP SHARMA</v>
      </c>
      <c r="C4" s="2">
        <f>VLOOKUP(A4,SALL,5)</f>
        <v>5750</v>
      </c>
      <c r="D4" s="2">
        <f t="shared" si="0"/>
        <v>2587.5</v>
      </c>
      <c r="E4" s="2">
        <f t="shared" si="1"/>
        <v>6727.5</v>
      </c>
      <c r="F4" s="2">
        <f t="shared" si="2"/>
        <v>575</v>
      </c>
      <c r="G4" s="2">
        <f t="shared" si="3"/>
        <v>15640</v>
      </c>
      <c r="H4" s="2">
        <f t="shared" si="4"/>
        <v>690</v>
      </c>
      <c r="I4" s="2">
        <f t="shared" si="5"/>
        <v>115</v>
      </c>
      <c r="J4" s="2">
        <f t="shared" si="6"/>
        <v>57.5</v>
      </c>
      <c r="K4" s="2">
        <f t="shared" si="7"/>
        <v>862.5</v>
      </c>
      <c r="L4" s="4">
        <f t="shared" si="8"/>
        <v>14777.5</v>
      </c>
    </row>
    <row r="5" spans="1:12" x14ac:dyDescent="0.3">
      <c r="A5" s="3" t="s">
        <v>9</v>
      </c>
      <c r="B5" s="2" t="str">
        <f>VLOOKUP(A5,EMP,2)</f>
        <v>NARESH SHAH</v>
      </c>
      <c r="C5" s="2">
        <f>VLOOKUP(A5,SALL,5)</f>
        <v>9900</v>
      </c>
      <c r="D5" s="2">
        <f t="shared" si="0"/>
        <v>4455</v>
      </c>
      <c r="E5" s="2">
        <f t="shared" si="1"/>
        <v>11583</v>
      </c>
      <c r="F5" s="2">
        <f t="shared" si="2"/>
        <v>990</v>
      </c>
      <c r="G5" s="2">
        <f t="shared" si="3"/>
        <v>26928</v>
      </c>
      <c r="H5" s="2">
        <f t="shared" si="4"/>
        <v>1188</v>
      </c>
      <c r="I5" s="2">
        <f t="shared" si="5"/>
        <v>198</v>
      </c>
      <c r="J5" s="2">
        <f t="shared" si="6"/>
        <v>99</v>
      </c>
      <c r="K5" s="2">
        <f t="shared" si="7"/>
        <v>1485</v>
      </c>
      <c r="L5" s="4">
        <f t="shared" si="8"/>
        <v>25443</v>
      </c>
    </row>
    <row r="6" spans="1:12" ht="15" thickBot="1" x14ac:dyDescent="0.35">
      <c r="A6" s="5" t="s">
        <v>10</v>
      </c>
      <c r="B6" s="6" t="str">
        <f>VLOOKUP(A6,EMP,2)</f>
        <v>SANJAY SHARMA</v>
      </c>
      <c r="C6" s="6">
        <f>VLOOKUP(A6,SALL,5)</f>
        <v>6900</v>
      </c>
      <c r="D6" s="6">
        <f t="shared" si="0"/>
        <v>3105</v>
      </c>
      <c r="E6" s="6">
        <f t="shared" si="1"/>
        <v>8072.9999999999991</v>
      </c>
      <c r="F6" s="6">
        <f t="shared" si="2"/>
        <v>690</v>
      </c>
      <c r="G6" s="6">
        <f t="shared" si="3"/>
        <v>18768</v>
      </c>
      <c r="H6" s="6">
        <f t="shared" si="4"/>
        <v>828</v>
      </c>
      <c r="I6" s="6">
        <f t="shared" si="5"/>
        <v>138</v>
      </c>
      <c r="J6" s="6">
        <f t="shared" si="6"/>
        <v>69</v>
      </c>
      <c r="K6" s="6">
        <f t="shared" si="7"/>
        <v>1035</v>
      </c>
      <c r="L6" s="7">
        <f t="shared" si="8"/>
        <v>17733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Sheet2</vt:lpstr>
      <vt:lpstr>Sheet3</vt:lpstr>
      <vt:lpstr>Sheet4</vt:lpstr>
      <vt:lpstr>ATD</vt:lpstr>
      <vt:lpstr>EMP</vt:lpstr>
      <vt:lpstr>SAL</vt:lpstr>
      <vt:lpstr>SALL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ruts</dc:creator>
  <cp:lastModifiedBy>ruts</cp:lastModifiedBy>
  <dcterms:created xsi:type="dcterms:W3CDTF">2019-04-29T04:42:16Z</dcterms:created>
  <dcterms:modified xsi:type="dcterms:W3CDTF">2019-04-29T05:05:49Z</dcterms:modified>
</cp:coreProperties>
</file>