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ms/Desktop/deltahedging/deltahedging/"/>
    </mc:Choice>
  </mc:AlternateContent>
  <xr:revisionPtr revIDLastSave="0" documentId="13_ncr:1_{59A34645-8FEF-2345-9297-880F7C2B4FCC}" xr6:coauthVersionLast="45" xr6:coauthVersionMax="45" xr10:uidLastSave="{00000000-0000-0000-0000-000000000000}"/>
  <bookViews>
    <workbookView xWindow="0" yWindow="460" windowWidth="28800" windowHeight="16240" activeTab="1" xr2:uid="{FC26BE07-C3A6-8D4A-8019-EC791081BC06}"/>
  </bookViews>
  <sheets>
    <sheet name="Sheet1" sheetId="1" r:id="rId1"/>
    <sheet name="Sheet2" sheetId="2" r:id="rId2"/>
    <sheet name="Sheet3" sheetId="3" r:id="rId3"/>
  </sheets>
  <definedNames>
    <definedName name="D">Sheet1!$C$17</definedName>
    <definedName name="solver_adj" localSheetId="0" hidden="1">Sheet1!$D$14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Sheet1!$E$28</definedName>
    <definedName name="solver_lhs2" localSheetId="0" hidden="1">Sheet1!$E$29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Sheet1!$F$28</definedName>
    <definedName name="solver_rhs2" localSheetId="0" hidden="1">Sheet1!$F$29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261.6586</definedName>
    <definedName name="solver_ver" localSheetId="0" hidden="1">2</definedName>
    <definedName name="U">Sheet1!$C$16</definedName>
    <definedName name="UP">Sheet1!$C$16</definedName>
  </definedNames>
  <calcPr calcId="191029" iterate="1" iterateCount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3" l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AE1" i="2"/>
  <c r="T5" i="3"/>
  <c r="T6" i="3"/>
  <c r="T2" i="3"/>
  <c r="H6" i="3" s="1"/>
  <c r="AD1" i="2"/>
  <c r="C10" i="1"/>
  <c r="C12" i="1"/>
  <c r="C13" i="1"/>
  <c r="C14" i="1"/>
  <c r="C9" i="1"/>
  <c r="C8" i="1"/>
  <c r="T7" i="3"/>
  <c r="Q3" i="3" s="1"/>
  <c r="K2" i="2"/>
  <c r="B7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Q2" i="3" l="1"/>
  <c r="AA2" i="2" s="1"/>
  <c r="AB2" i="2" s="1"/>
  <c r="AA3" i="2"/>
  <c r="AB3" i="2" s="1"/>
  <c r="Q6" i="3"/>
  <c r="AA6" i="2" s="1"/>
  <c r="AB6" i="2" s="1"/>
  <c r="Q5" i="3"/>
  <c r="AA5" i="2" s="1"/>
  <c r="AB5" i="2" s="1"/>
  <c r="Q4" i="3"/>
  <c r="AA4" i="2" s="1"/>
  <c r="AB4" i="2" s="1"/>
  <c r="H5" i="3"/>
  <c r="I5" i="3" s="1"/>
  <c r="H4" i="3"/>
  <c r="I4" i="3" s="1"/>
  <c r="H3" i="3"/>
  <c r="J3" i="3" s="1"/>
  <c r="H2" i="3"/>
  <c r="I2" i="3" s="1"/>
  <c r="AC3" i="2"/>
  <c r="I6" i="3"/>
  <c r="J6" i="3"/>
  <c r="AC2" i="2" l="1"/>
  <c r="J5" i="3"/>
  <c r="I3" i="3"/>
  <c r="J4" i="3"/>
  <c r="AC4" i="2"/>
  <c r="AC5" i="2"/>
  <c r="AC6" i="2"/>
  <c r="J2" i="3"/>
  <c r="D2" i="3"/>
  <c r="N2" i="2"/>
  <c r="P2" i="2"/>
  <c r="O2" i="2"/>
  <c r="M2" i="2"/>
  <c r="C15" i="1"/>
  <c r="C18" i="1" s="1"/>
  <c r="G41" i="1"/>
  <c r="Q1" i="1"/>
  <c r="P1" i="1"/>
  <c r="N1" i="1"/>
  <c r="O1" i="1"/>
  <c r="M1" i="1"/>
  <c r="H1" i="1"/>
  <c r="I1" i="1"/>
  <c r="J1" i="1"/>
  <c r="K1" i="1"/>
  <c r="L1" i="1"/>
  <c r="T2" i="2" l="1"/>
  <c r="S2" i="2"/>
  <c r="K2" i="3"/>
  <c r="L2" i="3"/>
  <c r="M2" i="3"/>
  <c r="D3" i="3"/>
  <c r="O3" i="2"/>
  <c r="P3" i="2"/>
  <c r="M3" i="2"/>
  <c r="Q2" i="2"/>
  <c r="R2" i="2"/>
  <c r="N3" i="2"/>
  <c r="C16" i="1"/>
  <c r="C17" i="1" s="1"/>
  <c r="P2" i="1"/>
  <c r="O2" i="1"/>
  <c r="Q2" i="1"/>
  <c r="N2" i="1"/>
  <c r="M2" i="1"/>
  <c r="L2" i="1"/>
  <c r="H2" i="1"/>
  <c r="I2" i="1"/>
  <c r="G2" i="1"/>
  <c r="K2" i="1"/>
  <c r="J2" i="1"/>
  <c r="N2" i="3" l="1"/>
  <c r="D4" i="3"/>
  <c r="L3" i="3"/>
  <c r="P3" i="3"/>
  <c r="K3" i="3"/>
  <c r="M3" i="3"/>
  <c r="S3" i="2"/>
  <c r="T3" i="2"/>
  <c r="O4" i="2"/>
  <c r="P4" i="2"/>
  <c r="Q3" i="2"/>
  <c r="R3" i="2"/>
  <c r="M4" i="2"/>
  <c r="N4" i="2"/>
  <c r="N3" i="1"/>
  <c r="N13" i="1" s="1"/>
  <c r="M3" i="1"/>
  <c r="M17" i="1" s="1"/>
  <c r="O3" i="1"/>
  <c r="Q3" i="1"/>
  <c r="P3" i="1"/>
  <c r="I3" i="1"/>
  <c r="J3" i="1"/>
  <c r="J29" i="1" s="1"/>
  <c r="K3" i="1"/>
  <c r="K25" i="1" s="1"/>
  <c r="L3" i="1"/>
  <c r="L21" i="1" s="1"/>
  <c r="H3" i="1"/>
  <c r="H37" i="1" s="1"/>
  <c r="O2" i="3" l="1"/>
  <c r="AE2" i="2" s="1"/>
  <c r="AD2" i="2"/>
  <c r="M4" i="3"/>
  <c r="K4" i="3"/>
  <c r="N3" i="3"/>
  <c r="L4" i="3"/>
  <c r="P4" i="3"/>
  <c r="D5" i="3"/>
  <c r="S4" i="2"/>
  <c r="T4" i="2"/>
  <c r="O5" i="2"/>
  <c r="P5" i="2"/>
  <c r="Q4" i="2"/>
  <c r="R4" i="2"/>
  <c r="M5" i="2"/>
  <c r="N5" i="2"/>
  <c r="I33" i="1"/>
  <c r="Q4" i="1"/>
  <c r="O4" i="1"/>
  <c r="N4" i="1"/>
  <c r="P4" i="1"/>
  <c r="M4" i="1"/>
  <c r="C19" i="1"/>
  <c r="L4" i="1"/>
  <c r="L45" i="1" s="1"/>
  <c r="H4" i="1"/>
  <c r="H45" i="1" s="1"/>
  <c r="K4" i="1"/>
  <c r="K57" i="1" s="1"/>
  <c r="I4" i="1"/>
  <c r="J4" i="1"/>
  <c r="N4" i="3" l="1"/>
  <c r="AD4" i="2" s="1"/>
  <c r="O3" i="3"/>
  <c r="AE3" i="2" s="1"/>
  <c r="AD3" i="2"/>
  <c r="K5" i="3"/>
  <c r="D6" i="3"/>
  <c r="P5" i="3"/>
  <c r="L5" i="3"/>
  <c r="M5" i="3"/>
  <c r="S5" i="2"/>
  <c r="T5" i="2"/>
  <c r="O6" i="2"/>
  <c r="P6" i="2"/>
  <c r="Q5" i="2"/>
  <c r="M6" i="2"/>
  <c r="R5" i="2"/>
  <c r="N6" i="2"/>
  <c r="M41" i="1"/>
  <c r="N37" i="1"/>
  <c r="M49" i="1"/>
  <c r="M57" i="1"/>
  <c r="M65" i="1"/>
  <c r="N61" i="1"/>
  <c r="N53" i="1"/>
  <c r="N45" i="1"/>
  <c r="N69" i="1"/>
  <c r="L53" i="1"/>
  <c r="M25" i="1"/>
  <c r="L29" i="1"/>
  <c r="N21" i="1"/>
  <c r="N29" i="1"/>
  <c r="L37" i="1"/>
  <c r="M33" i="1"/>
  <c r="K33" i="1"/>
  <c r="C20" i="1"/>
  <c r="L61" i="1"/>
  <c r="J45" i="1"/>
  <c r="J53" i="1"/>
  <c r="I41" i="1"/>
  <c r="I49" i="1"/>
  <c r="J37" i="1"/>
  <c r="K49" i="1"/>
  <c r="K41" i="1"/>
  <c r="O4" i="3" l="1"/>
  <c r="AE4" i="2" s="1"/>
  <c r="M6" i="3"/>
  <c r="N5" i="3"/>
  <c r="P6" i="3"/>
  <c r="L6" i="3"/>
  <c r="D7" i="3"/>
  <c r="H7" i="3" s="1"/>
  <c r="K6" i="3"/>
  <c r="T6" i="2"/>
  <c r="S6" i="2"/>
  <c r="O7" i="2"/>
  <c r="P7" i="2"/>
  <c r="Q6" i="2"/>
  <c r="R6" i="2"/>
  <c r="M7" i="2"/>
  <c r="N7" i="2"/>
  <c r="N38" i="1"/>
  <c r="N55" i="1"/>
  <c r="N23" i="1"/>
  <c r="N14" i="1"/>
  <c r="N62" i="1"/>
  <c r="N47" i="1"/>
  <c r="N30" i="1"/>
  <c r="N15" i="1"/>
  <c r="N46" i="1"/>
  <c r="N71" i="1"/>
  <c r="N54" i="1"/>
  <c r="N70" i="1"/>
  <c r="N39" i="1"/>
  <c r="N31" i="1"/>
  <c r="N22" i="1"/>
  <c r="N63" i="1"/>
  <c r="I7" i="3" l="1"/>
  <c r="J7" i="3"/>
  <c r="O5" i="3"/>
  <c r="AE5" i="2" s="1"/>
  <c r="AD5" i="2"/>
  <c r="N6" i="3"/>
  <c r="K7" i="3"/>
  <c r="D8" i="3"/>
  <c r="P7" i="3"/>
  <c r="Q7" i="3" s="1"/>
  <c r="AA7" i="2" s="1"/>
  <c r="L7" i="3"/>
  <c r="M7" i="3"/>
  <c r="S7" i="2"/>
  <c r="T7" i="2"/>
  <c r="O8" i="2"/>
  <c r="P8" i="2"/>
  <c r="R7" i="2"/>
  <c r="Q7" i="2"/>
  <c r="M8" i="2"/>
  <c r="N8" i="2"/>
  <c r="M34" i="1"/>
  <c r="M42" i="1"/>
  <c r="M26" i="1"/>
  <c r="M19" i="1"/>
  <c r="M58" i="1"/>
  <c r="M43" i="1"/>
  <c r="M51" i="1"/>
  <c r="M66" i="1"/>
  <c r="M50" i="1"/>
  <c r="M59" i="1"/>
  <c r="M67" i="1"/>
  <c r="M27" i="1"/>
  <c r="M35" i="1"/>
  <c r="M18" i="1"/>
  <c r="H8" i="3" l="1"/>
  <c r="O6" i="3"/>
  <c r="AE6" i="2" s="1"/>
  <c r="AD6" i="2"/>
  <c r="AC7" i="2"/>
  <c r="AB7" i="2"/>
  <c r="K8" i="3"/>
  <c r="M8" i="3"/>
  <c r="P8" i="3"/>
  <c r="L8" i="3"/>
  <c r="D9" i="3"/>
  <c r="N7" i="3"/>
  <c r="S8" i="2"/>
  <c r="T8" i="2"/>
  <c r="O9" i="2"/>
  <c r="P9" i="2"/>
  <c r="Q8" i="2"/>
  <c r="R8" i="2"/>
  <c r="M9" i="2"/>
  <c r="N9" i="2"/>
  <c r="L38" i="1"/>
  <c r="L22" i="1"/>
  <c r="L54" i="1"/>
  <c r="L30" i="1"/>
  <c r="L62" i="1"/>
  <c r="L47" i="1"/>
  <c r="L39" i="1"/>
  <c r="L55" i="1"/>
  <c r="L63" i="1"/>
  <c r="L46" i="1"/>
  <c r="L31" i="1"/>
  <c r="L23" i="1"/>
  <c r="H9" i="3" l="1"/>
  <c r="I8" i="3"/>
  <c r="J8" i="3"/>
  <c r="O7" i="3"/>
  <c r="AE7" i="2" s="1"/>
  <c r="AD7" i="2"/>
  <c r="Q8" i="3"/>
  <c r="AA8" i="2" s="1"/>
  <c r="N8" i="3"/>
  <c r="P9" i="3"/>
  <c r="L9" i="3"/>
  <c r="D10" i="3"/>
  <c r="H10" i="3" s="1"/>
  <c r="K9" i="3"/>
  <c r="M9" i="3"/>
  <c r="S9" i="2"/>
  <c r="T9" i="2"/>
  <c r="O10" i="2"/>
  <c r="P10" i="2"/>
  <c r="Q9" i="2"/>
  <c r="R9" i="2"/>
  <c r="M10" i="2"/>
  <c r="N10" i="2"/>
  <c r="K34" i="1"/>
  <c r="K26" i="1"/>
  <c r="K58" i="1"/>
  <c r="K51" i="1"/>
  <c r="K43" i="1"/>
  <c r="K59" i="1"/>
  <c r="K27" i="1"/>
  <c r="K35" i="1"/>
  <c r="K50" i="1"/>
  <c r="K42" i="1"/>
  <c r="I10" i="3" l="1"/>
  <c r="J10" i="3"/>
  <c r="I9" i="3"/>
  <c r="J9" i="3"/>
  <c r="O8" i="3"/>
  <c r="AE8" i="2" s="1"/>
  <c r="AD8" i="2"/>
  <c r="AC8" i="2"/>
  <c r="AB8" i="2"/>
  <c r="Q9" i="3"/>
  <c r="AA9" i="2" s="1"/>
  <c r="K10" i="3"/>
  <c r="M10" i="3"/>
  <c r="N9" i="3"/>
  <c r="D11" i="3"/>
  <c r="H11" i="3" s="1"/>
  <c r="P10" i="3"/>
  <c r="L10" i="3"/>
  <c r="S10" i="2"/>
  <c r="T10" i="2"/>
  <c r="O11" i="2"/>
  <c r="P11" i="2"/>
  <c r="Q10" i="2"/>
  <c r="R10" i="2"/>
  <c r="M11" i="2"/>
  <c r="N11" i="2"/>
  <c r="J30" i="1"/>
  <c r="J54" i="1"/>
  <c r="J39" i="1"/>
  <c r="J31" i="1"/>
  <c r="J47" i="1"/>
  <c r="J55" i="1"/>
  <c r="J46" i="1"/>
  <c r="J38" i="1"/>
  <c r="I11" i="3" l="1"/>
  <c r="J11" i="3"/>
  <c r="O9" i="3"/>
  <c r="AE9" i="2" s="1"/>
  <c r="AD9" i="2"/>
  <c r="AC9" i="2"/>
  <c r="AB9" i="2"/>
  <c r="Q10" i="3"/>
  <c r="AA10" i="2" s="1"/>
  <c r="N10" i="3"/>
  <c r="M11" i="3"/>
  <c r="K11" i="3"/>
  <c r="D12" i="3"/>
  <c r="H12" i="3" s="1"/>
  <c r="P11" i="3"/>
  <c r="Q11" i="3" s="1"/>
  <c r="AA11" i="2" s="1"/>
  <c r="L11" i="3"/>
  <c r="S11" i="2"/>
  <c r="T11" i="2"/>
  <c r="O12" i="2"/>
  <c r="P12" i="2"/>
  <c r="R11" i="2"/>
  <c r="M12" i="2"/>
  <c r="Q11" i="2"/>
  <c r="N12" i="2"/>
  <c r="I34" i="1"/>
  <c r="I50" i="1"/>
  <c r="I51" i="1"/>
  <c r="I43" i="1"/>
  <c r="I35" i="1"/>
  <c r="I42" i="1"/>
  <c r="I12" i="3" l="1"/>
  <c r="J12" i="3"/>
  <c r="O10" i="3"/>
  <c r="AE10" i="2" s="1"/>
  <c r="AD10" i="2"/>
  <c r="AC10" i="2"/>
  <c r="AB10" i="2"/>
  <c r="AC11" i="2"/>
  <c r="AB11" i="2"/>
  <c r="M12" i="3"/>
  <c r="N11" i="3"/>
  <c r="K12" i="3"/>
  <c r="P12" i="3"/>
  <c r="Q12" i="3" s="1"/>
  <c r="AA12" i="2" s="1"/>
  <c r="L12" i="3"/>
  <c r="D13" i="3"/>
  <c r="H13" i="3" s="1"/>
  <c r="S12" i="2"/>
  <c r="T12" i="2"/>
  <c r="O13" i="2"/>
  <c r="P13" i="2"/>
  <c r="R12" i="2"/>
  <c r="M13" i="2"/>
  <c r="Q12" i="2"/>
  <c r="N13" i="2"/>
  <c r="H46" i="1"/>
  <c r="H39" i="1"/>
  <c r="H47" i="1"/>
  <c r="H38" i="1"/>
  <c r="J13" i="3" l="1"/>
  <c r="I13" i="3"/>
  <c r="O11" i="3"/>
  <c r="AE11" i="2" s="1"/>
  <c r="AD11" i="2"/>
  <c r="AC12" i="2"/>
  <c r="AB12" i="2"/>
  <c r="M13" i="3"/>
  <c r="N12" i="3"/>
  <c r="D14" i="3"/>
  <c r="P13" i="3"/>
  <c r="Q13" i="3" s="1"/>
  <c r="AA13" i="2" s="1"/>
  <c r="L13" i="3"/>
  <c r="K13" i="3"/>
  <c r="S13" i="2"/>
  <c r="T13" i="2"/>
  <c r="O14" i="2"/>
  <c r="P14" i="2"/>
  <c r="M14" i="2"/>
  <c r="R13" i="2"/>
  <c r="Q13" i="2"/>
  <c r="N14" i="2"/>
  <c r="E24" i="1"/>
  <c r="E23" i="1"/>
  <c r="G42" i="1"/>
  <c r="C23" i="1" s="1"/>
  <c r="G43" i="1"/>
  <c r="C24" i="1" s="1"/>
  <c r="O12" i="3" l="1"/>
  <c r="AE12" i="2" s="1"/>
  <c r="AD12" i="2"/>
  <c r="N13" i="3"/>
  <c r="AD13" i="2" s="1"/>
  <c r="AC13" i="2"/>
  <c r="AB13" i="2"/>
  <c r="P14" i="3"/>
  <c r="L14" i="3"/>
  <c r="H14" i="3"/>
  <c r="K14" i="3"/>
  <c r="M14" i="3"/>
  <c r="D15" i="3"/>
  <c r="S14" i="2"/>
  <c r="T14" i="2"/>
  <c r="O15" i="2"/>
  <c r="P15" i="2"/>
  <c r="R14" i="2"/>
  <c r="Q14" i="2"/>
  <c r="M15" i="2"/>
  <c r="N15" i="2"/>
  <c r="O13" i="3" l="1"/>
  <c r="AE13" i="2" s="1"/>
  <c r="N14" i="3"/>
  <c r="I14" i="3"/>
  <c r="J14" i="3"/>
  <c r="M15" i="3"/>
  <c r="D16" i="3"/>
  <c r="Q14" i="3"/>
  <c r="AA14" i="2" s="1"/>
  <c r="K15" i="3"/>
  <c r="P15" i="3"/>
  <c r="H15" i="3"/>
  <c r="L15" i="3"/>
  <c r="S15" i="2"/>
  <c r="T15" i="2"/>
  <c r="O16" i="2"/>
  <c r="P16" i="2"/>
  <c r="M16" i="2"/>
  <c r="R15" i="2"/>
  <c r="Q15" i="2"/>
  <c r="N16" i="2"/>
  <c r="O14" i="3" l="1"/>
  <c r="AE14" i="2" s="1"/>
  <c r="AD14" i="2"/>
  <c r="AC14" i="2"/>
  <c r="AB14" i="2"/>
  <c r="N15" i="3"/>
  <c r="P16" i="3"/>
  <c r="H16" i="3"/>
  <c r="L16" i="3"/>
  <c r="M16" i="3"/>
  <c r="I15" i="3"/>
  <c r="J15" i="3"/>
  <c r="Q15" i="3"/>
  <c r="AA15" i="2" s="1"/>
  <c r="D17" i="3"/>
  <c r="K16" i="3"/>
  <c r="S16" i="2"/>
  <c r="T16" i="2"/>
  <c r="O17" i="2"/>
  <c r="P17" i="2"/>
  <c r="R16" i="2"/>
  <c r="Q16" i="2"/>
  <c r="M17" i="2"/>
  <c r="N17" i="2"/>
  <c r="O15" i="3" l="1"/>
  <c r="AE15" i="2" s="1"/>
  <c r="AD15" i="2"/>
  <c r="AC15" i="2"/>
  <c r="AB15" i="2"/>
  <c r="M17" i="3"/>
  <c r="K17" i="3"/>
  <c r="N16" i="3"/>
  <c r="I16" i="3"/>
  <c r="J16" i="3"/>
  <c r="D18" i="3"/>
  <c r="Q16" i="3"/>
  <c r="AA16" i="2" s="1"/>
  <c r="P17" i="3"/>
  <c r="L17" i="3"/>
  <c r="H17" i="3"/>
  <c r="S17" i="2"/>
  <c r="T17" i="2"/>
  <c r="O18" i="2"/>
  <c r="P18" i="2"/>
  <c r="R17" i="2"/>
  <c r="M18" i="2"/>
  <c r="Q17" i="2"/>
  <c r="N18" i="2"/>
  <c r="O16" i="3" l="1"/>
  <c r="AE16" i="2" s="1"/>
  <c r="AD16" i="2"/>
  <c r="K18" i="3"/>
  <c r="N17" i="3"/>
  <c r="AC16" i="2"/>
  <c r="AB16" i="2"/>
  <c r="D19" i="3"/>
  <c r="Q17" i="3"/>
  <c r="AA17" i="2" s="1"/>
  <c r="P18" i="3"/>
  <c r="H18" i="3"/>
  <c r="L18" i="3"/>
  <c r="I17" i="3"/>
  <c r="J17" i="3"/>
  <c r="M18" i="3"/>
  <c r="T18" i="2"/>
  <c r="S18" i="2"/>
  <c r="O19" i="2"/>
  <c r="P19" i="2"/>
  <c r="R18" i="2"/>
  <c r="M19" i="2"/>
  <c r="Q18" i="2"/>
  <c r="N19" i="2"/>
  <c r="O17" i="3" l="1"/>
  <c r="AE17" i="2" s="1"/>
  <c r="AD17" i="2"/>
  <c r="AC17" i="2"/>
  <c r="AB17" i="2"/>
  <c r="M19" i="3"/>
  <c r="D20" i="3"/>
  <c r="I18" i="3"/>
  <c r="J18" i="3"/>
  <c r="Q18" i="3"/>
  <c r="AA18" i="2" s="1"/>
  <c r="P19" i="3"/>
  <c r="H19" i="3"/>
  <c r="L19" i="3"/>
  <c r="N18" i="3"/>
  <c r="K19" i="3"/>
  <c r="S19" i="2"/>
  <c r="T19" i="2"/>
  <c r="O20" i="2"/>
  <c r="P20" i="2"/>
  <c r="Q19" i="2"/>
  <c r="R19" i="2"/>
  <c r="M20" i="2"/>
  <c r="N20" i="2"/>
  <c r="O18" i="3" l="1"/>
  <c r="AE18" i="2" s="1"/>
  <c r="AD18" i="2"/>
  <c r="M20" i="3"/>
  <c r="AC18" i="2"/>
  <c r="AB18" i="2"/>
  <c r="N19" i="3"/>
  <c r="K20" i="3"/>
  <c r="J19" i="3"/>
  <c r="I19" i="3"/>
  <c r="P20" i="3"/>
  <c r="H20" i="3"/>
  <c r="L20" i="3"/>
  <c r="D21" i="3"/>
  <c r="Q19" i="3"/>
  <c r="AA19" i="2" s="1"/>
  <c r="S20" i="2"/>
  <c r="T20" i="2"/>
  <c r="O21" i="2"/>
  <c r="P21" i="2"/>
  <c r="R20" i="2"/>
  <c r="M21" i="2"/>
  <c r="Q20" i="2"/>
  <c r="N21" i="2"/>
  <c r="N20" i="3" l="1"/>
  <c r="AD20" i="2" s="1"/>
  <c r="O19" i="3"/>
  <c r="AE19" i="2" s="1"/>
  <c r="AD19" i="2"/>
  <c r="AC19" i="2"/>
  <c r="AB19" i="2"/>
  <c r="I20" i="3"/>
  <c r="J20" i="3"/>
  <c r="P21" i="3"/>
  <c r="G21" i="3"/>
  <c r="H21" i="3"/>
  <c r="L21" i="3"/>
  <c r="Q20" i="3"/>
  <c r="AA20" i="2" s="1"/>
  <c r="D22" i="3"/>
  <c r="M21" i="3"/>
  <c r="K21" i="3"/>
  <c r="S21" i="2"/>
  <c r="T21" i="2"/>
  <c r="O22" i="2"/>
  <c r="P22" i="2"/>
  <c r="R21" i="2"/>
  <c r="M22" i="2"/>
  <c r="Q21" i="2"/>
  <c r="N22" i="2"/>
  <c r="O20" i="3" l="1"/>
  <c r="AE20" i="2" s="1"/>
  <c r="AC20" i="2"/>
  <c r="AB20" i="2"/>
  <c r="K22" i="3"/>
  <c r="N21" i="3"/>
  <c r="P22" i="3"/>
  <c r="G22" i="3"/>
  <c r="H22" i="3"/>
  <c r="L22" i="3"/>
  <c r="J21" i="3"/>
  <c r="I21" i="3"/>
  <c r="Q21" i="3"/>
  <c r="AA21" i="2" s="1"/>
  <c r="D23" i="3"/>
  <c r="M22" i="3"/>
  <c r="S22" i="2"/>
  <c r="T22" i="2"/>
  <c r="O23" i="2"/>
  <c r="P23" i="2"/>
  <c r="R22" i="2"/>
  <c r="M23" i="2"/>
  <c r="Q22" i="2"/>
  <c r="N23" i="2"/>
  <c r="O21" i="3" l="1"/>
  <c r="AE21" i="2" s="1"/>
  <c r="AD21" i="2"/>
  <c r="AC21" i="2"/>
  <c r="AB21" i="2"/>
  <c r="K23" i="3"/>
  <c r="N22" i="3"/>
  <c r="M23" i="3"/>
  <c r="P23" i="3"/>
  <c r="G23" i="3"/>
  <c r="H23" i="3"/>
  <c r="L23" i="3"/>
  <c r="D24" i="3"/>
  <c r="Q22" i="3"/>
  <c r="AA22" i="2" s="1"/>
  <c r="I22" i="3"/>
  <c r="J22" i="3"/>
  <c r="S23" i="2"/>
  <c r="T23" i="2"/>
  <c r="O24" i="2"/>
  <c r="P24" i="2"/>
  <c r="R23" i="2"/>
  <c r="M24" i="2"/>
  <c r="Q23" i="2"/>
  <c r="N24" i="2"/>
  <c r="O22" i="3" l="1"/>
  <c r="AE22" i="2" s="1"/>
  <c r="AD22" i="2"/>
  <c r="AC22" i="2"/>
  <c r="AB22" i="2"/>
  <c r="M24" i="3"/>
  <c r="N23" i="3"/>
  <c r="K24" i="3"/>
  <c r="D25" i="3"/>
  <c r="I23" i="3"/>
  <c r="J23" i="3"/>
  <c r="P24" i="3"/>
  <c r="G24" i="3"/>
  <c r="H24" i="3"/>
  <c r="L24" i="3"/>
  <c r="Q23" i="3"/>
  <c r="AA23" i="2" s="1"/>
  <c r="S24" i="2"/>
  <c r="T24" i="2"/>
  <c r="O25" i="2"/>
  <c r="P25" i="2"/>
  <c r="R24" i="2"/>
  <c r="M25" i="2"/>
  <c r="Q24" i="2"/>
  <c r="N25" i="2"/>
  <c r="O23" i="3" l="1"/>
  <c r="AE23" i="2" s="1"/>
  <c r="AD23" i="2"/>
  <c r="M25" i="3"/>
  <c r="N24" i="3"/>
  <c r="AC23" i="2"/>
  <c r="AB23" i="2"/>
  <c r="K25" i="3"/>
  <c r="J24" i="3"/>
  <c r="I24" i="3"/>
  <c r="P25" i="3"/>
  <c r="G25" i="3"/>
  <c r="H25" i="3"/>
  <c r="L25" i="3"/>
  <c r="D26" i="3"/>
  <c r="Q24" i="3"/>
  <c r="AA24" i="2" s="1"/>
  <c r="S25" i="2"/>
  <c r="T25" i="2"/>
  <c r="O26" i="2"/>
  <c r="P26" i="2"/>
  <c r="Q25" i="2"/>
  <c r="R25" i="2"/>
  <c r="M26" i="2"/>
  <c r="N26" i="2"/>
  <c r="O24" i="3" l="1"/>
  <c r="AE24" i="2" s="1"/>
  <c r="AD24" i="2"/>
  <c r="M26" i="3"/>
  <c r="N25" i="3"/>
  <c r="AD25" i="2" s="1"/>
  <c r="AC24" i="2"/>
  <c r="AB24" i="2"/>
  <c r="D27" i="3"/>
  <c r="J25" i="3"/>
  <c r="I25" i="3"/>
  <c r="Q25" i="3"/>
  <c r="AA25" i="2" s="1"/>
  <c r="P26" i="3"/>
  <c r="G26" i="3"/>
  <c r="H26" i="3"/>
  <c r="L26" i="3"/>
  <c r="K26" i="3"/>
  <c r="T26" i="2"/>
  <c r="S26" i="2"/>
  <c r="O27" i="2"/>
  <c r="P27" i="2"/>
  <c r="R26" i="2"/>
  <c r="Q26" i="2"/>
  <c r="M27" i="2"/>
  <c r="N27" i="2"/>
  <c r="M27" i="3" l="1"/>
  <c r="O25" i="3"/>
  <c r="AE25" i="2" s="1"/>
  <c r="N26" i="3"/>
  <c r="AD26" i="2" s="1"/>
  <c r="AC25" i="2"/>
  <c r="AB25" i="2"/>
  <c r="K27" i="3"/>
  <c r="Q26" i="3"/>
  <c r="AA26" i="2" s="1"/>
  <c r="P27" i="3"/>
  <c r="Q27" i="3" s="1"/>
  <c r="AA27" i="2" s="1"/>
  <c r="G27" i="3"/>
  <c r="H27" i="3"/>
  <c r="L27" i="3"/>
  <c r="D28" i="3"/>
  <c r="I26" i="3"/>
  <c r="J26" i="3"/>
  <c r="S27" i="2"/>
  <c r="T27" i="2"/>
  <c r="O28" i="2"/>
  <c r="P28" i="2"/>
  <c r="R27" i="2"/>
  <c r="M28" i="2"/>
  <c r="Q27" i="2"/>
  <c r="N28" i="2"/>
  <c r="M28" i="3" l="1"/>
  <c r="N27" i="3"/>
  <c r="AD27" i="2" s="1"/>
  <c r="O26" i="3"/>
  <c r="AE26" i="2" s="1"/>
  <c r="AC27" i="2"/>
  <c r="AB27" i="2"/>
  <c r="AC26" i="2"/>
  <c r="AB26" i="2"/>
  <c r="I27" i="3"/>
  <c r="J27" i="3"/>
  <c r="D29" i="3"/>
  <c r="P28" i="3"/>
  <c r="G28" i="3"/>
  <c r="H28" i="3"/>
  <c r="L28" i="3"/>
  <c r="N28" i="3" s="1"/>
  <c r="K28" i="3"/>
  <c r="S28" i="2"/>
  <c r="T28" i="2"/>
  <c r="O29" i="2"/>
  <c r="P29" i="2"/>
  <c r="R28" i="2"/>
  <c r="M29" i="2"/>
  <c r="Q28" i="2"/>
  <c r="N29" i="2"/>
  <c r="O27" i="3" l="1"/>
  <c r="AE27" i="2" s="1"/>
  <c r="AD28" i="2"/>
  <c r="K29" i="3"/>
  <c r="I28" i="3"/>
  <c r="J28" i="3"/>
  <c r="P29" i="3"/>
  <c r="G29" i="3"/>
  <c r="H29" i="3"/>
  <c r="L29" i="3"/>
  <c r="D30" i="3"/>
  <c r="Q28" i="3"/>
  <c r="AA28" i="2" s="1"/>
  <c r="M29" i="3"/>
  <c r="S29" i="2"/>
  <c r="T29" i="2"/>
  <c r="O30" i="2"/>
  <c r="P30" i="2"/>
  <c r="R29" i="2"/>
  <c r="M30" i="2"/>
  <c r="Q29" i="2"/>
  <c r="N30" i="2"/>
  <c r="O28" i="3" l="1"/>
  <c r="AE28" i="2" s="1"/>
  <c r="N29" i="3"/>
  <c r="AC28" i="2"/>
  <c r="AB28" i="2"/>
  <c r="D31" i="3"/>
  <c r="P30" i="3"/>
  <c r="G30" i="3"/>
  <c r="H30" i="3"/>
  <c r="L30" i="3"/>
  <c r="J29" i="3"/>
  <c r="I29" i="3"/>
  <c r="Q29" i="3"/>
  <c r="AA29" i="2" s="1"/>
  <c r="M30" i="3"/>
  <c r="K30" i="3"/>
  <c r="T30" i="2"/>
  <c r="S30" i="2"/>
  <c r="O31" i="2"/>
  <c r="P31" i="2"/>
  <c r="R30" i="2"/>
  <c r="M31" i="2"/>
  <c r="Q30" i="2"/>
  <c r="N31" i="2"/>
  <c r="O29" i="3" l="1"/>
  <c r="AE29" i="2" s="1"/>
  <c r="AD29" i="2"/>
  <c r="K31" i="3"/>
  <c r="M31" i="3"/>
  <c r="N30" i="3"/>
  <c r="AC29" i="2"/>
  <c r="AB29" i="2"/>
  <c r="I30" i="3"/>
  <c r="J30" i="3"/>
  <c r="P31" i="3"/>
  <c r="G31" i="3"/>
  <c r="H31" i="3"/>
  <c r="L31" i="3"/>
  <c r="Q30" i="3"/>
  <c r="AA30" i="2" s="1"/>
  <c r="D32" i="3"/>
  <c r="S31" i="2"/>
  <c r="T31" i="2"/>
  <c r="O32" i="2"/>
  <c r="P32" i="2"/>
  <c r="Q31" i="2"/>
  <c r="R31" i="2"/>
  <c r="M32" i="2"/>
  <c r="N32" i="2"/>
  <c r="O30" i="3" l="1"/>
  <c r="AE30" i="2" s="1"/>
  <c r="AD30" i="2"/>
  <c r="N31" i="3"/>
  <c r="AC30" i="2"/>
  <c r="AB30" i="2"/>
  <c r="I31" i="3"/>
  <c r="J31" i="3"/>
  <c r="Q31" i="3"/>
  <c r="AA31" i="2" s="1"/>
  <c r="D33" i="3"/>
  <c r="K32" i="3"/>
  <c r="M32" i="3"/>
  <c r="P32" i="3"/>
  <c r="G32" i="3"/>
  <c r="H32" i="3"/>
  <c r="L32" i="3"/>
  <c r="S32" i="2"/>
  <c r="T32" i="2"/>
  <c r="O33" i="2"/>
  <c r="P33" i="2"/>
  <c r="Q32" i="2"/>
  <c r="R32" i="2"/>
  <c r="M33" i="2"/>
  <c r="N33" i="2"/>
  <c r="O31" i="3" l="1"/>
  <c r="AE31" i="2" s="1"/>
  <c r="AD31" i="2"/>
  <c r="AC31" i="2"/>
  <c r="AB31" i="2"/>
  <c r="M33" i="3"/>
  <c r="K33" i="3"/>
  <c r="Q32" i="3"/>
  <c r="AA32" i="2" s="1"/>
  <c r="D34" i="3"/>
  <c r="P33" i="3"/>
  <c r="G33" i="3"/>
  <c r="H33" i="3"/>
  <c r="L33" i="3"/>
  <c r="N32" i="3"/>
  <c r="I32" i="3"/>
  <c r="J32" i="3"/>
  <c r="S33" i="2"/>
  <c r="T33" i="2"/>
  <c r="O34" i="2"/>
  <c r="P34" i="2"/>
  <c r="N34" i="2"/>
  <c r="Q33" i="2"/>
  <c r="R33" i="2"/>
  <c r="M34" i="2"/>
  <c r="O32" i="3" l="1"/>
  <c r="AE32" i="2" s="1"/>
  <c r="AD32" i="2"/>
  <c r="AC32" i="2"/>
  <c r="AB32" i="2"/>
  <c r="N33" i="3"/>
  <c r="K34" i="3"/>
  <c r="M34" i="3"/>
  <c r="J33" i="3"/>
  <c r="I33" i="3"/>
  <c r="P34" i="3"/>
  <c r="G34" i="3"/>
  <c r="H34" i="3"/>
  <c r="L34" i="3"/>
  <c r="Q33" i="3"/>
  <c r="AA33" i="2" s="1"/>
  <c r="D35" i="3"/>
  <c r="T34" i="2"/>
  <c r="S34" i="2"/>
  <c r="Q34" i="2"/>
  <c r="O35" i="2"/>
  <c r="P35" i="2"/>
  <c r="R34" i="2"/>
  <c r="M35" i="2"/>
  <c r="N35" i="2"/>
  <c r="O33" i="3" l="1"/>
  <c r="AE33" i="2" s="1"/>
  <c r="AD33" i="2"/>
  <c r="AC33" i="2"/>
  <c r="AB33" i="2"/>
  <c r="N34" i="3"/>
  <c r="Q34" i="3"/>
  <c r="AA34" i="2" s="1"/>
  <c r="D36" i="3"/>
  <c r="K35" i="3"/>
  <c r="I34" i="3"/>
  <c r="J34" i="3"/>
  <c r="M35" i="3"/>
  <c r="P35" i="3"/>
  <c r="G35" i="3"/>
  <c r="H35" i="3"/>
  <c r="L35" i="3"/>
  <c r="S35" i="2"/>
  <c r="T35" i="2"/>
  <c r="O36" i="2"/>
  <c r="P36" i="2"/>
  <c r="N36" i="2"/>
  <c r="R35" i="2"/>
  <c r="Q35" i="2"/>
  <c r="M36" i="2"/>
  <c r="O34" i="3" l="1"/>
  <c r="AE34" i="2" s="1"/>
  <c r="AD34" i="2"/>
  <c r="AC34" i="2"/>
  <c r="AB34" i="2"/>
  <c r="M36" i="3"/>
  <c r="K36" i="3"/>
  <c r="N35" i="3"/>
  <c r="D37" i="3"/>
  <c r="I35" i="3"/>
  <c r="J35" i="3"/>
  <c r="Q35" i="3"/>
  <c r="AA35" i="2" s="1"/>
  <c r="P36" i="3"/>
  <c r="G36" i="3"/>
  <c r="H36" i="3"/>
  <c r="L36" i="3"/>
  <c r="S36" i="2"/>
  <c r="T36" i="2"/>
  <c r="Q36" i="2"/>
  <c r="O37" i="2"/>
  <c r="P37" i="2"/>
  <c r="M37" i="2"/>
  <c r="R36" i="2"/>
  <c r="N37" i="2"/>
  <c r="O35" i="3" l="1"/>
  <c r="AE35" i="2" s="1"/>
  <c r="AD35" i="2"/>
  <c r="N36" i="3"/>
  <c r="AD36" i="2" s="1"/>
  <c r="AC35" i="2"/>
  <c r="AB35" i="2"/>
  <c r="P37" i="3"/>
  <c r="G37" i="3"/>
  <c r="H37" i="3"/>
  <c r="L37" i="3"/>
  <c r="M37" i="3"/>
  <c r="I36" i="3"/>
  <c r="J36" i="3"/>
  <c r="K37" i="3"/>
  <c r="D38" i="3"/>
  <c r="Q36" i="3"/>
  <c r="AA36" i="2" s="1"/>
  <c r="S37" i="2"/>
  <c r="T37" i="2"/>
  <c r="O38" i="2"/>
  <c r="P38" i="2"/>
  <c r="N38" i="2"/>
  <c r="Q37" i="2"/>
  <c r="R37" i="2"/>
  <c r="M38" i="2"/>
  <c r="O36" i="3" l="1"/>
  <c r="AE36" i="2" s="1"/>
  <c r="AC36" i="2"/>
  <c r="AB36" i="2"/>
  <c r="M38" i="3"/>
  <c r="N37" i="3"/>
  <c r="J37" i="3"/>
  <c r="I37" i="3"/>
  <c r="P38" i="3"/>
  <c r="G38" i="3"/>
  <c r="H38" i="3"/>
  <c r="L38" i="3"/>
  <c r="D39" i="3"/>
  <c r="K38" i="3"/>
  <c r="Q37" i="3"/>
  <c r="AA37" i="2" s="1"/>
  <c r="S38" i="2"/>
  <c r="T38" i="2"/>
  <c r="Q38" i="2"/>
  <c r="O39" i="2"/>
  <c r="P39" i="2"/>
  <c r="N39" i="2"/>
  <c r="R38" i="2"/>
  <c r="M39" i="2"/>
  <c r="O37" i="3" l="1"/>
  <c r="AE37" i="2" s="1"/>
  <c r="AD37" i="2"/>
  <c r="AC37" i="2"/>
  <c r="AB37" i="2"/>
  <c r="K39" i="3"/>
  <c r="D40" i="3"/>
  <c r="Q38" i="3"/>
  <c r="AA38" i="2" s="1"/>
  <c r="N38" i="3"/>
  <c r="I38" i="3"/>
  <c r="J38" i="3"/>
  <c r="M39" i="3"/>
  <c r="P39" i="3"/>
  <c r="G39" i="3"/>
  <c r="H39" i="3"/>
  <c r="L39" i="3"/>
  <c r="S39" i="2"/>
  <c r="T39" i="2"/>
  <c r="Q39" i="2"/>
  <c r="O40" i="2"/>
  <c r="P40" i="2"/>
  <c r="N40" i="2"/>
  <c r="R39" i="2"/>
  <c r="M40" i="2"/>
  <c r="K40" i="3" l="1"/>
  <c r="O38" i="3"/>
  <c r="AE38" i="2" s="1"/>
  <c r="AD38" i="2"/>
  <c r="AC38" i="2"/>
  <c r="AB38" i="2"/>
  <c r="M40" i="3"/>
  <c r="J39" i="3"/>
  <c r="I39" i="3"/>
  <c r="D41" i="3"/>
  <c r="P40" i="3"/>
  <c r="G40" i="3"/>
  <c r="H40" i="3"/>
  <c r="L40" i="3"/>
  <c r="N39" i="3"/>
  <c r="Q39" i="3"/>
  <c r="AA39" i="2" s="1"/>
  <c r="S40" i="2"/>
  <c r="T40" i="2"/>
  <c r="O41" i="2"/>
  <c r="P41" i="2"/>
  <c r="Q40" i="2"/>
  <c r="N41" i="2"/>
  <c r="R40" i="2"/>
  <c r="M41" i="2"/>
  <c r="O39" i="3" l="1"/>
  <c r="AE39" i="2" s="1"/>
  <c r="AD39" i="2"/>
  <c r="N40" i="3"/>
  <c r="AD40" i="2" s="1"/>
  <c r="AC39" i="2"/>
  <c r="AB39" i="2"/>
  <c r="Q40" i="3"/>
  <c r="AA40" i="2" s="1"/>
  <c r="P41" i="3"/>
  <c r="G41" i="3"/>
  <c r="H41" i="3"/>
  <c r="L41" i="3"/>
  <c r="K41" i="3"/>
  <c r="J40" i="3"/>
  <c r="I40" i="3"/>
  <c r="D42" i="3"/>
  <c r="M41" i="3"/>
  <c r="S41" i="2"/>
  <c r="T41" i="2"/>
  <c r="O42" i="2"/>
  <c r="P42" i="2"/>
  <c r="Q41" i="2"/>
  <c r="N42" i="2"/>
  <c r="R41" i="2"/>
  <c r="M42" i="2"/>
  <c r="O40" i="3" l="1"/>
  <c r="AE40" i="2" s="1"/>
  <c r="AC40" i="2"/>
  <c r="AB40" i="2"/>
  <c r="Q41" i="3"/>
  <c r="AA41" i="2" s="1"/>
  <c r="P42" i="3"/>
  <c r="G42" i="3"/>
  <c r="H42" i="3"/>
  <c r="L42" i="3"/>
  <c r="D43" i="3"/>
  <c r="K42" i="3"/>
  <c r="M42" i="3"/>
  <c r="N41" i="3"/>
  <c r="J41" i="3"/>
  <c r="I41" i="3"/>
  <c r="S42" i="2"/>
  <c r="T42" i="2"/>
  <c r="O43" i="2"/>
  <c r="P43" i="2"/>
  <c r="Q42" i="2"/>
  <c r="N43" i="2"/>
  <c r="R42" i="2"/>
  <c r="M43" i="2"/>
  <c r="O41" i="3" l="1"/>
  <c r="AE41" i="2" s="1"/>
  <c r="AD41" i="2"/>
  <c r="AC41" i="2"/>
  <c r="AB41" i="2"/>
  <c r="K43" i="3"/>
  <c r="N42" i="3"/>
  <c r="P43" i="3"/>
  <c r="G43" i="3"/>
  <c r="H43" i="3"/>
  <c r="L43" i="3"/>
  <c r="D44" i="3"/>
  <c r="Q42" i="3"/>
  <c r="AA42" i="2" s="1"/>
  <c r="M43" i="3"/>
  <c r="I42" i="3"/>
  <c r="J42" i="3"/>
  <c r="S43" i="2"/>
  <c r="T43" i="2"/>
  <c r="Q43" i="2"/>
  <c r="O44" i="2"/>
  <c r="P44" i="2"/>
  <c r="N44" i="2"/>
  <c r="M44" i="2"/>
  <c r="R43" i="2"/>
  <c r="O42" i="3" l="1"/>
  <c r="AE42" i="2" s="1"/>
  <c r="AD42" i="2"/>
  <c r="AC42" i="2"/>
  <c r="AB42" i="2"/>
  <c r="M44" i="3"/>
  <c r="P44" i="3"/>
  <c r="G44" i="3"/>
  <c r="H44" i="3"/>
  <c r="L44" i="3"/>
  <c r="Q43" i="3"/>
  <c r="AA43" i="2" s="1"/>
  <c r="N43" i="3"/>
  <c r="K44" i="3"/>
  <c r="I43" i="3"/>
  <c r="J43" i="3"/>
  <c r="D45" i="3"/>
  <c r="S44" i="2"/>
  <c r="T44" i="2"/>
  <c r="O45" i="2"/>
  <c r="P45" i="2"/>
  <c r="Q44" i="2"/>
  <c r="N45" i="2"/>
  <c r="R44" i="2"/>
  <c r="M45" i="2"/>
  <c r="O43" i="3" l="1"/>
  <c r="AE43" i="2" s="1"/>
  <c r="AD43" i="2"/>
  <c r="N44" i="3"/>
  <c r="AD44" i="2" s="1"/>
  <c r="M45" i="3"/>
  <c r="AC43" i="2"/>
  <c r="AB43" i="2"/>
  <c r="K45" i="3"/>
  <c r="J44" i="3"/>
  <c r="I44" i="3"/>
  <c r="D46" i="3"/>
  <c r="P45" i="3"/>
  <c r="G45" i="3"/>
  <c r="H45" i="3"/>
  <c r="L45" i="3"/>
  <c r="Q44" i="3"/>
  <c r="AA44" i="2" s="1"/>
  <c r="S45" i="2"/>
  <c r="T45" i="2"/>
  <c r="O46" i="2"/>
  <c r="P46" i="2"/>
  <c r="Q45" i="2"/>
  <c r="N46" i="2"/>
  <c r="R45" i="2"/>
  <c r="M46" i="2"/>
  <c r="O44" i="3" l="1"/>
  <c r="AE44" i="2" s="1"/>
  <c r="N45" i="3"/>
  <c r="AD45" i="2" s="1"/>
  <c r="M46" i="3"/>
  <c r="AC44" i="2"/>
  <c r="AB44" i="2"/>
  <c r="K46" i="3"/>
  <c r="P46" i="3"/>
  <c r="G46" i="3"/>
  <c r="H46" i="3"/>
  <c r="L46" i="3"/>
  <c r="J45" i="3"/>
  <c r="I45" i="3"/>
  <c r="D47" i="3"/>
  <c r="M47" i="3" s="1"/>
  <c r="Q45" i="3"/>
  <c r="AA45" i="2" s="1"/>
  <c r="S46" i="2"/>
  <c r="T46" i="2"/>
  <c r="O47" i="2"/>
  <c r="P47" i="2"/>
  <c r="Q46" i="2"/>
  <c r="N47" i="2"/>
  <c r="R46" i="2"/>
  <c r="M47" i="2"/>
  <c r="O45" i="3" l="1"/>
  <c r="AE45" i="2" s="1"/>
  <c r="N46" i="3"/>
  <c r="AD46" i="2" s="1"/>
  <c r="O46" i="3"/>
  <c r="AE46" i="2" s="1"/>
  <c r="AC45" i="2"/>
  <c r="AB45" i="2"/>
  <c r="J46" i="3"/>
  <c r="I46" i="3"/>
  <c r="Q46" i="3"/>
  <c r="AA46" i="2" s="1"/>
  <c r="D48" i="3"/>
  <c r="M48" i="3" s="1"/>
  <c r="P47" i="3"/>
  <c r="G47" i="3"/>
  <c r="H47" i="3"/>
  <c r="L47" i="3"/>
  <c r="N47" i="3" s="1"/>
  <c r="K47" i="3"/>
  <c r="S47" i="2"/>
  <c r="T47" i="2"/>
  <c r="O48" i="2"/>
  <c r="P48" i="2"/>
  <c r="Q47" i="2"/>
  <c r="N48" i="2"/>
  <c r="R47" i="2"/>
  <c r="M48" i="2"/>
  <c r="O47" i="3" l="1"/>
  <c r="AE47" i="2" s="1"/>
  <c r="AD47" i="2"/>
  <c r="AC46" i="2"/>
  <c r="AB46" i="2"/>
  <c r="K48" i="3"/>
  <c r="D49" i="3"/>
  <c r="Q47" i="3"/>
  <c r="AA47" i="2" s="1"/>
  <c r="I47" i="3"/>
  <c r="J47" i="3"/>
  <c r="P48" i="3"/>
  <c r="G48" i="3"/>
  <c r="H48" i="3"/>
  <c r="L48" i="3"/>
  <c r="N48" i="3" s="1"/>
  <c r="S48" i="2"/>
  <c r="T48" i="2"/>
  <c r="Q48" i="2"/>
  <c r="O49" i="2"/>
  <c r="P49" i="2"/>
  <c r="N49" i="2"/>
  <c r="R48" i="2"/>
  <c r="M49" i="2"/>
  <c r="O48" i="3" l="1"/>
  <c r="AE48" i="2" s="1"/>
  <c r="AD48" i="2"/>
  <c r="AC47" i="2"/>
  <c r="AB47" i="2"/>
  <c r="K49" i="3"/>
  <c r="I48" i="3"/>
  <c r="J48" i="3"/>
  <c r="Q48" i="3"/>
  <c r="AA48" i="2" s="1"/>
  <c r="D50" i="3"/>
  <c r="P49" i="3"/>
  <c r="G49" i="3"/>
  <c r="H49" i="3"/>
  <c r="L49" i="3"/>
  <c r="M49" i="3"/>
  <c r="S49" i="2"/>
  <c r="T49" i="2"/>
  <c r="O50" i="2"/>
  <c r="P50" i="2"/>
  <c r="Q49" i="2"/>
  <c r="N50" i="2"/>
  <c r="R49" i="2"/>
  <c r="M50" i="2"/>
  <c r="AC48" i="2" l="1"/>
  <c r="AB48" i="2"/>
  <c r="M50" i="3"/>
  <c r="N49" i="3"/>
  <c r="Q49" i="3"/>
  <c r="AA49" i="2" s="1"/>
  <c r="P50" i="3"/>
  <c r="G50" i="3"/>
  <c r="H50" i="3"/>
  <c r="L50" i="3"/>
  <c r="D51" i="3"/>
  <c r="J49" i="3"/>
  <c r="I49" i="3"/>
  <c r="K50" i="3"/>
  <c r="S50" i="2"/>
  <c r="T50" i="2"/>
  <c r="O51" i="2"/>
  <c r="P51" i="2"/>
  <c r="Q50" i="2"/>
  <c r="N51" i="2"/>
  <c r="R50" i="2"/>
  <c r="M51" i="2"/>
  <c r="O49" i="3" l="1"/>
  <c r="AE49" i="2" s="1"/>
  <c r="AD49" i="2"/>
  <c r="AC49" i="2"/>
  <c r="AB49" i="2"/>
  <c r="N50" i="3"/>
  <c r="D52" i="3"/>
  <c r="I50" i="3"/>
  <c r="J50" i="3"/>
  <c r="M51" i="3"/>
  <c r="K51" i="3"/>
  <c r="P51" i="3"/>
  <c r="G51" i="3"/>
  <c r="H51" i="3"/>
  <c r="L51" i="3"/>
  <c r="Q50" i="3"/>
  <c r="AA50" i="2" s="1"/>
  <c r="S51" i="2"/>
  <c r="T51" i="2"/>
  <c r="Q51" i="2"/>
  <c r="O52" i="2"/>
  <c r="P52" i="2"/>
  <c r="N52" i="2"/>
  <c r="M52" i="2"/>
  <c r="R51" i="2"/>
  <c r="O50" i="3" l="1"/>
  <c r="AE50" i="2" s="1"/>
  <c r="AD50" i="2"/>
  <c r="AC50" i="2"/>
  <c r="AB50" i="2"/>
  <c r="K52" i="3"/>
  <c r="I51" i="3"/>
  <c r="J51" i="3"/>
  <c r="Q51" i="3"/>
  <c r="AA51" i="2" s="1"/>
  <c r="D53" i="3"/>
  <c r="P52" i="3"/>
  <c r="Q52" i="3" s="1"/>
  <c r="AA52" i="2" s="1"/>
  <c r="G52" i="3"/>
  <c r="H52" i="3"/>
  <c r="L52" i="3"/>
  <c r="M52" i="3"/>
  <c r="N51" i="3"/>
  <c r="S52" i="2"/>
  <c r="T52" i="2"/>
  <c r="O53" i="2"/>
  <c r="P53" i="2"/>
  <c r="Q52" i="2"/>
  <c r="N53" i="2"/>
  <c r="R52" i="2"/>
  <c r="M53" i="2"/>
  <c r="O51" i="3" l="1"/>
  <c r="AE51" i="2" s="1"/>
  <c r="AD51" i="2"/>
  <c r="K53" i="3"/>
  <c r="AC52" i="2"/>
  <c r="AB52" i="2"/>
  <c r="AC51" i="2"/>
  <c r="AB51" i="2"/>
  <c r="M53" i="3"/>
  <c r="D54" i="3"/>
  <c r="N52" i="3"/>
  <c r="P53" i="3"/>
  <c r="G53" i="3"/>
  <c r="H53" i="3"/>
  <c r="L53" i="3"/>
  <c r="I52" i="3"/>
  <c r="J52" i="3"/>
  <c r="S53" i="2"/>
  <c r="T53" i="2"/>
  <c r="Q53" i="2"/>
  <c r="O54" i="2"/>
  <c r="P54" i="2"/>
  <c r="N54" i="2"/>
  <c r="R53" i="2"/>
  <c r="M54" i="2"/>
  <c r="O52" i="3" l="1"/>
  <c r="AE52" i="2" s="1"/>
  <c r="AD52" i="2"/>
  <c r="K54" i="3"/>
  <c r="N53" i="3"/>
  <c r="AD53" i="2" s="1"/>
  <c r="J53" i="3"/>
  <c r="I53" i="3"/>
  <c r="P54" i="3"/>
  <c r="G54" i="3"/>
  <c r="H54" i="3"/>
  <c r="L54" i="3"/>
  <c r="D55" i="3"/>
  <c r="Q53" i="3"/>
  <c r="AA53" i="2" s="1"/>
  <c r="M54" i="3"/>
  <c r="S54" i="2"/>
  <c r="T54" i="2"/>
  <c r="O55" i="2"/>
  <c r="P55" i="2"/>
  <c r="Q54" i="2"/>
  <c r="N55" i="2"/>
  <c r="R54" i="2"/>
  <c r="M55" i="2"/>
  <c r="O53" i="3" l="1"/>
  <c r="AE53" i="2" s="1"/>
  <c r="AC53" i="2"/>
  <c r="AB53" i="2"/>
  <c r="M55" i="3"/>
  <c r="I54" i="3"/>
  <c r="J54" i="3"/>
  <c r="D56" i="3"/>
  <c r="Q54" i="3"/>
  <c r="AA54" i="2" s="1"/>
  <c r="P55" i="3"/>
  <c r="G55" i="3"/>
  <c r="H55" i="3"/>
  <c r="L55" i="3"/>
  <c r="N54" i="3"/>
  <c r="K55" i="3"/>
  <c r="S55" i="2"/>
  <c r="T55" i="2"/>
  <c r="O56" i="2"/>
  <c r="P56" i="2"/>
  <c r="Q55" i="2"/>
  <c r="R55" i="2"/>
  <c r="M56" i="2"/>
  <c r="N56" i="2"/>
  <c r="O54" i="3" l="1"/>
  <c r="AE54" i="2" s="1"/>
  <c r="AD54" i="2"/>
  <c r="N55" i="3"/>
  <c r="AD55" i="2" s="1"/>
  <c r="AC54" i="2"/>
  <c r="AB54" i="2"/>
  <c r="M56" i="3"/>
  <c r="K56" i="3"/>
  <c r="P56" i="3"/>
  <c r="G56" i="3"/>
  <c r="H56" i="3"/>
  <c r="L56" i="3"/>
  <c r="D57" i="3"/>
  <c r="Q55" i="3"/>
  <c r="AA55" i="2" s="1"/>
  <c r="I55" i="3"/>
  <c r="J55" i="3"/>
  <c r="S56" i="2"/>
  <c r="T56" i="2"/>
  <c r="O57" i="2"/>
  <c r="P57" i="2"/>
  <c r="N57" i="2"/>
  <c r="Q56" i="2"/>
  <c r="R56" i="2"/>
  <c r="M57" i="2"/>
  <c r="O55" i="3" l="1"/>
  <c r="AE55" i="2" s="1"/>
  <c r="N56" i="3"/>
  <c r="AD56" i="2" s="1"/>
  <c r="AC55" i="2"/>
  <c r="AB55" i="2"/>
  <c r="O56" i="3"/>
  <c r="AE56" i="2" s="1"/>
  <c r="I56" i="3"/>
  <c r="J56" i="3"/>
  <c r="P57" i="3"/>
  <c r="G57" i="3"/>
  <c r="H57" i="3"/>
  <c r="L57" i="3"/>
  <c r="Q56" i="3"/>
  <c r="AA56" i="2" s="1"/>
  <c r="D58" i="3"/>
  <c r="M57" i="3"/>
  <c r="K57" i="3"/>
  <c r="S57" i="2"/>
  <c r="T57" i="2"/>
  <c r="Q57" i="2"/>
  <c r="O58" i="2"/>
  <c r="P58" i="2"/>
  <c r="N58" i="2"/>
  <c r="R57" i="2"/>
  <c r="M58" i="2"/>
  <c r="AC56" i="2" l="1"/>
  <c r="AB56" i="2"/>
  <c r="M58" i="3"/>
  <c r="N57" i="3"/>
  <c r="J57" i="3"/>
  <c r="I57" i="3"/>
  <c r="D59" i="3"/>
  <c r="P58" i="3"/>
  <c r="G58" i="3"/>
  <c r="H58" i="3"/>
  <c r="L58" i="3"/>
  <c r="Q57" i="3"/>
  <c r="AA57" i="2" s="1"/>
  <c r="K58" i="3"/>
  <c r="S58" i="2"/>
  <c r="T58" i="2"/>
  <c r="Q58" i="2"/>
  <c r="O59" i="2"/>
  <c r="P59" i="2"/>
  <c r="N59" i="2"/>
  <c r="M59" i="2"/>
  <c r="R58" i="2"/>
  <c r="O57" i="3" l="1"/>
  <c r="AE57" i="2" s="1"/>
  <c r="AD57" i="2"/>
  <c r="M59" i="3"/>
  <c r="N58" i="3"/>
  <c r="AD58" i="2" s="1"/>
  <c r="AC57" i="2"/>
  <c r="AB57" i="2"/>
  <c r="K59" i="3"/>
  <c r="I58" i="3"/>
  <c r="J58" i="3"/>
  <c r="D60" i="3"/>
  <c r="Q58" i="3"/>
  <c r="AA58" i="2" s="1"/>
  <c r="P59" i="3"/>
  <c r="G59" i="3"/>
  <c r="H59" i="3"/>
  <c r="L59" i="3"/>
  <c r="N59" i="3" s="1"/>
  <c r="AD59" i="2" s="1"/>
  <c r="S59" i="2"/>
  <c r="T59" i="2"/>
  <c r="Q59" i="2"/>
  <c r="O60" i="2"/>
  <c r="P60" i="2"/>
  <c r="N60" i="2"/>
  <c r="R59" i="2"/>
  <c r="M60" i="2"/>
  <c r="O58" i="3" l="1"/>
  <c r="AE58" i="2" s="1"/>
  <c r="K60" i="3"/>
  <c r="AC58" i="2"/>
  <c r="AB58" i="2"/>
  <c r="I59" i="3"/>
  <c r="J59" i="3"/>
  <c r="D61" i="3"/>
  <c r="P60" i="3"/>
  <c r="G60" i="3"/>
  <c r="H60" i="3"/>
  <c r="L60" i="3"/>
  <c r="Q59" i="3"/>
  <c r="AA59" i="2" s="1"/>
  <c r="M60" i="3"/>
  <c r="S60" i="2"/>
  <c r="T60" i="2"/>
  <c r="O61" i="2"/>
  <c r="P61" i="2"/>
  <c r="Q60" i="2"/>
  <c r="N61" i="2"/>
  <c r="R60" i="2"/>
  <c r="M61" i="2"/>
  <c r="O59" i="3" l="1"/>
  <c r="AE59" i="2" s="1"/>
  <c r="AC59" i="2"/>
  <c r="AB59" i="2"/>
  <c r="M61" i="3"/>
  <c r="Q60" i="3"/>
  <c r="AA60" i="2" s="1"/>
  <c r="P61" i="3"/>
  <c r="G61" i="3"/>
  <c r="H61" i="3"/>
  <c r="L61" i="3"/>
  <c r="D62" i="3"/>
  <c r="K61" i="3"/>
  <c r="N60" i="3"/>
  <c r="I60" i="3"/>
  <c r="J60" i="3"/>
  <c r="S61" i="2"/>
  <c r="T61" i="2"/>
  <c r="Q61" i="2"/>
  <c r="O62" i="2"/>
  <c r="P62" i="2"/>
  <c r="N62" i="2"/>
  <c r="R61" i="2"/>
  <c r="M62" i="2"/>
  <c r="N61" i="3" l="1"/>
  <c r="AD61" i="2" s="1"/>
  <c r="O60" i="3"/>
  <c r="AE60" i="2" s="1"/>
  <c r="AD60" i="2"/>
  <c r="AC60" i="2"/>
  <c r="AB60" i="2"/>
  <c r="K62" i="3"/>
  <c r="O61" i="3"/>
  <c r="AE61" i="2" s="1"/>
  <c r="J61" i="3"/>
  <c r="I61" i="3"/>
  <c r="Q61" i="3"/>
  <c r="AA61" i="2" s="1"/>
  <c r="P62" i="3"/>
  <c r="G62" i="3"/>
  <c r="H62" i="3"/>
  <c r="L62" i="3"/>
  <c r="D63" i="3"/>
  <c r="M62" i="3"/>
  <c r="S62" i="2"/>
  <c r="T62" i="2"/>
  <c r="O63" i="2"/>
  <c r="P63" i="2"/>
  <c r="Q62" i="2"/>
  <c r="N63" i="2"/>
  <c r="R62" i="2"/>
  <c r="M63" i="2"/>
  <c r="AC61" i="2" l="1"/>
  <c r="AB61" i="2"/>
  <c r="M63" i="3"/>
  <c r="Q62" i="3"/>
  <c r="AA62" i="2" s="1"/>
  <c r="K63" i="3"/>
  <c r="P63" i="3"/>
  <c r="G63" i="3"/>
  <c r="H63" i="3"/>
  <c r="L63" i="3"/>
  <c r="N62" i="3"/>
  <c r="D64" i="3"/>
  <c r="J62" i="3"/>
  <c r="I62" i="3"/>
  <c r="S63" i="2"/>
  <c r="T63" i="2"/>
  <c r="Q63" i="2"/>
  <c r="O64" i="2"/>
  <c r="P64" i="2"/>
  <c r="N64" i="2"/>
  <c r="R63" i="2"/>
  <c r="M64" i="2"/>
  <c r="O62" i="3" l="1"/>
  <c r="AE62" i="2" s="1"/>
  <c r="AD62" i="2"/>
  <c r="AC62" i="2"/>
  <c r="AB62" i="2"/>
  <c r="N63" i="3"/>
  <c r="K64" i="3"/>
  <c r="P64" i="3"/>
  <c r="G64" i="3"/>
  <c r="H64" i="3"/>
  <c r="L64" i="3"/>
  <c r="D65" i="3"/>
  <c r="J63" i="3"/>
  <c r="I63" i="3"/>
  <c r="M64" i="3"/>
  <c r="Q63" i="3"/>
  <c r="AA63" i="2" s="1"/>
  <c r="S64" i="2"/>
  <c r="T64" i="2"/>
  <c r="Q64" i="2"/>
  <c r="O65" i="2"/>
  <c r="P65" i="2"/>
  <c r="N65" i="2"/>
  <c r="D66" i="3"/>
  <c r="M65" i="2"/>
  <c r="R64" i="2"/>
  <c r="O63" i="3" l="1"/>
  <c r="AE63" i="2" s="1"/>
  <c r="AD63" i="2"/>
  <c r="AC63" i="2"/>
  <c r="AB63" i="2"/>
  <c r="N64" i="3"/>
  <c r="P65" i="3"/>
  <c r="G65" i="3"/>
  <c r="H65" i="3"/>
  <c r="L65" i="3"/>
  <c r="Q64" i="3"/>
  <c r="AA64" i="2" s="1"/>
  <c r="K65" i="3"/>
  <c r="K66" i="3" s="1"/>
  <c r="M65" i="3"/>
  <c r="M66" i="3" s="1"/>
  <c r="I64" i="3"/>
  <c r="J64" i="3"/>
  <c r="P66" i="3"/>
  <c r="G66" i="3"/>
  <c r="H66" i="3"/>
  <c r="P66" i="2"/>
  <c r="S65" i="2"/>
  <c r="T65" i="2"/>
  <c r="N66" i="2"/>
  <c r="O66" i="2"/>
  <c r="Q65" i="2"/>
  <c r="R65" i="2"/>
  <c r="M66" i="2"/>
  <c r="O64" i="3" l="1"/>
  <c r="AE64" i="2" s="1"/>
  <c r="AD64" i="2"/>
  <c r="AC64" i="2"/>
  <c r="AB64" i="2"/>
  <c r="N65" i="3"/>
  <c r="J65" i="3"/>
  <c r="I65" i="3"/>
  <c r="J66" i="3"/>
  <c r="I66" i="3"/>
  <c r="D67" i="3"/>
  <c r="K67" i="3" s="1"/>
  <c r="Q66" i="3"/>
  <c r="AA66" i="2" s="1"/>
  <c r="Q65" i="3"/>
  <c r="AA65" i="2" s="1"/>
  <c r="L66" i="3"/>
  <c r="N66" i="3" s="1"/>
  <c r="Q66" i="2"/>
  <c r="S66" i="2"/>
  <c r="T66" i="2"/>
  <c r="O67" i="2"/>
  <c r="P67" i="2"/>
  <c r="R66" i="2"/>
  <c r="M67" i="2"/>
  <c r="N67" i="2"/>
  <c r="O65" i="3" l="1"/>
  <c r="AE65" i="2" s="1"/>
  <c r="AD65" i="2"/>
  <c r="O66" i="3"/>
  <c r="AE66" i="2" s="1"/>
  <c r="AD66" i="2"/>
  <c r="AC65" i="2"/>
  <c r="AB65" i="2"/>
  <c r="AC66" i="2"/>
  <c r="AB66" i="2"/>
  <c r="P67" i="3"/>
  <c r="G67" i="3"/>
  <c r="H67" i="3"/>
  <c r="L67" i="3"/>
  <c r="D68" i="3"/>
  <c r="M67" i="3"/>
  <c r="S67" i="2"/>
  <c r="T67" i="2"/>
  <c r="O68" i="2"/>
  <c r="P68" i="2"/>
  <c r="N68" i="2"/>
  <c r="Q67" i="2"/>
  <c r="R67" i="2"/>
  <c r="M68" i="2"/>
  <c r="N67" i="3" l="1"/>
  <c r="M68" i="3"/>
  <c r="I67" i="3"/>
  <c r="J67" i="3"/>
  <c r="P68" i="3"/>
  <c r="G68" i="3"/>
  <c r="H68" i="3"/>
  <c r="L68" i="3"/>
  <c r="N68" i="3" s="1"/>
  <c r="AD68" i="2" s="1"/>
  <c r="D69" i="3"/>
  <c r="K68" i="3"/>
  <c r="Q67" i="3"/>
  <c r="AA67" i="2" s="1"/>
  <c r="S68" i="2"/>
  <c r="T68" i="2"/>
  <c r="Q68" i="2"/>
  <c r="O69" i="2"/>
  <c r="P69" i="2"/>
  <c r="N69" i="2"/>
  <c r="R68" i="2"/>
  <c r="M69" i="2"/>
  <c r="O67" i="3" l="1"/>
  <c r="AE67" i="2" s="1"/>
  <c r="AD67" i="2"/>
  <c r="AC67" i="2"/>
  <c r="AB67" i="2"/>
  <c r="M69" i="3"/>
  <c r="I68" i="3"/>
  <c r="J68" i="3"/>
  <c r="P69" i="3"/>
  <c r="G69" i="3"/>
  <c r="H69" i="3"/>
  <c r="L69" i="3"/>
  <c r="K69" i="3"/>
  <c r="D70" i="3"/>
  <c r="Q68" i="3"/>
  <c r="AA68" i="2" s="1"/>
  <c r="S69" i="2"/>
  <c r="T69" i="2"/>
  <c r="Q69" i="2"/>
  <c r="O70" i="2"/>
  <c r="P70" i="2"/>
  <c r="N70" i="2"/>
  <c r="R69" i="2"/>
  <c r="M70" i="2"/>
  <c r="O68" i="3" l="1"/>
  <c r="AE68" i="2" s="1"/>
  <c r="AC68" i="2"/>
  <c r="AB68" i="2"/>
  <c r="K70" i="3"/>
  <c r="N69" i="3"/>
  <c r="Q69" i="3"/>
  <c r="AA69" i="2" s="1"/>
  <c r="M70" i="3"/>
  <c r="J69" i="3"/>
  <c r="I69" i="3"/>
  <c r="P70" i="3"/>
  <c r="G70" i="3"/>
  <c r="L70" i="3"/>
  <c r="H70" i="3"/>
  <c r="D71" i="3"/>
  <c r="S70" i="2"/>
  <c r="T70" i="2"/>
  <c r="O71" i="2"/>
  <c r="P71" i="2"/>
  <c r="Q70" i="2"/>
  <c r="N71" i="2"/>
  <c r="R70" i="2"/>
  <c r="M71" i="2"/>
  <c r="O69" i="3" l="1"/>
  <c r="AE69" i="2" s="1"/>
  <c r="AD69" i="2"/>
  <c r="AC69" i="2"/>
  <c r="AB69" i="2"/>
  <c r="N70" i="3"/>
  <c r="P71" i="3"/>
  <c r="G71" i="3"/>
  <c r="H71" i="3"/>
  <c r="L71" i="3"/>
  <c r="M71" i="3"/>
  <c r="I70" i="3"/>
  <c r="J70" i="3"/>
  <c r="K71" i="3"/>
  <c r="Q70" i="3"/>
  <c r="AA70" i="2" s="1"/>
  <c r="D72" i="3"/>
  <c r="S71" i="2"/>
  <c r="T71" i="2"/>
  <c r="O72" i="2"/>
  <c r="P72" i="2"/>
  <c r="Q71" i="2"/>
  <c r="N72" i="2"/>
  <c r="M72" i="2"/>
  <c r="R71" i="2"/>
  <c r="O70" i="3" l="1"/>
  <c r="AE70" i="2" s="1"/>
  <c r="AD70" i="2"/>
  <c r="AC70" i="2"/>
  <c r="AB70" i="2"/>
  <c r="M72" i="3"/>
  <c r="K72" i="3"/>
  <c r="N71" i="3"/>
  <c r="I71" i="3"/>
  <c r="J71" i="3"/>
  <c r="D73" i="3"/>
  <c r="Q71" i="3"/>
  <c r="AA71" i="2" s="1"/>
  <c r="P72" i="3"/>
  <c r="G72" i="3"/>
  <c r="H72" i="3"/>
  <c r="L72" i="3"/>
  <c r="S72" i="2"/>
  <c r="T72" i="2"/>
  <c r="Q72" i="2"/>
  <c r="O73" i="2"/>
  <c r="P73" i="2"/>
  <c r="N73" i="2"/>
  <c r="R72" i="2"/>
  <c r="M73" i="2"/>
  <c r="O71" i="3" l="1"/>
  <c r="AE71" i="2" s="1"/>
  <c r="AD71" i="2"/>
  <c r="M73" i="3"/>
  <c r="N72" i="3"/>
  <c r="AD72" i="2" s="1"/>
  <c r="AC71" i="2"/>
  <c r="AB71" i="2"/>
  <c r="Q72" i="3"/>
  <c r="AA72" i="2" s="1"/>
  <c r="P73" i="3"/>
  <c r="G73" i="3"/>
  <c r="H73" i="3"/>
  <c r="L73" i="3"/>
  <c r="D74" i="3"/>
  <c r="K73" i="3"/>
  <c r="I72" i="3"/>
  <c r="J72" i="3"/>
  <c r="S73" i="2"/>
  <c r="T73" i="2"/>
  <c r="Q73" i="2"/>
  <c r="O74" i="2"/>
  <c r="P74" i="2"/>
  <c r="N74" i="2"/>
  <c r="R73" i="2"/>
  <c r="M74" i="2"/>
  <c r="N73" i="3" l="1"/>
  <c r="AD73" i="2" s="1"/>
  <c r="O72" i="3"/>
  <c r="AE72" i="2" s="1"/>
  <c r="AC72" i="2"/>
  <c r="AB72" i="2"/>
  <c r="J73" i="3"/>
  <c r="I73" i="3"/>
  <c r="P74" i="3"/>
  <c r="G74" i="3"/>
  <c r="H74" i="3"/>
  <c r="L74" i="3"/>
  <c r="Q73" i="3"/>
  <c r="AA73" i="2" s="1"/>
  <c r="D75" i="3"/>
  <c r="K74" i="3"/>
  <c r="M74" i="3"/>
  <c r="S74" i="2"/>
  <c r="T74" i="2"/>
  <c r="Q74" i="2"/>
  <c r="O75" i="2"/>
  <c r="P75" i="2"/>
  <c r="N75" i="2"/>
  <c r="R74" i="2"/>
  <c r="M75" i="2"/>
  <c r="O73" i="3" l="1"/>
  <c r="AE73" i="2" s="1"/>
  <c r="AC73" i="2"/>
  <c r="AB73" i="2"/>
  <c r="K75" i="3"/>
  <c r="D76" i="3"/>
  <c r="Q74" i="3"/>
  <c r="AA74" i="2" s="1"/>
  <c r="P75" i="3"/>
  <c r="G75" i="3"/>
  <c r="H75" i="3"/>
  <c r="L75" i="3"/>
  <c r="M75" i="3"/>
  <c r="J74" i="3"/>
  <c r="I74" i="3"/>
  <c r="N74" i="3"/>
  <c r="S75" i="2"/>
  <c r="T75" i="2"/>
  <c r="Q75" i="2"/>
  <c r="O76" i="2"/>
  <c r="P76" i="2"/>
  <c r="N76" i="2"/>
  <c r="R75" i="2"/>
  <c r="M76" i="2"/>
  <c r="O74" i="3" l="1"/>
  <c r="AE74" i="2" s="1"/>
  <c r="AD74" i="2"/>
  <c r="AC74" i="2"/>
  <c r="AB74" i="2"/>
  <c r="M76" i="3"/>
  <c r="P76" i="3"/>
  <c r="G76" i="3"/>
  <c r="H76" i="3"/>
  <c r="L76" i="3"/>
  <c r="Q75" i="3"/>
  <c r="AA75" i="2" s="1"/>
  <c r="D77" i="3"/>
  <c r="N75" i="3"/>
  <c r="I75" i="3"/>
  <c r="J75" i="3"/>
  <c r="K76" i="3"/>
  <c r="S76" i="2"/>
  <c r="T76" i="2"/>
  <c r="Q76" i="2"/>
  <c r="O77" i="2"/>
  <c r="P77" i="2"/>
  <c r="N77" i="2"/>
  <c r="R76" i="2"/>
  <c r="M77" i="2"/>
  <c r="O75" i="3" l="1"/>
  <c r="AE75" i="2" s="1"/>
  <c r="AD75" i="2"/>
  <c r="N76" i="3"/>
  <c r="AD76" i="2" s="1"/>
  <c r="AC75" i="2"/>
  <c r="AB75" i="2"/>
  <c r="M77" i="3"/>
  <c r="K77" i="3"/>
  <c r="I76" i="3"/>
  <c r="J76" i="3"/>
  <c r="D78" i="3"/>
  <c r="Q76" i="3"/>
  <c r="AA76" i="2" s="1"/>
  <c r="P77" i="3"/>
  <c r="G77" i="3"/>
  <c r="H77" i="3"/>
  <c r="L77" i="3"/>
  <c r="S77" i="2"/>
  <c r="T77" i="2"/>
  <c r="Q77" i="2"/>
  <c r="O78" i="2"/>
  <c r="P78" i="2"/>
  <c r="N78" i="2"/>
  <c r="R77" i="2"/>
  <c r="M78" i="2"/>
  <c r="O76" i="3" l="1"/>
  <c r="AE76" i="2" s="1"/>
  <c r="N77" i="3"/>
  <c r="AD77" i="2" s="1"/>
  <c r="AC76" i="2"/>
  <c r="AB76" i="2"/>
  <c r="O77" i="3"/>
  <c r="AE77" i="2" s="1"/>
  <c r="J77" i="3"/>
  <c r="I77" i="3"/>
  <c r="P78" i="3"/>
  <c r="G78" i="3"/>
  <c r="H78" i="3"/>
  <c r="L78" i="3"/>
  <c r="Q77" i="3"/>
  <c r="AA77" i="2" s="1"/>
  <c r="M78" i="3"/>
  <c r="K78" i="3"/>
  <c r="D79" i="3"/>
  <c r="S78" i="2"/>
  <c r="T78" i="2"/>
  <c r="Q78" i="2"/>
  <c r="O79" i="2"/>
  <c r="P79" i="2"/>
  <c r="N79" i="2"/>
  <c r="R78" i="2"/>
  <c r="M79" i="2"/>
  <c r="AC77" i="2" l="1"/>
  <c r="AB77" i="2"/>
  <c r="M79" i="3"/>
  <c r="D80" i="3"/>
  <c r="Q78" i="3"/>
  <c r="AA78" i="2" s="1"/>
  <c r="P79" i="3"/>
  <c r="G79" i="3"/>
  <c r="H79" i="3"/>
  <c r="L79" i="3"/>
  <c r="I78" i="3"/>
  <c r="J78" i="3"/>
  <c r="K79" i="3"/>
  <c r="N78" i="3"/>
  <c r="S79" i="2"/>
  <c r="T79" i="2"/>
  <c r="Q79" i="2"/>
  <c r="O80" i="2"/>
  <c r="P80" i="2"/>
  <c r="N80" i="2"/>
  <c r="R79" i="2"/>
  <c r="M80" i="2"/>
  <c r="O78" i="3" l="1"/>
  <c r="AE78" i="2" s="1"/>
  <c r="AD78" i="2"/>
  <c r="AC78" i="2"/>
  <c r="AB78" i="2"/>
  <c r="N79" i="3"/>
  <c r="J79" i="3"/>
  <c r="I79" i="3"/>
  <c r="D81" i="3"/>
  <c r="P80" i="3"/>
  <c r="G80" i="3"/>
  <c r="H80" i="3"/>
  <c r="L80" i="3"/>
  <c r="Q79" i="3"/>
  <c r="AA79" i="2" s="1"/>
  <c r="M80" i="3"/>
  <c r="K80" i="3"/>
  <c r="S80" i="2"/>
  <c r="T80" i="2"/>
  <c r="Q80" i="2"/>
  <c r="O81" i="2"/>
  <c r="P81" i="2"/>
  <c r="N81" i="2"/>
  <c r="R80" i="2"/>
  <c r="M81" i="2"/>
  <c r="O79" i="3" l="1"/>
  <c r="AE79" i="2" s="1"/>
  <c r="AD79" i="2"/>
  <c r="AC79" i="2"/>
  <c r="AB79" i="2"/>
  <c r="M81" i="3"/>
  <c r="N80" i="3"/>
  <c r="J80" i="3"/>
  <c r="I80" i="3"/>
  <c r="P81" i="3"/>
  <c r="G81" i="3"/>
  <c r="H81" i="3"/>
  <c r="L81" i="3"/>
  <c r="D82" i="3"/>
  <c r="Q80" i="3"/>
  <c r="AA80" i="2" s="1"/>
  <c r="K81" i="3"/>
  <c r="S81" i="2"/>
  <c r="T81" i="2"/>
  <c r="Q81" i="2"/>
  <c r="O82" i="2"/>
  <c r="P82" i="2"/>
  <c r="N82" i="2"/>
  <c r="R81" i="2"/>
  <c r="M82" i="2"/>
  <c r="O80" i="3" l="1"/>
  <c r="AE80" i="2" s="1"/>
  <c r="AD80" i="2"/>
  <c r="K82" i="3"/>
  <c r="N81" i="3"/>
  <c r="AC80" i="2"/>
  <c r="AB80" i="2"/>
  <c r="Q81" i="3"/>
  <c r="AA81" i="2" s="1"/>
  <c r="P82" i="3"/>
  <c r="G82" i="3"/>
  <c r="H82" i="3"/>
  <c r="L82" i="3"/>
  <c r="D83" i="3"/>
  <c r="J81" i="3"/>
  <c r="I81" i="3"/>
  <c r="M82" i="3"/>
  <c r="S82" i="2"/>
  <c r="T82" i="2"/>
  <c r="Q82" i="2"/>
  <c r="O83" i="2"/>
  <c r="P83" i="2"/>
  <c r="N83" i="2"/>
  <c r="R82" i="2"/>
  <c r="M83" i="2"/>
  <c r="O81" i="3" l="1"/>
  <c r="AE81" i="2" s="1"/>
  <c r="AD81" i="2"/>
  <c r="AC81" i="2"/>
  <c r="AB81" i="2"/>
  <c r="N82" i="3"/>
  <c r="P83" i="3"/>
  <c r="G83" i="3"/>
  <c r="H83" i="3"/>
  <c r="L83" i="3"/>
  <c r="D84" i="3"/>
  <c r="M83" i="3"/>
  <c r="Q82" i="3"/>
  <c r="AA82" i="2" s="1"/>
  <c r="I82" i="3"/>
  <c r="J82" i="3"/>
  <c r="K83" i="3"/>
  <c r="S83" i="2"/>
  <c r="T83" i="2"/>
  <c r="Q83" i="2"/>
  <c r="O84" i="2"/>
  <c r="P84" i="2"/>
  <c r="N84" i="2"/>
  <c r="R83" i="2"/>
  <c r="M84" i="2"/>
  <c r="O82" i="3" l="1"/>
  <c r="AE82" i="2" s="1"/>
  <c r="AD82" i="2"/>
  <c r="AC82" i="2"/>
  <c r="AB82" i="2"/>
  <c r="M84" i="3"/>
  <c r="N83" i="3"/>
  <c r="K84" i="3"/>
  <c r="I83" i="3"/>
  <c r="J83" i="3"/>
  <c r="P84" i="3"/>
  <c r="G84" i="3"/>
  <c r="H84" i="3"/>
  <c r="L84" i="3"/>
  <c r="Q83" i="3"/>
  <c r="AA83" i="2" s="1"/>
  <c r="D85" i="3"/>
  <c r="S84" i="2"/>
  <c r="T84" i="2"/>
  <c r="Q84" i="2"/>
  <c r="O85" i="2"/>
  <c r="P85" i="2"/>
  <c r="N85" i="2"/>
  <c r="R84" i="2"/>
  <c r="M85" i="2"/>
  <c r="O83" i="3" l="1"/>
  <c r="AE83" i="2" s="1"/>
  <c r="AD83" i="2"/>
  <c r="AC83" i="2"/>
  <c r="AB83" i="2"/>
  <c r="I84" i="3"/>
  <c r="J84" i="3"/>
  <c r="D86" i="3"/>
  <c r="Q84" i="3"/>
  <c r="AA84" i="2" s="1"/>
  <c r="M85" i="3"/>
  <c r="P85" i="3"/>
  <c r="G85" i="3"/>
  <c r="H85" i="3"/>
  <c r="L85" i="3"/>
  <c r="N84" i="3"/>
  <c r="K85" i="3"/>
  <c r="S85" i="2"/>
  <c r="T85" i="2"/>
  <c r="Q85" i="2"/>
  <c r="O86" i="2"/>
  <c r="P86" i="2"/>
  <c r="N86" i="2"/>
  <c r="R85" i="2"/>
  <c r="M86" i="2"/>
  <c r="O84" i="3" l="1"/>
  <c r="AE84" i="2" s="1"/>
  <c r="AD84" i="2"/>
  <c r="AC84" i="2"/>
  <c r="AB84" i="2"/>
  <c r="K86" i="3"/>
  <c r="N85" i="3"/>
  <c r="D87" i="3"/>
  <c r="P86" i="3"/>
  <c r="G86" i="3"/>
  <c r="H86" i="3"/>
  <c r="L86" i="3"/>
  <c r="Q85" i="3"/>
  <c r="AA85" i="2" s="1"/>
  <c r="M86" i="3"/>
  <c r="J85" i="3"/>
  <c r="I85" i="3"/>
  <c r="S86" i="2"/>
  <c r="T86" i="2"/>
  <c r="Q86" i="2"/>
  <c r="O87" i="2"/>
  <c r="P87" i="2"/>
  <c r="N87" i="2"/>
  <c r="R86" i="2"/>
  <c r="M87" i="2"/>
  <c r="O85" i="3" l="1"/>
  <c r="AE85" i="2" s="1"/>
  <c r="AD85" i="2"/>
  <c r="AC85" i="2"/>
  <c r="AB85" i="2"/>
  <c r="N86" i="3"/>
  <c r="K87" i="3"/>
  <c r="M87" i="3"/>
  <c r="J86" i="3"/>
  <c r="I86" i="3"/>
  <c r="D88" i="3"/>
  <c r="Q86" i="3"/>
  <c r="AA86" i="2" s="1"/>
  <c r="P87" i="3"/>
  <c r="G87" i="3"/>
  <c r="H87" i="3"/>
  <c r="L87" i="3"/>
  <c r="S87" i="2"/>
  <c r="T87" i="2"/>
  <c r="Q87" i="2"/>
  <c r="O88" i="2"/>
  <c r="P88" i="2"/>
  <c r="N88" i="2"/>
  <c r="R87" i="2"/>
  <c r="M88" i="2"/>
  <c r="O86" i="3" l="1"/>
  <c r="AE86" i="2" s="1"/>
  <c r="AD86" i="2"/>
  <c r="AC86" i="2"/>
  <c r="AB86" i="2"/>
  <c r="N87" i="3"/>
  <c r="P88" i="3"/>
  <c r="G88" i="3"/>
  <c r="H88" i="3"/>
  <c r="L88" i="3"/>
  <c r="Q87" i="3"/>
  <c r="AA87" i="2" s="1"/>
  <c r="K88" i="3"/>
  <c r="D89" i="3"/>
  <c r="M88" i="3"/>
  <c r="J87" i="3"/>
  <c r="I87" i="3"/>
  <c r="S88" i="2"/>
  <c r="T88" i="2"/>
  <c r="Q88" i="2"/>
  <c r="O89" i="2"/>
  <c r="P89" i="2"/>
  <c r="N89" i="2"/>
  <c r="R88" i="2"/>
  <c r="M89" i="2"/>
  <c r="O87" i="3" l="1"/>
  <c r="AE87" i="2" s="1"/>
  <c r="AD87" i="2"/>
  <c r="AC87" i="2"/>
  <c r="AB87" i="2"/>
  <c r="N88" i="3"/>
  <c r="P89" i="3"/>
  <c r="G89" i="3"/>
  <c r="H89" i="3"/>
  <c r="L89" i="3"/>
  <c r="K89" i="3"/>
  <c r="I88" i="3"/>
  <c r="J88" i="3"/>
  <c r="D90" i="3"/>
  <c r="M89" i="3"/>
  <c r="Q88" i="3"/>
  <c r="AA88" i="2" s="1"/>
  <c r="S89" i="2"/>
  <c r="T89" i="2"/>
  <c r="Q89" i="2"/>
  <c r="O90" i="2"/>
  <c r="P90" i="2"/>
  <c r="N90" i="2"/>
  <c r="R89" i="2"/>
  <c r="M90" i="2"/>
  <c r="O88" i="3" l="1"/>
  <c r="AE88" i="2" s="1"/>
  <c r="AD88" i="2"/>
  <c r="AC88" i="2"/>
  <c r="AB88" i="2"/>
  <c r="N89" i="3"/>
  <c r="M90" i="3"/>
  <c r="I89" i="3"/>
  <c r="J89" i="3"/>
  <c r="Q89" i="3"/>
  <c r="AA89" i="2" s="1"/>
  <c r="K90" i="3"/>
  <c r="D91" i="3"/>
  <c r="P90" i="3"/>
  <c r="G90" i="3"/>
  <c r="H90" i="3"/>
  <c r="L90" i="3"/>
  <c r="S90" i="2"/>
  <c r="T90" i="2"/>
  <c r="Q90" i="2"/>
  <c r="O91" i="2"/>
  <c r="P91" i="2"/>
  <c r="N91" i="2"/>
  <c r="R90" i="2"/>
  <c r="M91" i="2"/>
  <c r="O89" i="3" l="1"/>
  <c r="AE89" i="2" s="1"/>
  <c r="AD89" i="2"/>
  <c r="N90" i="3"/>
  <c r="AC89" i="2"/>
  <c r="AB89" i="2"/>
  <c r="M91" i="3"/>
  <c r="K91" i="3"/>
  <c r="I90" i="3"/>
  <c r="J90" i="3"/>
  <c r="D92" i="3"/>
  <c r="Q90" i="3"/>
  <c r="AA90" i="2" s="1"/>
  <c r="P91" i="3"/>
  <c r="G91" i="3"/>
  <c r="H91" i="3"/>
  <c r="L91" i="3"/>
  <c r="S91" i="2"/>
  <c r="T91" i="2"/>
  <c r="Q91" i="2"/>
  <c r="O92" i="2"/>
  <c r="P92" i="2"/>
  <c r="N92" i="2"/>
  <c r="R91" i="2"/>
  <c r="M92" i="2"/>
  <c r="O90" i="3" l="1"/>
  <c r="AE90" i="2" s="1"/>
  <c r="AD90" i="2"/>
  <c r="N91" i="3"/>
  <c r="AC90" i="2"/>
  <c r="AB90" i="2"/>
  <c r="P92" i="3"/>
  <c r="G92" i="3"/>
  <c r="H92" i="3"/>
  <c r="L92" i="3"/>
  <c r="Q91" i="3"/>
  <c r="AA91" i="2" s="1"/>
  <c r="K92" i="3"/>
  <c r="M92" i="3"/>
  <c r="D93" i="3"/>
  <c r="I91" i="3"/>
  <c r="J91" i="3"/>
  <c r="S92" i="2"/>
  <c r="T92" i="2"/>
  <c r="O93" i="2"/>
  <c r="P93" i="2"/>
  <c r="Q92" i="2"/>
  <c r="N93" i="2"/>
  <c r="R92" i="2"/>
  <c r="M93" i="2"/>
  <c r="O91" i="3" l="1"/>
  <c r="AE91" i="2" s="1"/>
  <c r="AD91" i="2"/>
  <c r="AC91" i="2"/>
  <c r="AB91" i="2"/>
  <c r="P93" i="3"/>
  <c r="G93" i="3"/>
  <c r="H93" i="3"/>
  <c r="L93" i="3"/>
  <c r="N92" i="3"/>
  <c r="I92" i="3"/>
  <c r="J92" i="3"/>
  <c r="M93" i="3"/>
  <c r="D94" i="3"/>
  <c r="K93" i="3"/>
  <c r="Q92" i="3"/>
  <c r="AA92" i="2" s="1"/>
  <c r="S93" i="2"/>
  <c r="T93" i="2"/>
  <c r="Q93" i="2"/>
  <c r="O94" i="2"/>
  <c r="P94" i="2"/>
  <c r="N94" i="2"/>
  <c r="R93" i="2"/>
  <c r="M94" i="2"/>
  <c r="O92" i="3" l="1"/>
  <c r="AE92" i="2" s="1"/>
  <c r="AD92" i="2"/>
  <c r="AC92" i="2"/>
  <c r="AB92" i="2"/>
  <c r="M94" i="3"/>
  <c r="K94" i="3"/>
  <c r="N93" i="3"/>
  <c r="I93" i="3"/>
  <c r="J93" i="3"/>
  <c r="D95" i="3"/>
  <c r="P94" i="3"/>
  <c r="G94" i="3"/>
  <c r="H94" i="3"/>
  <c r="L94" i="3"/>
  <c r="Q93" i="3"/>
  <c r="AA93" i="2" s="1"/>
  <c r="S94" i="2"/>
  <c r="T94" i="2"/>
  <c r="Q94" i="2"/>
  <c r="O95" i="2"/>
  <c r="P95" i="2"/>
  <c r="N95" i="2"/>
  <c r="R94" i="2"/>
  <c r="M95" i="2"/>
  <c r="O93" i="3" l="1"/>
  <c r="AE93" i="2" s="1"/>
  <c r="AD93" i="2"/>
  <c r="N94" i="3"/>
  <c r="AD94" i="2" s="1"/>
  <c r="AC93" i="2"/>
  <c r="AB93" i="2"/>
  <c r="P95" i="3"/>
  <c r="G95" i="3"/>
  <c r="H95" i="3"/>
  <c r="L95" i="3"/>
  <c r="K95" i="3"/>
  <c r="Q94" i="3"/>
  <c r="AA94" i="2" s="1"/>
  <c r="J94" i="3"/>
  <c r="I94" i="3"/>
  <c r="M95" i="3"/>
  <c r="D96" i="3"/>
  <c r="S95" i="2"/>
  <c r="T95" i="2"/>
  <c r="O96" i="2"/>
  <c r="P96" i="2"/>
  <c r="Q95" i="2"/>
  <c r="N96" i="2"/>
  <c r="M96" i="2"/>
  <c r="R95" i="2"/>
  <c r="O94" i="3" l="1"/>
  <c r="AE94" i="2" s="1"/>
  <c r="AC94" i="2"/>
  <c r="AB94" i="2"/>
  <c r="M96" i="3"/>
  <c r="K96" i="3"/>
  <c r="N95" i="3"/>
  <c r="J95" i="3"/>
  <c r="I95" i="3"/>
  <c r="P96" i="3"/>
  <c r="G96" i="3"/>
  <c r="H96" i="3"/>
  <c r="L96" i="3"/>
  <c r="D97" i="3"/>
  <c r="Q95" i="3"/>
  <c r="AA95" i="2" s="1"/>
  <c r="S96" i="2"/>
  <c r="T96" i="2"/>
  <c r="Q96" i="2"/>
  <c r="O97" i="2"/>
  <c r="P97" i="2"/>
  <c r="N97" i="2"/>
  <c r="R96" i="2"/>
  <c r="M97" i="2"/>
  <c r="O95" i="3" l="1"/>
  <c r="AE95" i="2" s="1"/>
  <c r="AD95" i="2"/>
  <c r="N96" i="3"/>
  <c r="AD96" i="2" s="1"/>
  <c r="AC95" i="2"/>
  <c r="AB95" i="2"/>
  <c r="J96" i="3"/>
  <c r="I96" i="3"/>
  <c r="K97" i="3"/>
  <c r="M97" i="3"/>
  <c r="P97" i="3"/>
  <c r="G97" i="3"/>
  <c r="H97" i="3"/>
  <c r="L97" i="3"/>
  <c r="D98" i="3"/>
  <c r="Q96" i="3"/>
  <c r="AA96" i="2" s="1"/>
  <c r="S97" i="2"/>
  <c r="T97" i="2"/>
  <c r="Q97" i="2"/>
  <c r="O98" i="2"/>
  <c r="P98" i="2"/>
  <c r="N98" i="2"/>
  <c r="M98" i="2"/>
  <c r="R97" i="2"/>
  <c r="O96" i="3" l="1"/>
  <c r="AE96" i="2" s="1"/>
  <c r="AC96" i="2"/>
  <c r="AB96" i="2"/>
  <c r="K98" i="3"/>
  <c r="N97" i="3"/>
  <c r="I97" i="3"/>
  <c r="J97" i="3"/>
  <c r="D99" i="3"/>
  <c r="Q97" i="3"/>
  <c r="AA97" i="2" s="1"/>
  <c r="P98" i="3"/>
  <c r="G98" i="3"/>
  <c r="H98" i="3"/>
  <c r="L98" i="3"/>
  <c r="M98" i="3"/>
  <c r="S98" i="2"/>
  <c r="T98" i="2"/>
  <c r="O99" i="2"/>
  <c r="P99" i="2"/>
  <c r="Q98" i="2"/>
  <c r="N99" i="2"/>
  <c r="R98" i="2"/>
  <c r="M99" i="2"/>
  <c r="O97" i="3" l="1"/>
  <c r="AE97" i="2" s="1"/>
  <c r="AD97" i="2"/>
  <c r="AC97" i="2"/>
  <c r="AB97" i="2"/>
  <c r="N98" i="3"/>
  <c r="P99" i="3"/>
  <c r="G99" i="3"/>
  <c r="H99" i="3"/>
  <c r="L99" i="3"/>
  <c r="D100" i="3"/>
  <c r="Q98" i="3"/>
  <c r="AA98" i="2" s="1"/>
  <c r="I98" i="3"/>
  <c r="J98" i="3"/>
  <c r="M99" i="3"/>
  <c r="K99" i="3"/>
  <c r="S99" i="2"/>
  <c r="T99" i="2"/>
  <c r="Q99" i="2"/>
  <c r="O100" i="2"/>
  <c r="P100" i="2"/>
  <c r="N100" i="2"/>
  <c r="R99" i="2"/>
  <c r="M100" i="2"/>
  <c r="O98" i="3" l="1"/>
  <c r="AE98" i="2" s="1"/>
  <c r="AD98" i="2"/>
  <c r="AC98" i="2"/>
  <c r="AB98" i="2"/>
  <c r="N99" i="3"/>
  <c r="P100" i="3"/>
  <c r="G100" i="3"/>
  <c r="H100" i="3"/>
  <c r="L100" i="3"/>
  <c r="J99" i="3"/>
  <c r="I99" i="3"/>
  <c r="D101" i="3"/>
  <c r="M100" i="3"/>
  <c r="K100" i="3"/>
  <c r="Q99" i="3"/>
  <c r="AA99" i="2" s="1"/>
  <c r="S100" i="2"/>
  <c r="T100" i="2"/>
  <c r="O101" i="2"/>
  <c r="P101" i="2"/>
  <c r="Q100" i="2"/>
  <c r="N101" i="2"/>
  <c r="R100" i="2"/>
  <c r="M101" i="2"/>
  <c r="O99" i="3" l="1"/>
  <c r="AE99" i="2" s="1"/>
  <c r="AD99" i="2"/>
  <c r="AC99" i="2"/>
  <c r="AB99" i="2"/>
  <c r="K101" i="3"/>
  <c r="M101" i="3"/>
  <c r="N100" i="3"/>
  <c r="P101" i="3"/>
  <c r="G101" i="3"/>
  <c r="H101" i="3"/>
  <c r="L101" i="3"/>
  <c r="D102" i="3"/>
  <c r="J100" i="3"/>
  <c r="I100" i="3"/>
  <c r="Q100" i="3"/>
  <c r="AA100" i="2" s="1"/>
  <c r="S101" i="2"/>
  <c r="T101" i="2"/>
  <c r="Q101" i="2"/>
  <c r="O102" i="2"/>
  <c r="P102" i="2"/>
  <c r="N102" i="2"/>
  <c r="R101" i="2"/>
  <c r="M102" i="2"/>
  <c r="O100" i="3" l="1"/>
  <c r="AE100" i="2" s="1"/>
  <c r="AD100" i="2"/>
  <c r="AC100" i="2"/>
  <c r="AB100" i="2"/>
  <c r="N101" i="3"/>
  <c r="P102" i="3"/>
  <c r="G102" i="3"/>
  <c r="H102" i="3"/>
  <c r="L102" i="3"/>
  <c r="Q101" i="3"/>
  <c r="AA101" i="2" s="1"/>
  <c r="M102" i="3"/>
  <c r="I101" i="3"/>
  <c r="J101" i="3"/>
  <c r="D103" i="3"/>
  <c r="K102" i="3"/>
  <c r="S102" i="2"/>
  <c r="T102" i="2"/>
  <c r="Q102" i="2"/>
  <c r="O103" i="2"/>
  <c r="P103" i="2"/>
  <c r="N103" i="2"/>
  <c r="R102" i="2"/>
  <c r="M103" i="2"/>
  <c r="O101" i="3" l="1"/>
  <c r="AE101" i="2" s="1"/>
  <c r="AD101" i="2"/>
  <c r="AC101" i="2"/>
  <c r="AB101" i="2"/>
  <c r="M103" i="3"/>
  <c r="K103" i="3"/>
  <c r="J102" i="3"/>
  <c r="I102" i="3"/>
  <c r="Q102" i="3"/>
  <c r="AA102" i="2" s="1"/>
  <c r="D104" i="3"/>
  <c r="P103" i="3"/>
  <c r="G103" i="3"/>
  <c r="H103" i="3"/>
  <c r="L103" i="3"/>
  <c r="N102" i="3"/>
  <c r="S103" i="2"/>
  <c r="T103" i="2"/>
  <c r="Q103" i="2"/>
  <c r="O104" i="2"/>
  <c r="P104" i="2"/>
  <c r="N104" i="2"/>
  <c r="R103" i="2"/>
  <c r="M104" i="2"/>
  <c r="O102" i="3" l="1"/>
  <c r="AE102" i="2" s="1"/>
  <c r="AD102" i="2"/>
  <c r="K104" i="3"/>
  <c r="N103" i="3"/>
  <c r="AD103" i="2" s="1"/>
  <c r="AC102" i="2"/>
  <c r="AB102" i="2"/>
  <c r="M104" i="3"/>
  <c r="P104" i="3"/>
  <c r="G104" i="3"/>
  <c r="H104" i="3"/>
  <c r="L104" i="3"/>
  <c r="J103" i="3"/>
  <c r="I103" i="3"/>
  <c r="Q103" i="3"/>
  <c r="AA103" i="2" s="1"/>
  <c r="D105" i="3"/>
  <c r="S104" i="2"/>
  <c r="T104" i="2"/>
  <c r="Q104" i="2"/>
  <c r="O105" i="2"/>
  <c r="P105" i="2"/>
  <c r="N105" i="2"/>
  <c r="R104" i="2"/>
  <c r="M105" i="2"/>
  <c r="O103" i="3" l="1"/>
  <c r="AE103" i="2" s="1"/>
  <c r="AC103" i="2"/>
  <c r="AB103" i="2"/>
  <c r="N104" i="3"/>
  <c r="AD104" i="2" s="1"/>
  <c r="D106" i="3"/>
  <c r="I104" i="3"/>
  <c r="J104" i="3"/>
  <c r="Q104" i="3"/>
  <c r="AA104" i="2" s="1"/>
  <c r="M105" i="3"/>
  <c r="P105" i="3"/>
  <c r="G105" i="3"/>
  <c r="H105" i="3"/>
  <c r="L105" i="3"/>
  <c r="K105" i="3"/>
  <c r="S105" i="2"/>
  <c r="T105" i="2"/>
  <c r="Q105" i="2"/>
  <c r="O106" i="2"/>
  <c r="P106" i="2"/>
  <c r="N106" i="2"/>
  <c r="R105" i="2"/>
  <c r="M106" i="2"/>
  <c r="O104" i="3" l="1"/>
  <c r="AE104" i="2" s="1"/>
  <c r="K106" i="3"/>
  <c r="AC104" i="2"/>
  <c r="AB104" i="2"/>
  <c r="N105" i="3"/>
  <c r="Q105" i="3"/>
  <c r="AA105" i="2" s="1"/>
  <c r="P106" i="3"/>
  <c r="G106" i="3"/>
  <c r="H106" i="3"/>
  <c r="L106" i="3"/>
  <c r="D107" i="3"/>
  <c r="M106" i="3"/>
  <c r="J105" i="3"/>
  <c r="I105" i="3"/>
  <c r="S106" i="2"/>
  <c r="T106" i="2"/>
  <c r="Q106" i="2"/>
  <c r="O107" i="2"/>
  <c r="P107" i="2"/>
  <c r="N107" i="2"/>
  <c r="R106" i="2"/>
  <c r="M107" i="2"/>
  <c r="O105" i="3" l="1"/>
  <c r="AE105" i="2" s="1"/>
  <c r="AD105" i="2"/>
  <c r="AC105" i="2"/>
  <c r="AB105" i="2"/>
  <c r="N106" i="3"/>
  <c r="M107" i="3"/>
  <c r="Q106" i="3"/>
  <c r="AA106" i="2" s="1"/>
  <c r="P107" i="3"/>
  <c r="G107" i="3"/>
  <c r="H107" i="3"/>
  <c r="L107" i="3"/>
  <c r="D108" i="3"/>
  <c r="I106" i="3"/>
  <c r="J106" i="3"/>
  <c r="K107" i="3"/>
  <c r="S107" i="2"/>
  <c r="T107" i="2"/>
  <c r="Q107" i="2"/>
  <c r="O108" i="2"/>
  <c r="P108" i="2"/>
  <c r="N108" i="2"/>
  <c r="M108" i="2"/>
  <c r="R107" i="2"/>
  <c r="O106" i="3" l="1"/>
  <c r="AE106" i="2" s="1"/>
  <c r="AD106" i="2"/>
  <c r="AC106" i="2"/>
  <c r="AB106" i="2"/>
  <c r="N107" i="3"/>
  <c r="K108" i="3"/>
  <c r="Q107" i="3"/>
  <c r="AA107" i="2" s="1"/>
  <c r="D109" i="3"/>
  <c r="P108" i="3"/>
  <c r="G108" i="3"/>
  <c r="H108" i="3"/>
  <c r="L108" i="3"/>
  <c r="J107" i="3"/>
  <c r="I107" i="3"/>
  <c r="M108" i="3"/>
  <c r="S108" i="2"/>
  <c r="T108" i="2"/>
  <c r="Q108" i="2"/>
  <c r="O109" i="2"/>
  <c r="P109" i="2"/>
  <c r="N109" i="2"/>
  <c r="R108" i="2"/>
  <c r="M109" i="2"/>
  <c r="O107" i="3" l="1"/>
  <c r="AE107" i="2" s="1"/>
  <c r="AD107" i="2"/>
  <c r="AC107" i="2"/>
  <c r="AB107" i="2"/>
  <c r="K109" i="3"/>
  <c r="M109" i="3"/>
  <c r="P109" i="3"/>
  <c r="G109" i="3"/>
  <c r="H109" i="3"/>
  <c r="L109" i="3"/>
  <c r="D110" i="3"/>
  <c r="I108" i="3"/>
  <c r="J108" i="3"/>
  <c r="N108" i="3"/>
  <c r="Q108" i="3"/>
  <c r="AA108" i="2" s="1"/>
  <c r="S109" i="2"/>
  <c r="T109" i="2"/>
  <c r="Q109" i="2"/>
  <c r="O110" i="2"/>
  <c r="P110" i="2"/>
  <c r="N110" i="2"/>
  <c r="M110" i="2"/>
  <c r="R109" i="2"/>
  <c r="O108" i="3" l="1"/>
  <c r="AE108" i="2" s="1"/>
  <c r="AD108" i="2"/>
  <c r="N109" i="3"/>
  <c r="AC108" i="2"/>
  <c r="AB108" i="2"/>
  <c r="M110" i="3"/>
  <c r="I109" i="3"/>
  <c r="J109" i="3"/>
  <c r="D111" i="3"/>
  <c r="Q109" i="3"/>
  <c r="AA109" i="2" s="1"/>
  <c r="P110" i="3"/>
  <c r="G110" i="3"/>
  <c r="H110" i="3"/>
  <c r="L110" i="3"/>
  <c r="K110" i="3"/>
  <c r="S110" i="2"/>
  <c r="T110" i="2"/>
  <c r="Q110" i="2"/>
  <c r="O111" i="2"/>
  <c r="P111" i="2"/>
  <c r="N111" i="2"/>
  <c r="R110" i="2"/>
  <c r="M111" i="2"/>
  <c r="O109" i="3" l="1"/>
  <c r="AE109" i="2" s="1"/>
  <c r="AD109" i="2"/>
  <c r="N110" i="3"/>
  <c r="AC109" i="2"/>
  <c r="AB109" i="2"/>
  <c r="D112" i="3"/>
  <c r="P111" i="3"/>
  <c r="G111" i="3"/>
  <c r="H111" i="3"/>
  <c r="L111" i="3"/>
  <c r="Q110" i="3"/>
  <c r="AA110" i="2" s="1"/>
  <c r="J110" i="3"/>
  <c r="I110" i="3"/>
  <c r="K111" i="3"/>
  <c r="M111" i="3"/>
  <c r="S111" i="2"/>
  <c r="T111" i="2"/>
  <c r="Q111" i="2"/>
  <c r="O112" i="2"/>
  <c r="P112" i="2"/>
  <c r="N112" i="2"/>
  <c r="D113" i="3"/>
  <c r="M112" i="2"/>
  <c r="R111" i="2"/>
  <c r="K112" i="3" l="1"/>
  <c r="O110" i="3"/>
  <c r="AE110" i="2" s="1"/>
  <c r="AD110" i="2"/>
  <c r="AC110" i="2"/>
  <c r="AB110" i="2"/>
  <c r="M112" i="3"/>
  <c r="M113" i="3" s="1"/>
  <c r="Q111" i="3"/>
  <c r="AA111" i="2" s="1"/>
  <c r="P112" i="3"/>
  <c r="G112" i="3"/>
  <c r="H112" i="3"/>
  <c r="L112" i="3"/>
  <c r="J111" i="3"/>
  <c r="I111" i="3"/>
  <c r="K113" i="3"/>
  <c r="P113" i="3"/>
  <c r="G113" i="3"/>
  <c r="H113" i="3"/>
  <c r="N111" i="3"/>
  <c r="P113" i="2"/>
  <c r="S112" i="2"/>
  <c r="T112" i="2"/>
  <c r="Q112" i="2"/>
  <c r="N113" i="2"/>
  <c r="O113" i="2"/>
  <c r="R112" i="2"/>
  <c r="M113" i="2"/>
  <c r="N112" i="3" l="1"/>
  <c r="AD112" i="2" s="1"/>
  <c r="O111" i="3"/>
  <c r="AE111" i="2" s="1"/>
  <c r="AD111" i="2"/>
  <c r="AC111" i="2"/>
  <c r="AB111" i="2"/>
  <c r="L113" i="3"/>
  <c r="N113" i="3" s="1"/>
  <c r="AD113" i="2" s="1"/>
  <c r="D114" i="3"/>
  <c r="M114" i="3" s="1"/>
  <c r="J113" i="3"/>
  <c r="I113" i="3"/>
  <c r="Q112" i="3"/>
  <c r="AA112" i="2" s="1"/>
  <c r="Q113" i="3"/>
  <c r="AA113" i="2" s="1"/>
  <c r="O112" i="3"/>
  <c r="AE112" i="2" s="1"/>
  <c r="J112" i="3"/>
  <c r="I112" i="3"/>
  <c r="Q113" i="2"/>
  <c r="S113" i="2"/>
  <c r="T113" i="2"/>
  <c r="O114" i="2"/>
  <c r="P114" i="2"/>
  <c r="N114" i="2"/>
  <c r="R113" i="2"/>
  <c r="D115" i="3"/>
  <c r="M114" i="2"/>
  <c r="AC112" i="2" l="1"/>
  <c r="AB112" i="2"/>
  <c r="AC113" i="2"/>
  <c r="AB113" i="2"/>
  <c r="O113" i="3"/>
  <c r="AE113" i="2" s="1"/>
  <c r="M115" i="3"/>
  <c r="P115" i="3"/>
  <c r="G115" i="3"/>
  <c r="H115" i="3"/>
  <c r="P114" i="3"/>
  <c r="G114" i="3"/>
  <c r="H114" i="3"/>
  <c r="L114" i="3"/>
  <c r="N114" i="3" s="1"/>
  <c r="AD114" i="2" s="1"/>
  <c r="K114" i="3"/>
  <c r="K115" i="3" s="1"/>
  <c r="P115" i="2"/>
  <c r="S114" i="2"/>
  <c r="T114" i="2"/>
  <c r="Q114" i="2"/>
  <c r="N115" i="2"/>
  <c r="O115" i="2"/>
  <c r="R114" i="2"/>
  <c r="M115" i="2"/>
  <c r="O114" i="3" l="1"/>
  <c r="AE114" i="2" s="1"/>
  <c r="L115" i="3"/>
  <c r="N115" i="3" s="1"/>
  <c r="AD115" i="2" s="1"/>
  <c r="D116" i="3"/>
  <c r="M116" i="3" s="1"/>
  <c r="J115" i="3"/>
  <c r="I115" i="3"/>
  <c r="I114" i="3"/>
  <c r="J114" i="3"/>
  <c r="Q115" i="3"/>
  <c r="AA115" i="2" s="1"/>
  <c r="Q114" i="3"/>
  <c r="AA114" i="2" s="1"/>
  <c r="Q115" i="2"/>
  <c r="S115" i="2"/>
  <c r="T115" i="2"/>
  <c r="O116" i="2"/>
  <c r="P116" i="2"/>
  <c r="N116" i="2"/>
  <c r="D117" i="3"/>
  <c r="M116" i="2"/>
  <c r="R115" i="2"/>
  <c r="O115" i="3" l="1"/>
  <c r="AE115" i="2" s="1"/>
  <c r="AC115" i="2"/>
  <c r="AB115" i="2"/>
  <c r="AC114" i="2"/>
  <c r="AB114" i="2"/>
  <c r="P117" i="3"/>
  <c r="G117" i="3"/>
  <c r="H117" i="3"/>
  <c r="P116" i="3"/>
  <c r="G116" i="3"/>
  <c r="L116" i="3"/>
  <c r="N116" i="3" s="1"/>
  <c r="H116" i="3"/>
  <c r="M117" i="3"/>
  <c r="K116" i="3"/>
  <c r="K117" i="3" s="1"/>
  <c r="N117" i="2"/>
  <c r="T117" i="2" s="1"/>
  <c r="Q116" i="2"/>
  <c r="S116" i="2"/>
  <c r="T116" i="2"/>
  <c r="O117" i="2"/>
  <c r="P117" i="2"/>
  <c r="R116" i="2"/>
  <c r="M117" i="2"/>
  <c r="O116" i="3" l="1"/>
  <c r="AE116" i="2" s="1"/>
  <c r="AD116" i="2"/>
  <c r="Q117" i="2"/>
  <c r="L117" i="3"/>
  <c r="N117" i="3" s="1"/>
  <c r="Q116" i="3"/>
  <c r="AA116" i="2" s="1"/>
  <c r="D118" i="3"/>
  <c r="I117" i="3"/>
  <c r="J117" i="3"/>
  <c r="J116" i="3"/>
  <c r="I116" i="3"/>
  <c r="S117" i="2"/>
  <c r="Q117" i="3"/>
  <c r="AA117" i="2" s="1"/>
  <c r="R117" i="2"/>
  <c r="O118" i="2"/>
  <c r="P118" i="2"/>
  <c r="N118" i="2"/>
  <c r="D119" i="3"/>
  <c r="M118" i="2"/>
  <c r="O117" i="3" l="1"/>
  <c r="AE117" i="2" s="1"/>
  <c r="AD117" i="2"/>
  <c r="AC116" i="2"/>
  <c r="AB116" i="2"/>
  <c r="AC117" i="2"/>
  <c r="AB117" i="2"/>
  <c r="P118" i="3"/>
  <c r="G118" i="3"/>
  <c r="H118" i="3"/>
  <c r="L118" i="3"/>
  <c r="M118" i="3"/>
  <c r="M119" i="3" s="1"/>
  <c r="P119" i="3"/>
  <c r="G119" i="3"/>
  <c r="H119" i="3"/>
  <c r="K118" i="3"/>
  <c r="K119" i="3" s="1"/>
  <c r="P119" i="2"/>
  <c r="S118" i="2"/>
  <c r="T118" i="2"/>
  <c r="Q118" i="2"/>
  <c r="N119" i="2"/>
  <c r="O119" i="2"/>
  <c r="R118" i="2"/>
  <c r="M119" i="2"/>
  <c r="D120" i="3" l="1"/>
  <c r="N118" i="3"/>
  <c r="J118" i="3"/>
  <c r="I118" i="3"/>
  <c r="M120" i="3"/>
  <c r="Q119" i="3"/>
  <c r="AA119" i="2" s="1"/>
  <c r="L119" i="3"/>
  <c r="N119" i="3" s="1"/>
  <c r="AD119" i="2" s="1"/>
  <c r="J119" i="3"/>
  <c r="I119" i="3"/>
  <c r="Q118" i="3"/>
  <c r="AA118" i="2" s="1"/>
  <c r="Q119" i="2"/>
  <c r="S119" i="2"/>
  <c r="T119" i="2"/>
  <c r="O120" i="2"/>
  <c r="P120" i="2"/>
  <c r="N120" i="2"/>
  <c r="D121" i="3"/>
  <c r="M120" i="2"/>
  <c r="R119" i="2"/>
  <c r="O118" i="3" l="1"/>
  <c r="AE118" i="2" s="1"/>
  <c r="AD118" i="2"/>
  <c r="AC119" i="2"/>
  <c r="AB119" i="2"/>
  <c r="AC118" i="2"/>
  <c r="AB118" i="2"/>
  <c r="M121" i="3"/>
  <c r="P121" i="3"/>
  <c r="G121" i="3"/>
  <c r="H121" i="3"/>
  <c r="P120" i="3"/>
  <c r="G120" i="3"/>
  <c r="H120" i="3"/>
  <c r="L120" i="3"/>
  <c r="N120" i="3" s="1"/>
  <c r="AD120" i="2" s="1"/>
  <c r="K120" i="3"/>
  <c r="K121" i="3" s="1"/>
  <c r="N121" i="2"/>
  <c r="S121" i="2" s="1"/>
  <c r="Q120" i="2"/>
  <c r="S120" i="2"/>
  <c r="T120" i="2"/>
  <c r="O121" i="2"/>
  <c r="P121" i="2"/>
  <c r="R120" i="2"/>
  <c r="M121" i="2"/>
  <c r="O119" i="3" l="1"/>
  <c r="AE119" i="2" s="1"/>
  <c r="L121" i="3"/>
  <c r="N121" i="3" s="1"/>
  <c r="AD121" i="2" s="1"/>
  <c r="T121" i="2"/>
  <c r="O120" i="3"/>
  <c r="I121" i="3"/>
  <c r="J121" i="3"/>
  <c r="I120" i="3"/>
  <c r="J120" i="3"/>
  <c r="D122" i="3"/>
  <c r="M122" i="3" s="1"/>
  <c r="Q120" i="3"/>
  <c r="AA120" i="2" s="1"/>
  <c r="Q121" i="3"/>
  <c r="AA121" i="2" s="1"/>
  <c r="Q121" i="2"/>
  <c r="O122" i="2"/>
  <c r="P122" i="2"/>
  <c r="N122" i="2"/>
  <c r="R121" i="2"/>
  <c r="M122" i="2"/>
  <c r="O121" i="3" l="1"/>
  <c r="AE121" i="2" s="1"/>
  <c r="AE120" i="2"/>
  <c r="AC121" i="2"/>
  <c r="AB121" i="2"/>
  <c r="AC120" i="2"/>
  <c r="AB120" i="2"/>
  <c r="D123" i="3"/>
  <c r="M123" i="3" s="1"/>
  <c r="P122" i="3"/>
  <c r="G122" i="3"/>
  <c r="H122" i="3"/>
  <c r="L122" i="3"/>
  <c r="N122" i="3" s="1"/>
  <c r="K122" i="3"/>
  <c r="S122" i="2"/>
  <c r="T122" i="2"/>
  <c r="Q122" i="2"/>
  <c r="O123" i="2"/>
  <c r="P123" i="2"/>
  <c r="N123" i="2"/>
  <c r="R122" i="2"/>
  <c r="M123" i="2"/>
  <c r="O122" i="3" l="1"/>
  <c r="AE122" i="2" s="1"/>
  <c r="AD122" i="2"/>
  <c r="K123" i="3"/>
  <c r="I122" i="3"/>
  <c r="J122" i="3"/>
  <c r="Q122" i="3"/>
  <c r="AA122" i="2" s="1"/>
  <c r="D124" i="3"/>
  <c r="M124" i="3" s="1"/>
  <c r="P123" i="3"/>
  <c r="G123" i="3"/>
  <c r="H123" i="3"/>
  <c r="L123" i="3"/>
  <c r="N123" i="3" s="1"/>
  <c r="S123" i="2"/>
  <c r="T123" i="2"/>
  <c r="Q123" i="2"/>
  <c r="O124" i="2"/>
  <c r="P124" i="2"/>
  <c r="N124" i="2"/>
  <c r="R123" i="2"/>
  <c r="M124" i="2"/>
  <c r="O123" i="3" l="1"/>
  <c r="AE123" i="2" s="1"/>
  <c r="AD123" i="2"/>
  <c r="AC122" i="2"/>
  <c r="AB122" i="2"/>
  <c r="K124" i="3"/>
  <c r="P124" i="3"/>
  <c r="G124" i="3"/>
  <c r="H124" i="3"/>
  <c r="L124" i="3"/>
  <c r="N124" i="3" s="1"/>
  <c r="I123" i="3"/>
  <c r="J123" i="3"/>
  <c r="D125" i="3"/>
  <c r="Q123" i="3"/>
  <c r="AA123" i="2" s="1"/>
  <c r="S124" i="2"/>
  <c r="T124" i="2"/>
  <c r="Q124" i="2"/>
  <c r="O125" i="2"/>
  <c r="P125" i="2"/>
  <c r="N125" i="2"/>
  <c r="R124" i="2"/>
  <c r="M125" i="2"/>
  <c r="O124" i="3" l="1"/>
  <c r="AE124" i="2" s="1"/>
  <c r="AD124" i="2"/>
  <c r="AC123" i="2"/>
  <c r="AB123" i="2"/>
  <c r="I124" i="3"/>
  <c r="J124" i="3"/>
  <c r="P125" i="3"/>
  <c r="G125" i="3"/>
  <c r="L125" i="3"/>
  <c r="H125" i="3"/>
  <c r="M125" i="3"/>
  <c r="Q124" i="3"/>
  <c r="AA124" i="2" s="1"/>
  <c r="D126" i="3"/>
  <c r="K125" i="3"/>
  <c r="S125" i="2"/>
  <c r="T125" i="2"/>
  <c r="Q125" i="2"/>
  <c r="O126" i="2"/>
  <c r="P126" i="2"/>
  <c r="N126" i="2"/>
  <c r="R125" i="2"/>
  <c r="M126" i="2"/>
  <c r="AC124" i="2" l="1"/>
  <c r="AB124" i="2"/>
  <c r="M126" i="3"/>
  <c r="K126" i="3"/>
  <c r="Q125" i="3"/>
  <c r="AA125" i="2" s="1"/>
  <c r="D127" i="3"/>
  <c r="M127" i="3" s="1"/>
  <c r="I125" i="3"/>
  <c r="J125" i="3"/>
  <c r="N125" i="3"/>
  <c r="P126" i="3"/>
  <c r="G126" i="3"/>
  <c r="H126" i="3"/>
  <c r="L126" i="3"/>
  <c r="S126" i="2"/>
  <c r="T126" i="2"/>
  <c r="Q126" i="2"/>
  <c r="O127" i="2"/>
  <c r="P127" i="2"/>
  <c r="N127" i="2"/>
  <c r="R126" i="2"/>
  <c r="D128" i="3"/>
  <c r="M127" i="2"/>
  <c r="N126" i="3" l="1"/>
  <c r="AD126" i="2" s="1"/>
  <c r="O125" i="3"/>
  <c r="AE125" i="2" s="1"/>
  <c r="AD125" i="2"/>
  <c r="AC125" i="2"/>
  <c r="AB125" i="2"/>
  <c r="O126" i="3"/>
  <c r="AE126" i="2" s="1"/>
  <c r="J126" i="3"/>
  <c r="I126" i="3"/>
  <c r="P127" i="3"/>
  <c r="G127" i="3"/>
  <c r="H127" i="3"/>
  <c r="L127" i="3"/>
  <c r="N127" i="3" s="1"/>
  <c r="AD127" i="2" s="1"/>
  <c r="P128" i="3"/>
  <c r="G128" i="3"/>
  <c r="H128" i="3"/>
  <c r="Q126" i="3"/>
  <c r="AA126" i="2" s="1"/>
  <c r="M128" i="3"/>
  <c r="K127" i="3"/>
  <c r="K128" i="3" s="1"/>
  <c r="N128" i="2"/>
  <c r="S128" i="2" s="1"/>
  <c r="S127" i="2"/>
  <c r="T127" i="2"/>
  <c r="Q127" i="2"/>
  <c r="O128" i="2"/>
  <c r="P128" i="2"/>
  <c r="R127" i="2"/>
  <c r="M128" i="2"/>
  <c r="AC126" i="2" l="1"/>
  <c r="AB126" i="2"/>
  <c r="O127" i="3"/>
  <c r="AE127" i="2" s="1"/>
  <c r="Q128" i="3"/>
  <c r="AA128" i="2" s="1"/>
  <c r="Q128" i="2"/>
  <c r="L128" i="3"/>
  <c r="N128" i="3" s="1"/>
  <c r="AD128" i="2" s="1"/>
  <c r="Q127" i="3"/>
  <c r="AA127" i="2" s="1"/>
  <c r="J128" i="3"/>
  <c r="I128" i="3"/>
  <c r="D129" i="3"/>
  <c r="J127" i="3"/>
  <c r="I127" i="3"/>
  <c r="T128" i="2"/>
  <c r="O129" i="2"/>
  <c r="P129" i="2"/>
  <c r="N129" i="2"/>
  <c r="R128" i="2"/>
  <c r="M129" i="2"/>
  <c r="O128" i="3" l="1"/>
  <c r="AE128" i="2" s="1"/>
  <c r="AC128" i="2"/>
  <c r="AB128" i="2"/>
  <c r="AC127" i="2"/>
  <c r="AB127" i="2"/>
  <c r="P129" i="3"/>
  <c r="G129" i="3"/>
  <c r="H129" i="3"/>
  <c r="L129" i="3"/>
  <c r="D130" i="3"/>
  <c r="K129" i="3"/>
  <c r="M129" i="3"/>
  <c r="S129" i="2"/>
  <c r="T129" i="2"/>
  <c r="Q129" i="2"/>
  <c r="O130" i="2"/>
  <c r="P130" i="2"/>
  <c r="N130" i="2"/>
  <c r="D131" i="3"/>
  <c r="M130" i="2"/>
  <c r="R129" i="2"/>
  <c r="K130" i="3" l="1"/>
  <c r="M130" i="3"/>
  <c r="M131" i="3" s="1"/>
  <c r="K131" i="3"/>
  <c r="N129" i="3"/>
  <c r="P130" i="3"/>
  <c r="G130" i="3"/>
  <c r="H130" i="3"/>
  <c r="L130" i="3"/>
  <c r="L131" i="3" s="1"/>
  <c r="J129" i="3"/>
  <c r="I129" i="3"/>
  <c r="P131" i="3"/>
  <c r="G131" i="3"/>
  <c r="H131" i="3"/>
  <c r="Q129" i="3"/>
  <c r="AA129" i="2" s="1"/>
  <c r="N131" i="2"/>
  <c r="S131" i="2" s="1"/>
  <c r="S130" i="2"/>
  <c r="T130" i="2"/>
  <c r="Q130" i="2"/>
  <c r="O131" i="2"/>
  <c r="P131" i="2"/>
  <c r="R130" i="2"/>
  <c r="M131" i="2"/>
  <c r="O129" i="3" l="1"/>
  <c r="AE129" i="2" s="1"/>
  <c r="AD129" i="2"/>
  <c r="Q131" i="2"/>
  <c r="N131" i="3"/>
  <c r="AD131" i="2" s="1"/>
  <c r="AC129" i="2"/>
  <c r="AB129" i="2"/>
  <c r="N130" i="3"/>
  <c r="AD130" i="2" s="1"/>
  <c r="D132" i="3"/>
  <c r="M132" i="3" s="1"/>
  <c r="I131" i="3"/>
  <c r="J131" i="3"/>
  <c r="I130" i="3"/>
  <c r="J130" i="3"/>
  <c r="Q131" i="3"/>
  <c r="AA131" i="2" s="1"/>
  <c r="Q130" i="3"/>
  <c r="AA130" i="2" s="1"/>
  <c r="T131" i="2"/>
  <c r="O132" i="2"/>
  <c r="P132" i="2"/>
  <c r="N132" i="2"/>
  <c r="R131" i="2"/>
  <c r="M132" i="2"/>
  <c r="O130" i="3" l="1"/>
  <c r="K132" i="3"/>
  <c r="AC131" i="2"/>
  <c r="AB131" i="2"/>
  <c r="AC130" i="2"/>
  <c r="AB130" i="2"/>
  <c r="D133" i="3"/>
  <c r="K133" i="3" s="1"/>
  <c r="P132" i="3"/>
  <c r="G132" i="3"/>
  <c r="H132" i="3"/>
  <c r="L132" i="3"/>
  <c r="N132" i="3" s="1"/>
  <c r="S132" i="2"/>
  <c r="T132" i="2"/>
  <c r="Q132" i="2"/>
  <c r="O133" i="2"/>
  <c r="P133" i="2"/>
  <c r="N133" i="2"/>
  <c r="R132" i="2"/>
  <c r="D134" i="3"/>
  <c r="M133" i="2"/>
  <c r="O131" i="3" l="1"/>
  <c r="AE131" i="2" s="1"/>
  <c r="AE130" i="2"/>
  <c r="O132" i="3"/>
  <c r="AE132" i="2" s="1"/>
  <c r="AD132" i="2"/>
  <c r="Q132" i="3"/>
  <c r="AA132" i="2" s="1"/>
  <c r="P134" i="3"/>
  <c r="G134" i="3"/>
  <c r="H134" i="3"/>
  <c r="K134" i="3"/>
  <c r="P133" i="3"/>
  <c r="Q133" i="3" s="1"/>
  <c r="AA133" i="2" s="1"/>
  <c r="G133" i="3"/>
  <c r="H133" i="3"/>
  <c r="L133" i="3"/>
  <c r="I132" i="3"/>
  <c r="J132" i="3"/>
  <c r="M133" i="3"/>
  <c r="M134" i="3" s="1"/>
  <c r="P134" i="2"/>
  <c r="S133" i="2"/>
  <c r="T133" i="2"/>
  <c r="Q133" i="2"/>
  <c r="N134" i="2"/>
  <c r="O134" i="2"/>
  <c r="R133" i="2"/>
  <c r="D135" i="3"/>
  <c r="M134" i="2"/>
  <c r="AC133" i="2" l="1"/>
  <c r="AB133" i="2"/>
  <c r="AC132" i="2"/>
  <c r="AB132" i="2"/>
  <c r="N133" i="3"/>
  <c r="Q134" i="3"/>
  <c r="AA134" i="2" s="1"/>
  <c r="K135" i="3"/>
  <c r="I133" i="3"/>
  <c r="J133" i="3"/>
  <c r="M135" i="3"/>
  <c r="L134" i="3"/>
  <c r="N134" i="3" s="1"/>
  <c r="AD134" i="2" s="1"/>
  <c r="J134" i="3"/>
  <c r="I134" i="3"/>
  <c r="P135" i="3"/>
  <c r="G135" i="3"/>
  <c r="H135" i="3"/>
  <c r="P135" i="2"/>
  <c r="Q134" i="2"/>
  <c r="S134" i="2"/>
  <c r="T134" i="2"/>
  <c r="N135" i="2"/>
  <c r="O135" i="2"/>
  <c r="R134" i="2"/>
  <c r="D136" i="3"/>
  <c r="M135" i="2"/>
  <c r="O133" i="3" l="1"/>
  <c r="AE133" i="2" s="1"/>
  <c r="AD133" i="2"/>
  <c r="AC134" i="2"/>
  <c r="AB134" i="2"/>
  <c r="O134" i="3"/>
  <c r="AE134" i="2" s="1"/>
  <c r="L135" i="3"/>
  <c r="N135" i="3" s="1"/>
  <c r="K136" i="3"/>
  <c r="M136" i="3"/>
  <c r="Q135" i="3"/>
  <c r="AA135" i="2" s="1"/>
  <c r="J135" i="3"/>
  <c r="I135" i="3"/>
  <c r="P136" i="3"/>
  <c r="Q136" i="3" s="1"/>
  <c r="AA136" i="2" s="1"/>
  <c r="G136" i="3"/>
  <c r="H136" i="3"/>
  <c r="N136" i="2"/>
  <c r="S136" i="2" s="1"/>
  <c r="Q135" i="2"/>
  <c r="S135" i="2"/>
  <c r="T135" i="2"/>
  <c r="O136" i="2"/>
  <c r="P136" i="2"/>
  <c r="R135" i="2"/>
  <c r="M136" i="2"/>
  <c r="O135" i="3" l="1"/>
  <c r="AE135" i="2" s="1"/>
  <c r="AD135" i="2"/>
  <c r="L136" i="3"/>
  <c r="N136" i="3" s="1"/>
  <c r="AC135" i="2"/>
  <c r="AB135" i="2"/>
  <c r="AC136" i="2"/>
  <c r="AB136" i="2"/>
  <c r="D137" i="3"/>
  <c r="K137" i="3" s="1"/>
  <c r="I136" i="3"/>
  <c r="J136" i="3"/>
  <c r="Q136" i="2"/>
  <c r="T136" i="2"/>
  <c r="O137" i="2"/>
  <c r="P137" i="2"/>
  <c r="N137" i="2"/>
  <c r="R136" i="2"/>
  <c r="D138" i="3"/>
  <c r="M137" i="2"/>
  <c r="O136" i="3" l="1"/>
  <c r="AE136" i="2" s="1"/>
  <c r="AD136" i="2"/>
  <c r="M137" i="3"/>
  <c r="M138" i="3" s="1"/>
  <c r="K138" i="3"/>
  <c r="P138" i="3"/>
  <c r="G138" i="3"/>
  <c r="H138" i="3"/>
  <c r="P137" i="3"/>
  <c r="G137" i="3"/>
  <c r="H137" i="3"/>
  <c r="L137" i="3"/>
  <c r="P138" i="2"/>
  <c r="S137" i="2"/>
  <c r="T137" i="2"/>
  <c r="Q137" i="2"/>
  <c r="N138" i="2"/>
  <c r="O138" i="2"/>
  <c r="M138" i="2"/>
  <c r="R137" i="2"/>
  <c r="N137" i="3" l="1"/>
  <c r="O137" i="3" s="1"/>
  <c r="AE137" i="2" s="1"/>
  <c r="AD137" i="2"/>
  <c r="L138" i="3"/>
  <c r="N138" i="3" s="1"/>
  <c r="I138" i="3"/>
  <c r="J138" i="3"/>
  <c r="J137" i="3"/>
  <c r="I137" i="3"/>
  <c r="Q138" i="3"/>
  <c r="AA138" i="2" s="1"/>
  <c r="D139" i="3"/>
  <c r="M139" i="3" s="1"/>
  <c r="Q137" i="3"/>
  <c r="AA137" i="2" s="1"/>
  <c r="R138" i="2"/>
  <c r="Q138" i="2"/>
  <c r="S138" i="2"/>
  <c r="T138" i="2"/>
  <c r="O139" i="2"/>
  <c r="P139" i="2"/>
  <c r="N139" i="2"/>
  <c r="D140" i="3"/>
  <c r="M139" i="2"/>
  <c r="O138" i="3" l="1"/>
  <c r="AE138" i="2" s="1"/>
  <c r="AD138" i="2"/>
  <c r="AC138" i="2"/>
  <c r="AB138" i="2"/>
  <c r="AC137" i="2"/>
  <c r="AB137" i="2"/>
  <c r="M140" i="3"/>
  <c r="K139" i="3"/>
  <c r="K140" i="3" s="1"/>
  <c r="P140" i="3"/>
  <c r="G140" i="3"/>
  <c r="H140" i="3"/>
  <c r="P139" i="3"/>
  <c r="G139" i="3"/>
  <c r="H139" i="3"/>
  <c r="L139" i="3"/>
  <c r="N139" i="3" s="1"/>
  <c r="N140" i="2"/>
  <c r="S140" i="2" s="1"/>
  <c r="S139" i="2"/>
  <c r="T139" i="2"/>
  <c r="Q139" i="2"/>
  <c r="O140" i="2"/>
  <c r="P140" i="2"/>
  <c r="R139" i="2"/>
  <c r="D141" i="3"/>
  <c r="M140" i="2"/>
  <c r="O139" i="3" l="1"/>
  <c r="AE139" i="2" s="1"/>
  <c r="AD139" i="2"/>
  <c r="L140" i="3"/>
  <c r="N140" i="3" s="1"/>
  <c r="Q140" i="2"/>
  <c r="J140" i="3"/>
  <c r="I140" i="3"/>
  <c r="I139" i="3"/>
  <c r="J139" i="3"/>
  <c r="K141" i="3"/>
  <c r="Q140" i="3"/>
  <c r="AA140" i="2" s="1"/>
  <c r="P141" i="3"/>
  <c r="Q141" i="3" s="1"/>
  <c r="AA141" i="2" s="1"/>
  <c r="G141" i="3"/>
  <c r="H141" i="3"/>
  <c r="L141" i="3"/>
  <c r="Q139" i="3"/>
  <c r="AA139" i="2" s="1"/>
  <c r="M141" i="3"/>
  <c r="T140" i="2"/>
  <c r="N141" i="2"/>
  <c r="S141" i="2" s="1"/>
  <c r="O141" i="2"/>
  <c r="P141" i="2"/>
  <c r="R140" i="2"/>
  <c r="D142" i="3"/>
  <c r="M141" i="2"/>
  <c r="O140" i="3" l="1"/>
  <c r="AE140" i="2" s="1"/>
  <c r="AD140" i="2"/>
  <c r="AC140" i="2"/>
  <c r="AB140" i="2"/>
  <c r="AC139" i="2"/>
  <c r="AB139" i="2"/>
  <c r="AC141" i="2"/>
  <c r="AB141" i="2"/>
  <c r="K142" i="3"/>
  <c r="J141" i="3"/>
  <c r="I141" i="3"/>
  <c r="P142" i="3"/>
  <c r="G142" i="3"/>
  <c r="H142" i="3"/>
  <c r="L142" i="3"/>
  <c r="M142" i="3"/>
  <c r="N141" i="3"/>
  <c r="Q141" i="2"/>
  <c r="T141" i="2"/>
  <c r="N142" i="2"/>
  <c r="S142" i="2" s="1"/>
  <c r="O142" i="2"/>
  <c r="P142" i="2"/>
  <c r="R141" i="2"/>
  <c r="M142" i="2"/>
  <c r="O141" i="3" l="1"/>
  <c r="AE141" i="2" s="1"/>
  <c r="AD141" i="2"/>
  <c r="N142" i="3"/>
  <c r="Q142" i="3"/>
  <c r="AA142" i="2" s="1"/>
  <c r="D143" i="3"/>
  <c r="K143" i="3" s="1"/>
  <c r="I142" i="3"/>
  <c r="J142" i="3"/>
  <c r="T142" i="2"/>
  <c r="Q142" i="2"/>
  <c r="O143" i="2"/>
  <c r="P143" i="2"/>
  <c r="N143" i="2"/>
  <c r="R142" i="2"/>
  <c r="D144" i="3"/>
  <c r="M143" i="2"/>
  <c r="M143" i="3" l="1"/>
  <c r="O142" i="3"/>
  <c r="AE142" i="2" s="1"/>
  <c r="AD142" i="2"/>
  <c r="AC142" i="2"/>
  <c r="AB142" i="2"/>
  <c r="K144" i="3"/>
  <c r="P143" i="3"/>
  <c r="G143" i="3"/>
  <c r="H143" i="3"/>
  <c r="L143" i="3"/>
  <c r="N143" i="3" s="1"/>
  <c r="P144" i="3"/>
  <c r="G144" i="3"/>
  <c r="H144" i="3"/>
  <c r="M144" i="3"/>
  <c r="P144" i="2"/>
  <c r="Q143" i="2"/>
  <c r="S143" i="2"/>
  <c r="T143" i="2"/>
  <c r="N144" i="2"/>
  <c r="O144" i="2"/>
  <c r="R143" i="2"/>
  <c r="M144" i="2"/>
  <c r="O143" i="3" l="1"/>
  <c r="AE143" i="2" s="1"/>
  <c r="AD143" i="2"/>
  <c r="L144" i="3"/>
  <c r="N144" i="3" s="1"/>
  <c r="I144" i="3"/>
  <c r="J144" i="3"/>
  <c r="J143" i="3"/>
  <c r="I143" i="3"/>
  <c r="Q144" i="3"/>
  <c r="AA144" i="2" s="1"/>
  <c r="D145" i="3"/>
  <c r="M145" i="3" s="1"/>
  <c r="Q143" i="3"/>
  <c r="AA143" i="2" s="1"/>
  <c r="Q144" i="2"/>
  <c r="S144" i="2"/>
  <c r="T144" i="2"/>
  <c r="O145" i="2"/>
  <c r="P145" i="2"/>
  <c r="N145" i="2"/>
  <c r="R144" i="2"/>
  <c r="M145" i="2"/>
  <c r="O144" i="3" l="1"/>
  <c r="AE144" i="2" s="1"/>
  <c r="AD144" i="2"/>
  <c r="AC144" i="2"/>
  <c r="AB144" i="2"/>
  <c r="AC143" i="2"/>
  <c r="AB143" i="2"/>
  <c r="D146" i="3"/>
  <c r="P145" i="3"/>
  <c r="G145" i="3"/>
  <c r="H145" i="3"/>
  <c r="L145" i="3"/>
  <c r="N145" i="3" s="1"/>
  <c r="K145" i="3"/>
  <c r="S145" i="2"/>
  <c r="T145" i="2"/>
  <c r="Q145" i="2"/>
  <c r="O146" i="2"/>
  <c r="P146" i="2"/>
  <c r="N146" i="2"/>
  <c r="R145" i="2"/>
  <c r="M146" i="2"/>
  <c r="O145" i="3" l="1"/>
  <c r="AE145" i="2" s="1"/>
  <c r="AD145" i="2"/>
  <c r="K146" i="3"/>
  <c r="Q145" i="3"/>
  <c r="AA145" i="2" s="1"/>
  <c r="P146" i="3"/>
  <c r="G146" i="3"/>
  <c r="H146" i="3"/>
  <c r="L146" i="3"/>
  <c r="D147" i="3"/>
  <c r="I145" i="3"/>
  <c r="J145" i="3"/>
  <c r="M146" i="3"/>
  <c r="S146" i="2"/>
  <c r="T146" i="2"/>
  <c r="R146" i="2"/>
  <c r="Q146" i="2"/>
  <c r="O147" i="2"/>
  <c r="P147" i="2"/>
  <c r="D148" i="3"/>
  <c r="M147" i="2"/>
  <c r="N147" i="2"/>
  <c r="AC145" i="2" l="1"/>
  <c r="AB145" i="2"/>
  <c r="Q146" i="3"/>
  <c r="AA146" i="2" s="1"/>
  <c r="P147" i="3"/>
  <c r="G147" i="3"/>
  <c r="H147" i="3"/>
  <c r="L147" i="3"/>
  <c r="L148" i="3" s="1"/>
  <c r="K147" i="3"/>
  <c r="K148" i="3" s="1"/>
  <c r="P148" i="3"/>
  <c r="G148" i="3"/>
  <c r="H148" i="3"/>
  <c r="I146" i="3"/>
  <c r="J146" i="3"/>
  <c r="M147" i="3"/>
  <c r="M148" i="3" s="1"/>
  <c r="N146" i="3"/>
  <c r="N148" i="2"/>
  <c r="S148" i="2" s="1"/>
  <c r="S147" i="2"/>
  <c r="T147" i="2"/>
  <c r="O148" i="2"/>
  <c r="P148" i="2"/>
  <c r="Q147" i="2"/>
  <c r="R147" i="2"/>
  <c r="M148" i="2"/>
  <c r="O146" i="3" l="1"/>
  <c r="AE146" i="2" s="1"/>
  <c r="AD146" i="2"/>
  <c r="AC146" i="2"/>
  <c r="AB146" i="2"/>
  <c r="N148" i="3"/>
  <c r="AD148" i="2" s="1"/>
  <c r="Q148" i="3"/>
  <c r="AA148" i="2" s="1"/>
  <c r="Q147" i="3"/>
  <c r="AA147" i="2" s="1"/>
  <c r="N147" i="3"/>
  <c r="I147" i="3"/>
  <c r="J147" i="3"/>
  <c r="I148" i="3"/>
  <c r="J148" i="3"/>
  <c r="D149" i="3"/>
  <c r="M149" i="3" s="1"/>
  <c r="Q148" i="2"/>
  <c r="T148" i="2"/>
  <c r="O149" i="2"/>
  <c r="P149" i="2"/>
  <c r="N149" i="2"/>
  <c r="R148" i="2"/>
  <c r="D150" i="3"/>
  <c r="M149" i="2"/>
  <c r="O147" i="3" l="1"/>
  <c r="AD147" i="2"/>
  <c r="AC147" i="2"/>
  <c r="AB147" i="2"/>
  <c r="AC148" i="2"/>
  <c r="AB148" i="2"/>
  <c r="K149" i="3"/>
  <c r="K150" i="3" s="1"/>
  <c r="M150" i="3"/>
  <c r="P149" i="3"/>
  <c r="G149" i="3"/>
  <c r="H149" i="3"/>
  <c r="L149" i="3"/>
  <c r="N149" i="3" s="1"/>
  <c r="P150" i="3"/>
  <c r="G150" i="3"/>
  <c r="H150" i="3"/>
  <c r="P150" i="2"/>
  <c r="Q149" i="2"/>
  <c r="S149" i="2"/>
  <c r="T149" i="2"/>
  <c r="N150" i="2"/>
  <c r="O150" i="2"/>
  <c r="R149" i="2"/>
  <c r="M150" i="2"/>
  <c r="O148" i="3" l="1"/>
  <c r="AE148" i="2" s="1"/>
  <c r="AE147" i="2"/>
  <c r="O149" i="3"/>
  <c r="AE149" i="2" s="1"/>
  <c r="AD149" i="2"/>
  <c r="Q150" i="3"/>
  <c r="AA150" i="2" s="1"/>
  <c r="J149" i="3"/>
  <c r="I149" i="3"/>
  <c r="Q149" i="3"/>
  <c r="AA149" i="2" s="1"/>
  <c r="L150" i="3"/>
  <c r="N150" i="3" s="1"/>
  <c r="J150" i="3"/>
  <c r="I150" i="3"/>
  <c r="D151" i="3"/>
  <c r="M151" i="3" s="1"/>
  <c r="Q150" i="2"/>
  <c r="S150" i="2"/>
  <c r="T150" i="2"/>
  <c r="O151" i="2"/>
  <c r="P151" i="2"/>
  <c r="N151" i="2"/>
  <c r="R150" i="2"/>
  <c r="D152" i="3"/>
  <c r="M151" i="2"/>
  <c r="O150" i="3" l="1"/>
  <c r="AE150" i="2" s="1"/>
  <c r="AD150" i="2"/>
  <c r="AC149" i="2"/>
  <c r="AB149" i="2"/>
  <c r="AC150" i="2"/>
  <c r="AB150" i="2"/>
  <c r="P152" i="3"/>
  <c r="G152" i="3"/>
  <c r="H152" i="3"/>
  <c r="P151" i="3"/>
  <c r="G151" i="3"/>
  <c r="H151" i="3"/>
  <c r="L151" i="3"/>
  <c r="N151" i="3" s="1"/>
  <c r="K151" i="3"/>
  <c r="K152" i="3" s="1"/>
  <c r="M152" i="3"/>
  <c r="N152" i="2"/>
  <c r="S152" i="2" s="1"/>
  <c r="S151" i="2"/>
  <c r="T151" i="2"/>
  <c r="Q151" i="2"/>
  <c r="O152" i="2"/>
  <c r="P152" i="2"/>
  <c r="R151" i="2"/>
  <c r="D153" i="3"/>
  <c r="M152" i="2"/>
  <c r="O151" i="3" l="1"/>
  <c r="AE151" i="2" s="1"/>
  <c r="AD151" i="2"/>
  <c r="Q152" i="2"/>
  <c r="T152" i="2"/>
  <c r="L152" i="3"/>
  <c r="L153" i="3" s="1"/>
  <c r="K153" i="3"/>
  <c r="Q152" i="3"/>
  <c r="AA152" i="2" s="1"/>
  <c r="M153" i="3"/>
  <c r="I152" i="3"/>
  <c r="J152" i="3"/>
  <c r="P153" i="3"/>
  <c r="G153" i="3"/>
  <c r="H153" i="3"/>
  <c r="J151" i="3"/>
  <c r="I151" i="3"/>
  <c r="Q151" i="3"/>
  <c r="AA151" i="2" s="1"/>
  <c r="N153" i="2"/>
  <c r="S153" i="2" s="1"/>
  <c r="O153" i="2"/>
  <c r="P153" i="2"/>
  <c r="R152" i="2"/>
  <c r="D154" i="3"/>
  <c r="M153" i="2"/>
  <c r="K154" i="3" l="1"/>
  <c r="N152" i="3"/>
  <c r="AC151" i="2"/>
  <c r="AB151" i="2"/>
  <c r="AC152" i="2"/>
  <c r="AB152" i="2"/>
  <c r="Q153" i="3"/>
  <c r="AA153" i="2" s="1"/>
  <c r="P154" i="3"/>
  <c r="G154" i="3"/>
  <c r="H154" i="3"/>
  <c r="L154" i="3"/>
  <c r="M154" i="3"/>
  <c r="N153" i="3"/>
  <c r="J153" i="3"/>
  <c r="I153" i="3"/>
  <c r="Q153" i="2"/>
  <c r="T153" i="2"/>
  <c r="P154" i="2"/>
  <c r="N154" i="2"/>
  <c r="O154" i="2"/>
  <c r="R153" i="2"/>
  <c r="D155" i="3"/>
  <c r="M154" i="2"/>
  <c r="AD153" i="2" l="1"/>
  <c r="O152" i="3"/>
  <c r="AD152" i="2"/>
  <c r="AC153" i="2"/>
  <c r="AB153" i="2"/>
  <c r="M155" i="3"/>
  <c r="Q154" i="3"/>
  <c r="AA154" i="2" s="1"/>
  <c r="I154" i="3"/>
  <c r="J154" i="3"/>
  <c r="P155" i="3"/>
  <c r="G155" i="3"/>
  <c r="H155" i="3"/>
  <c r="L155" i="3"/>
  <c r="N154" i="3"/>
  <c r="K155" i="3"/>
  <c r="Q154" i="2"/>
  <c r="P155" i="2"/>
  <c r="S154" i="2"/>
  <c r="T154" i="2"/>
  <c r="N155" i="2"/>
  <c r="O155" i="2"/>
  <c r="R154" i="2"/>
  <c r="D156" i="3"/>
  <c r="M155" i="2"/>
  <c r="O153" i="3" l="1"/>
  <c r="AE153" i="2" s="1"/>
  <c r="AE152" i="2"/>
  <c r="O154" i="3"/>
  <c r="AE154" i="2" s="1"/>
  <c r="AD154" i="2"/>
  <c r="AC154" i="2"/>
  <c r="AB154" i="2"/>
  <c r="N155" i="3"/>
  <c r="K156" i="3"/>
  <c r="M156" i="3"/>
  <c r="J155" i="3"/>
  <c r="I155" i="3"/>
  <c r="Q155" i="3"/>
  <c r="AA155" i="2" s="1"/>
  <c r="P156" i="3"/>
  <c r="G156" i="3"/>
  <c r="H156" i="3"/>
  <c r="L156" i="3"/>
  <c r="P156" i="2"/>
  <c r="Q155" i="2"/>
  <c r="S155" i="2"/>
  <c r="T155" i="2"/>
  <c r="N156" i="2"/>
  <c r="O156" i="2"/>
  <c r="R155" i="2"/>
  <c r="D157" i="3"/>
  <c r="M156" i="2"/>
  <c r="O155" i="3" l="1"/>
  <c r="AE155" i="2" s="1"/>
  <c r="AD155" i="2"/>
  <c r="K157" i="3"/>
  <c r="AC155" i="2"/>
  <c r="AB155" i="2"/>
  <c r="N156" i="3"/>
  <c r="I156" i="3"/>
  <c r="J156" i="3"/>
  <c r="Q156" i="3"/>
  <c r="AA156" i="2" s="1"/>
  <c r="M157" i="3"/>
  <c r="P157" i="3"/>
  <c r="G157" i="3"/>
  <c r="H157" i="3"/>
  <c r="L157" i="3"/>
  <c r="P157" i="2"/>
  <c r="Q156" i="2"/>
  <c r="S156" i="2"/>
  <c r="T156" i="2"/>
  <c r="N157" i="2"/>
  <c r="O157" i="2"/>
  <c r="R156" i="2"/>
  <c r="D158" i="3"/>
  <c r="M157" i="2"/>
  <c r="O156" i="3" l="1"/>
  <c r="AE156" i="2" s="1"/>
  <c r="AD156" i="2"/>
  <c r="AC156" i="2"/>
  <c r="AB156" i="2"/>
  <c r="N157" i="3"/>
  <c r="P158" i="3"/>
  <c r="G158" i="3"/>
  <c r="H158" i="3"/>
  <c r="L158" i="3"/>
  <c r="J157" i="3"/>
  <c r="I157" i="3"/>
  <c r="Q157" i="3"/>
  <c r="AA157" i="2" s="1"/>
  <c r="M158" i="3"/>
  <c r="K158" i="3"/>
  <c r="P158" i="2"/>
  <c r="S157" i="2"/>
  <c r="T157" i="2"/>
  <c r="Q157" i="2"/>
  <c r="N158" i="2"/>
  <c r="O158" i="2"/>
  <c r="R157" i="2"/>
  <c r="D159" i="3"/>
  <c r="M158" i="2"/>
  <c r="O157" i="3" l="1"/>
  <c r="AE157" i="2" s="1"/>
  <c r="AD157" i="2"/>
  <c r="AC157" i="2"/>
  <c r="AB157" i="2"/>
  <c r="N158" i="3"/>
  <c r="J158" i="3"/>
  <c r="I158" i="3"/>
  <c r="K159" i="3"/>
  <c r="P159" i="3"/>
  <c r="G159" i="3"/>
  <c r="H159" i="3"/>
  <c r="L159" i="3"/>
  <c r="Q158" i="3"/>
  <c r="AA158" i="2" s="1"/>
  <c r="M159" i="3"/>
  <c r="P159" i="2"/>
  <c r="Q158" i="2"/>
  <c r="S158" i="2"/>
  <c r="T158" i="2"/>
  <c r="N159" i="2"/>
  <c r="O159" i="2"/>
  <c r="R158" i="2"/>
  <c r="M159" i="2"/>
  <c r="O158" i="3" l="1"/>
  <c r="AE158" i="2" s="1"/>
  <c r="AD158" i="2"/>
  <c r="AC158" i="2"/>
  <c r="AB158" i="2"/>
  <c r="D160" i="3"/>
  <c r="M160" i="3" s="1"/>
  <c r="J159" i="3"/>
  <c r="I159" i="3"/>
  <c r="N159" i="3"/>
  <c r="Q159" i="3"/>
  <c r="AA159" i="2" s="1"/>
  <c r="Q159" i="2"/>
  <c r="S159" i="2"/>
  <c r="T159" i="2"/>
  <c r="O160" i="2"/>
  <c r="P160" i="2"/>
  <c r="N160" i="2"/>
  <c r="M160" i="2"/>
  <c r="R159" i="2"/>
  <c r="O159" i="3" l="1"/>
  <c r="AE159" i="2" s="1"/>
  <c r="AD159" i="2"/>
  <c r="AC159" i="2"/>
  <c r="AB159" i="2"/>
  <c r="D161" i="3"/>
  <c r="P160" i="3"/>
  <c r="G160" i="3"/>
  <c r="H160" i="3"/>
  <c r="L160" i="3"/>
  <c r="N160" i="3" s="1"/>
  <c r="K160" i="3"/>
  <c r="S160" i="2"/>
  <c r="T160" i="2"/>
  <c r="Q160" i="2"/>
  <c r="O161" i="2"/>
  <c r="P161" i="2"/>
  <c r="N161" i="2"/>
  <c r="R160" i="2"/>
  <c r="M161" i="2"/>
  <c r="O160" i="3" l="1"/>
  <c r="AE160" i="2" s="1"/>
  <c r="AD160" i="2"/>
  <c r="Q160" i="3"/>
  <c r="AA160" i="2" s="1"/>
  <c r="I160" i="3"/>
  <c r="J160" i="3"/>
  <c r="P161" i="3"/>
  <c r="G161" i="3"/>
  <c r="H161" i="3"/>
  <c r="L161" i="3"/>
  <c r="K161" i="3"/>
  <c r="D162" i="3"/>
  <c r="M161" i="3"/>
  <c r="S161" i="2"/>
  <c r="T161" i="2"/>
  <c r="Q161" i="2"/>
  <c r="O162" i="2"/>
  <c r="P162" i="2"/>
  <c r="N162" i="2"/>
  <c r="R161" i="2"/>
  <c r="M162" i="2"/>
  <c r="AC160" i="2" l="1"/>
  <c r="AB160" i="2"/>
  <c r="M162" i="3"/>
  <c r="P162" i="3"/>
  <c r="G162" i="3"/>
  <c r="H162" i="3"/>
  <c r="L162" i="3"/>
  <c r="N162" i="3" s="1"/>
  <c r="AD162" i="2" s="1"/>
  <c r="Q161" i="3"/>
  <c r="AA161" i="2" s="1"/>
  <c r="J161" i="3"/>
  <c r="I161" i="3"/>
  <c r="K162" i="3"/>
  <c r="D163" i="3"/>
  <c r="N161" i="3"/>
  <c r="S162" i="2"/>
  <c r="T162" i="2"/>
  <c r="Q162" i="2"/>
  <c r="O163" i="2"/>
  <c r="P163" i="2"/>
  <c r="N163" i="2"/>
  <c r="R162" i="2"/>
  <c r="M163" i="2"/>
  <c r="O161" i="3" l="1"/>
  <c r="AE161" i="2" s="1"/>
  <c r="AD161" i="2"/>
  <c r="AC161" i="2"/>
  <c r="AB161" i="2"/>
  <c r="K163" i="3"/>
  <c r="O162" i="3"/>
  <c r="AE162" i="2" s="1"/>
  <c r="P163" i="3"/>
  <c r="G163" i="3"/>
  <c r="H163" i="3"/>
  <c r="L163" i="3"/>
  <c r="I162" i="3"/>
  <c r="J162" i="3"/>
  <c r="Q162" i="3"/>
  <c r="AA162" i="2" s="1"/>
  <c r="D164" i="3"/>
  <c r="M163" i="3"/>
  <c r="S163" i="2"/>
  <c r="T163" i="2"/>
  <c r="Q163" i="2"/>
  <c r="O164" i="2"/>
  <c r="P164" i="2"/>
  <c r="N164" i="2"/>
  <c r="R163" i="2"/>
  <c r="M164" i="2"/>
  <c r="AC162" i="2" l="1"/>
  <c r="AB162" i="2"/>
  <c r="P164" i="3"/>
  <c r="G164" i="3"/>
  <c r="H164" i="3"/>
  <c r="L164" i="3"/>
  <c r="N163" i="3"/>
  <c r="K164" i="3"/>
  <c r="J163" i="3"/>
  <c r="I163" i="3"/>
  <c r="D165" i="3"/>
  <c r="Q163" i="3"/>
  <c r="AA163" i="2" s="1"/>
  <c r="M164" i="3"/>
  <c r="S164" i="2"/>
  <c r="T164" i="2"/>
  <c r="Q164" i="2"/>
  <c r="O165" i="2"/>
  <c r="P165" i="2"/>
  <c r="N165" i="2"/>
  <c r="R164" i="2"/>
  <c r="D166" i="3"/>
  <c r="M165" i="2"/>
  <c r="O163" i="3" l="1"/>
  <c r="AE163" i="2" s="1"/>
  <c r="AD163" i="2"/>
  <c r="AC163" i="2"/>
  <c r="AB163" i="2"/>
  <c r="P165" i="3"/>
  <c r="G165" i="3"/>
  <c r="H165" i="3"/>
  <c r="L165" i="3"/>
  <c r="L166" i="3" s="1"/>
  <c r="N164" i="3"/>
  <c r="I164" i="3"/>
  <c r="J164" i="3"/>
  <c r="K165" i="3"/>
  <c r="K166" i="3" s="1"/>
  <c r="M165" i="3"/>
  <c r="M166" i="3" s="1"/>
  <c r="Q164" i="3"/>
  <c r="AA164" i="2" s="1"/>
  <c r="P166" i="3"/>
  <c r="G166" i="3"/>
  <c r="H166" i="3"/>
  <c r="P166" i="2"/>
  <c r="S165" i="2"/>
  <c r="T165" i="2"/>
  <c r="Q165" i="2"/>
  <c r="N166" i="2"/>
  <c r="O166" i="2"/>
  <c r="R165" i="2"/>
  <c r="M166" i="2"/>
  <c r="N166" i="3" l="1"/>
  <c r="AD166" i="2" s="1"/>
  <c r="O164" i="3"/>
  <c r="AE164" i="2" s="1"/>
  <c r="AD164" i="2"/>
  <c r="AC164" i="2"/>
  <c r="AB164" i="2"/>
  <c r="N165" i="3"/>
  <c r="J165" i="3"/>
  <c r="I165" i="3"/>
  <c r="J166" i="3"/>
  <c r="I166" i="3"/>
  <c r="D167" i="3"/>
  <c r="M167" i="3" s="1"/>
  <c r="Q165" i="3"/>
  <c r="AA165" i="2" s="1"/>
  <c r="Q166" i="3"/>
  <c r="AA166" i="2" s="1"/>
  <c r="Q166" i="2"/>
  <c r="S166" i="2"/>
  <c r="T166" i="2"/>
  <c r="O167" i="2"/>
  <c r="P167" i="2"/>
  <c r="N167" i="2"/>
  <c r="M167" i="2"/>
  <c r="R166" i="2"/>
  <c r="O165" i="3" l="1"/>
  <c r="AD165" i="2"/>
  <c r="AC166" i="2"/>
  <c r="AB166" i="2"/>
  <c r="AC165" i="2"/>
  <c r="AB165" i="2"/>
  <c r="K167" i="3"/>
  <c r="D168" i="3"/>
  <c r="P167" i="3"/>
  <c r="G167" i="3"/>
  <c r="H167" i="3"/>
  <c r="L167" i="3"/>
  <c r="N167" i="3" s="1"/>
  <c r="S167" i="2"/>
  <c r="T167" i="2"/>
  <c r="Q167" i="2"/>
  <c r="O168" i="2"/>
  <c r="P168" i="2"/>
  <c r="N168" i="2"/>
  <c r="R167" i="2"/>
  <c r="D169" i="3"/>
  <c r="M168" i="2"/>
  <c r="O166" i="3" l="1"/>
  <c r="AE166" i="2" s="1"/>
  <c r="AE165" i="2"/>
  <c r="O167" i="3"/>
  <c r="AE167" i="2" s="1"/>
  <c r="AD167" i="2"/>
  <c r="Q167" i="3"/>
  <c r="AA167" i="2" s="1"/>
  <c r="P168" i="3"/>
  <c r="G168" i="3"/>
  <c r="H168" i="3"/>
  <c r="L168" i="3"/>
  <c r="M168" i="3"/>
  <c r="M169" i="3" s="1"/>
  <c r="P169" i="3"/>
  <c r="G169" i="3"/>
  <c r="H169" i="3"/>
  <c r="J167" i="3"/>
  <c r="I167" i="3"/>
  <c r="K168" i="3"/>
  <c r="K169" i="3" s="1"/>
  <c r="N169" i="2"/>
  <c r="S169" i="2" s="1"/>
  <c r="S168" i="2"/>
  <c r="T168" i="2"/>
  <c r="Q168" i="2"/>
  <c r="O169" i="2"/>
  <c r="P169" i="2"/>
  <c r="R168" i="2"/>
  <c r="D170" i="3"/>
  <c r="M169" i="2"/>
  <c r="AC167" i="2" l="1"/>
  <c r="AB167" i="2"/>
  <c r="N168" i="3"/>
  <c r="L169" i="3"/>
  <c r="N169" i="3" s="1"/>
  <c r="I169" i="3"/>
  <c r="J169" i="3"/>
  <c r="I168" i="3"/>
  <c r="J168" i="3"/>
  <c r="P170" i="3"/>
  <c r="G170" i="3"/>
  <c r="H170" i="3"/>
  <c r="Q168" i="3"/>
  <c r="AA168" i="2" s="1"/>
  <c r="M170" i="3"/>
  <c r="K170" i="3"/>
  <c r="Q169" i="3"/>
  <c r="AA169" i="2" s="1"/>
  <c r="T169" i="2"/>
  <c r="Q169" i="2"/>
  <c r="N170" i="2"/>
  <c r="S170" i="2" s="1"/>
  <c r="O170" i="2"/>
  <c r="P170" i="2"/>
  <c r="R169" i="2"/>
  <c r="M170" i="2"/>
  <c r="AD169" i="2" l="1"/>
  <c r="O168" i="3"/>
  <c r="AD168" i="2"/>
  <c r="AC168" i="2"/>
  <c r="AB168" i="2"/>
  <c r="AC169" i="2"/>
  <c r="AB169" i="2"/>
  <c r="L170" i="3"/>
  <c r="N170" i="3" s="1"/>
  <c r="Q170" i="3"/>
  <c r="AA170" i="2" s="1"/>
  <c r="D171" i="3"/>
  <c r="K171" i="3" s="1"/>
  <c r="I170" i="3"/>
  <c r="J170" i="3"/>
  <c r="Q170" i="2"/>
  <c r="T170" i="2"/>
  <c r="O171" i="2"/>
  <c r="P171" i="2"/>
  <c r="N171" i="2"/>
  <c r="R170" i="2"/>
  <c r="D172" i="3"/>
  <c r="M171" i="2"/>
  <c r="O169" i="3" l="1"/>
  <c r="AE169" i="2" s="1"/>
  <c r="AE168" i="2"/>
  <c r="O170" i="3"/>
  <c r="AE170" i="2" s="1"/>
  <c r="AD170" i="2"/>
  <c r="AC170" i="2"/>
  <c r="AB170" i="2"/>
  <c r="K172" i="3"/>
  <c r="P171" i="3"/>
  <c r="G171" i="3"/>
  <c r="H171" i="3"/>
  <c r="L171" i="3"/>
  <c r="P172" i="3"/>
  <c r="G172" i="3"/>
  <c r="H172" i="3"/>
  <c r="M171" i="3"/>
  <c r="M172" i="3" s="1"/>
  <c r="P172" i="2"/>
  <c r="Q171" i="2"/>
  <c r="S171" i="2"/>
  <c r="T171" i="2"/>
  <c r="N172" i="2"/>
  <c r="O172" i="2"/>
  <c r="D173" i="3"/>
  <c r="M172" i="2"/>
  <c r="R171" i="2"/>
  <c r="N171" i="3" l="1"/>
  <c r="I171" i="3"/>
  <c r="J171" i="3"/>
  <c r="P173" i="3"/>
  <c r="G173" i="3"/>
  <c r="H173" i="3"/>
  <c r="M173" i="3"/>
  <c r="L172" i="3"/>
  <c r="N172" i="3" s="1"/>
  <c r="Q171" i="3"/>
  <c r="AA171" i="2" s="1"/>
  <c r="Q172" i="3"/>
  <c r="AA172" i="2" s="1"/>
  <c r="I172" i="3"/>
  <c r="J172" i="3"/>
  <c r="K173" i="3"/>
  <c r="N173" i="2"/>
  <c r="S173" i="2" s="1"/>
  <c r="Q172" i="2"/>
  <c r="S172" i="2"/>
  <c r="T172" i="2"/>
  <c r="O173" i="2"/>
  <c r="P173" i="2"/>
  <c r="R172" i="2"/>
  <c r="D174" i="3"/>
  <c r="M173" i="2"/>
  <c r="AD172" i="2" l="1"/>
  <c r="O171" i="3"/>
  <c r="AD171" i="2"/>
  <c r="AC171" i="2"/>
  <c r="AB171" i="2"/>
  <c r="AC172" i="2"/>
  <c r="AB172" i="2"/>
  <c r="L173" i="3"/>
  <c r="N173" i="3" s="1"/>
  <c r="P174" i="3"/>
  <c r="G174" i="3"/>
  <c r="H174" i="3"/>
  <c r="J173" i="3"/>
  <c r="I173" i="3"/>
  <c r="K174" i="3"/>
  <c r="Q173" i="3"/>
  <c r="AA173" i="2" s="1"/>
  <c r="Q173" i="2"/>
  <c r="M174" i="3"/>
  <c r="T173" i="2"/>
  <c r="N174" i="2"/>
  <c r="S174" i="2" s="1"/>
  <c r="O174" i="2"/>
  <c r="P174" i="2"/>
  <c r="D175" i="3"/>
  <c r="M174" i="2"/>
  <c r="R173" i="2"/>
  <c r="O172" i="3" l="1"/>
  <c r="AE172" i="2" s="1"/>
  <c r="AE171" i="2"/>
  <c r="AD173" i="2"/>
  <c r="AC173" i="2"/>
  <c r="AB173" i="2"/>
  <c r="L174" i="3"/>
  <c r="N174" i="3" s="1"/>
  <c r="K175" i="3"/>
  <c r="M175" i="3"/>
  <c r="I174" i="3"/>
  <c r="J174" i="3"/>
  <c r="Q174" i="3"/>
  <c r="AA174" i="2" s="1"/>
  <c r="P175" i="3"/>
  <c r="G175" i="3"/>
  <c r="H175" i="3"/>
  <c r="Q174" i="2"/>
  <c r="T174" i="2"/>
  <c r="N175" i="2"/>
  <c r="T175" i="2" s="1"/>
  <c r="O175" i="2"/>
  <c r="P175" i="2"/>
  <c r="R174" i="2"/>
  <c r="M175" i="2"/>
  <c r="O173" i="3" l="1"/>
  <c r="AE173" i="2" s="1"/>
  <c r="AD174" i="2"/>
  <c r="L175" i="3"/>
  <c r="AC174" i="2"/>
  <c r="AB174" i="2"/>
  <c r="N175" i="3"/>
  <c r="Q175" i="3"/>
  <c r="AA175" i="2" s="1"/>
  <c r="D176" i="3"/>
  <c r="J175" i="3"/>
  <c r="I175" i="3"/>
  <c r="Q175" i="2"/>
  <c r="S175" i="2"/>
  <c r="O176" i="2"/>
  <c r="P176" i="2"/>
  <c r="N176" i="2"/>
  <c r="R175" i="2"/>
  <c r="D177" i="3"/>
  <c r="M176" i="2"/>
  <c r="O174" i="3" l="1"/>
  <c r="AE174" i="2" s="1"/>
  <c r="O175" i="3"/>
  <c r="AE175" i="2" s="1"/>
  <c r="AD175" i="2"/>
  <c r="AC175" i="2"/>
  <c r="AB175" i="2"/>
  <c r="P177" i="3"/>
  <c r="G177" i="3"/>
  <c r="H177" i="3"/>
  <c r="P176" i="3"/>
  <c r="G176" i="3"/>
  <c r="H176" i="3"/>
  <c r="L176" i="3"/>
  <c r="L177" i="3" s="1"/>
  <c r="M176" i="3"/>
  <c r="M177" i="3" s="1"/>
  <c r="K176" i="3"/>
  <c r="K177" i="3" s="1"/>
  <c r="N177" i="2"/>
  <c r="S177" i="2" s="1"/>
  <c r="S176" i="2"/>
  <c r="T176" i="2"/>
  <c r="Q176" i="2"/>
  <c r="O177" i="2"/>
  <c r="P177" i="2"/>
  <c r="R176" i="2"/>
  <c r="M177" i="2"/>
  <c r="Q177" i="2" l="1"/>
  <c r="T177" i="2"/>
  <c r="Q176" i="3"/>
  <c r="AA176" i="2" s="1"/>
  <c r="N177" i="3"/>
  <c r="AD177" i="2" s="1"/>
  <c r="I177" i="3"/>
  <c r="J177" i="3"/>
  <c r="N176" i="3"/>
  <c r="I176" i="3"/>
  <c r="J176" i="3"/>
  <c r="Q177" i="3"/>
  <c r="AA177" i="2" s="1"/>
  <c r="D178" i="3"/>
  <c r="K178" i="3" s="1"/>
  <c r="O178" i="2"/>
  <c r="P178" i="2"/>
  <c r="N178" i="2"/>
  <c r="R177" i="2"/>
  <c r="D179" i="3"/>
  <c r="M178" i="2"/>
  <c r="O176" i="3" l="1"/>
  <c r="AE176" i="2" s="1"/>
  <c r="AD176" i="2"/>
  <c r="AC176" i="2"/>
  <c r="AB176" i="2"/>
  <c r="AC177" i="2"/>
  <c r="AB177" i="2"/>
  <c r="P178" i="3"/>
  <c r="G178" i="3"/>
  <c r="H178" i="3"/>
  <c r="L178" i="3"/>
  <c r="O177" i="3"/>
  <c r="AE177" i="2" s="1"/>
  <c r="K179" i="3"/>
  <c r="P179" i="3"/>
  <c r="G179" i="3"/>
  <c r="H179" i="3"/>
  <c r="M178" i="3"/>
  <c r="M179" i="3" s="1"/>
  <c r="P179" i="2"/>
  <c r="Q178" i="2"/>
  <c r="S178" i="2"/>
  <c r="T178" i="2"/>
  <c r="N179" i="2"/>
  <c r="O179" i="2"/>
  <c r="R178" i="2"/>
  <c r="M179" i="2"/>
  <c r="N178" i="3" l="1"/>
  <c r="AD178" i="2" s="1"/>
  <c r="O178" i="3"/>
  <c r="AE178" i="2" s="1"/>
  <c r="I178" i="3"/>
  <c r="J178" i="3"/>
  <c r="Q179" i="3"/>
  <c r="AA179" i="2" s="1"/>
  <c r="D180" i="3"/>
  <c r="L179" i="3"/>
  <c r="N179" i="3" s="1"/>
  <c r="J179" i="3"/>
  <c r="I179" i="3"/>
  <c r="Q178" i="3"/>
  <c r="AA178" i="2" s="1"/>
  <c r="S179" i="2"/>
  <c r="T179" i="2"/>
  <c r="Q179" i="2"/>
  <c r="O180" i="2"/>
  <c r="P180" i="2"/>
  <c r="N180" i="2"/>
  <c r="R179" i="2"/>
  <c r="D181" i="3"/>
  <c r="M180" i="2"/>
  <c r="O179" i="3" l="1"/>
  <c r="AE179" i="2" s="1"/>
  <c r="AD179" i="2"/>
  <c r="AC179" i="2"/>
  <c r="AB179" i="2"/>
  <c r="AC178" i="2"/>
  <c r="AB178" i="2"/>
  <c r="P180" i="3"/>
  <c r="G180" i="3"/>
  <c r="H180" i="3"/>
  <c r="L180" i="3"/>
  <c r="P181" i="3"/>
  <c r="G181" i="3"/>
  <c r="H181" i="3"/>
  <c r="M180" i="3"/>
  <c r="M181" i="3" s="1"/>
  <c r="K180" i="3"/>
  <c r="K181" i="3" s="1"/>
  <c r="P181" i="2"/>
  <c r="S180" i="2"/>
  <c r="T180" i="2"/>
  <c r="Q180" i="2"/>
  <c r="N181" i="2"/>
  <c r="O181" i="2"/>
  <c r="R180" i="2"/>
  <c r="M181" i="2"/>
  <c r="N180" i="3" l="1"/>
  <c r="L181" i="3"/>
  <c r="N181" i="3" s="1"/>
  <c r="AD181" i="2" s="1"/>
  <c r="J181" i="3"/>
  <c r="I181" i="3"/>
  <c r="I180" i="3"/>
  <c r="J180" i="3"/>
  <c r="Q181" i="3"/>
  <c r="AA181" i="2" s="1"/>
  <c r="D182" i="3"/>
  <c r="Q180" i="3"/>
  <c r="AA180" i="2" s="1"/>
  <c r="Q181" i="2"/>
  <c r="S181" i="2"/>
  <c r="T181" i="2"/>
  <c r="O182" i="2"/>
  <c r="P182" i="2"/>
  <c r="N182" i="2"/>
  <c r="R181" i="2"/>
  <c r="D183" i="3"/>
  <c r="M182" i="2"/>
  <c r="O180" i="3" l="1"/>
  <c r="AD180" i="2"/>
  <c r="AC181" i="2"/>
  <c r="AB181" i="2"/>
  <c r="AC180" i="2"/>
  <c r="AB180" i="2"/>
  <c r="P182" i="3"/>
  <c r="G182" i="3"/>
  <c r="H182" i="3"/>
  <c r="L182" i="3"/>
  <c r="P183" i="3"/>
  <c r="G183" i="3"/>
  <c r="H183" i="3"/>
  <c r="M182" i="3"/>
  <c r="M183" i="3" s="1"/>
  <c r="K182" i="3"/>
  <c r="K183" i="3" s="1"/>
  <c r="P183" i="2"/>
  <c r="S182" i="2"/>
  <c r="T182" i="2"/>
  <c r="Q182" i="2"/>
  <c r="N183" i="2"/>
  <c r="O183" i="2"/>
  <c r="R182" i="2"/>
  <c r="D184" i="3"/>
  <c r="M183" i="2"/>
  <c r="O181" i="3" l="1"/>
  <c r="AE181" i="2" s="1"/>
  <c r="AE180" i="2"/>
  <c r="N182" i="3"/>
  <c r="I182" i="3"/>
  <c r="J182" i="3"/>
  <c r="P184" i="3"/>
  <c r="G184" i="3"/>
  <c r="H184" i="3"/>
  <c r="Q183" i="3"/>
  <c r="AA183" i="2" s="1"/>
  <c r="K184" i="3"/>
  <c r="M184" i="3"/>
  <c r="L183" i="3"/>
  <c r="N183" i="3" s="1"/>
  <c r="AD183" i="2" s="1"/>
  <c r="J183" i="3"/>
  <c r="I183" i="3"/>
  <c r="Q182" i="3"/>
  <c r="AA182" i="2" s="1"/>
  <c r="P184" i="2"/>
  <c r="Q183" i="2"/>
  <c r="S183" i="2"/>
  <c r="T183" i="2"/>
  <c r="N184" i="2"/>
  <c r="O184" i="2"/>
  <c r="D185" i="3"/>
  <c r="M184" i="2"/>
  <c r="R183" i="2"/>
  <c r="L184" i="3" l="1"/>
  <c r="N184" i="3" s="1"/>
  <c r="AD184" i="2" s="1"/>
  <c r="O182" i="3"/>
  <c r="AE182" i="2" s="1"/>
  <c r="AD182" i="2"/>
  <c r="AC183" i="2"/>
  <c r="AB183" i="2"/>
  <c r="AC182" i="2"/>
  <c r="AB182" i="2"/>
  <c r="O183" i="3"/>
  <c r="AE183" i="2" s="1"/>
  <c r="M185" i="3"/>
  <c r="Q184" i="3"/>
  <c r="AA184" i="2" s="1"/>
  <c r="P185" i="3"/>
  <c r="G185" i="3"/>
  <c r="H185" i="3"/>
  <c r="I184" i="3"/>
  <c r="J184" i="3"/>
  <c r="K185" i="3"/>
  <c r="N185" i="2"/>
  <c r="T185" i="2" s="1"/>
  <c r="Q184" i="2"/>
  <c r="S184" i="2"/>
  <c r="T184" i="2"/>
  <c r="O185" i="2"/>
  <c r="P185" i="2"/>
  <c r="R184" i="2"/>
  <c r="D186" i="3"/>
  <c r="M185" i="2"/>
  <c r="L185" i="3" l="1"/>
  <c r="O184" i="3"/>
  <c r="AE184" i="2" s="1"/>
  <c r="AC184" i="2"/>
  <c r="AB184" i="2"/>
  <c r="N185" i="3"/>
  <c r="Q185" i="3"/>
  <c r="AA185" i="2" s="1"/>
  <c r="K186" i="3"/>
  <c r="M186" i="3"/>
  <c r="P186" i="3"/>
  <c r="G186" i="3"/>
  <c r="H186" i="3"/>
  <c r="L186" i="3"/>
  <c r="I185" i="3"/>
  <c r="J185" i="3"/>
  <c r="S185" i="2"/>
  <c r="Q185" i="2"/>
  <c r="N186" i="2"/>
  <c r="S186" i="2" s="1"/>
  <c r="O186" i="2"/>
  <c r="P186" i="2"/>
  <c r="R185" i="2"/>
  <c r="D187" i="3"/>
  <c r="M186" i="2"/>
  <c r="O185" i="3" l="1"/>
  <c r="AE185" i="2" s="1"/>
  <c r="AD185" i="2"/>
  <c r="AC185" i="2"/>
  <c r="AB185" i="2"/>
  <c r="N186" i="3"/>
  <c r="I186" i="3"/>
  <c r="J186" i="3"/>
  <c r="K187" i="3"/>
  <c r="P187" i="3"/>
  <c r="G187" i="3"/>
  <c r="H187" i="3"/>
  <c r="L187" i="3"/>
  <c r="Q186" i="3"/>
  <c r="AA186" i="2" s="1"/>
  <c r="M187" i="3"/>
  <c r="Q186" i="2"/>
  <c r="T186" i="2"/>
  <c r="P187" i="2"/>
  <c r="N187" i="2"/>
  <c r="O187" i="2"/>
  <c r="R186" i="2"/>
  <c r="D188" i="3"/>
  <c r="M187" i="2"/>
  <c r="O186" i="3" l="1"/>
  <c r="AE186" i="2" s="1"/>
  <c r="AD186" i="2"/>
  <c r="AC186" i="2"/>
  <c r="AB186" i="2"/>
  <c r="N187" i="3"/>
  <c r="Q187" i="3"/>
  <c r="AA187" i="2" s="1"/>
  <c r="P188" i="3"/>
  <c r="G188" i="3"/>
  <c r="H188" i="3"/>
  <c r="L188" i="3"/>
  <c r="K188" i="3"/>
  <c r="M188" i="3"/>
  <c r="J187" i="3"/>
  <c r="I187" i="3"/>
  <c r="Q187" i="2"/>
  <c r="P188" i="2"/>
  <c r="S187" i="2"/>
  <c r="T187" i="2"/>
  <c r="N188" i="2"/>
  <c r="O188" i="2"/>
  <c r="R187" i="2"/>
  <c r="M188" i="2"/>
  <c r="O187" i="3" l="1"/>
  <c r="AE187" i="2" s="1"/>
  <c r="AD187" i="2"/>
  <c r="AC187" i="2"/>
  <c r="AB187" i="2"/>
  <c r="N188" i="3"/>
  <c r="D189" i="3"/>
  <c r="K189" i="3" s="1"/>
  <c r="J188" i="3"/>
  <c r="I188" i="3"/>
  <c r="Q188" i="3"/>
  <c r="AA188" i="2" s="1"/>
  <c r="Q188" i="2"/>
  <c r="S188" i="2"/>
  <c r="T188" i="2"/>
  <c r="O189" i="2"/>
  <c r="P189" i="2"/>
  <c r="N189" i="2"/>
  <c r="R188" i="2"/>
  <c r="M189" i="2"/>
  <c r="O188" i="3" l="1"/>
  <c r="AE188" i="2" s="1"/>
  <c r="AD188" i="2"/>
  <c r="AC188" i="2"/>
  <c r="AB188" i="2"/>
  <c r="M189" i="3"/>
  <c r="D190" i="3"/>
  <c r="P189" i="3"/>
  <c r="G189" i="3"/>
  <c r="H189" i="3"/>
  <c r="L189" i="3"/>
  <c r="Q189" i="2"/>
  <c r="S189" i="2"/>
  <c r="T189" i="2"/>
  <c r="O190" i="2"/>
  <c r="P190" i="2"/>
  <c r="N190" i="2"/>
  <c r="R189" i="2"/>
  <c r="D191" i="3"/>
  <c r="M190" i="2"/>
  <c r="N189" i="3" l="1"/>
  <c r="M190" i="3"/>
  <c r="K190" i="3"/>
  <c r="K191" i="3" s="1"/>
  <c r="Q189" i="3"/>
  <c r="AA189" i="2" s="1"/>
  <c r="M191" i="3"/>
  <c r="P190" i="3"/>
  <c r="G190" i="3"/>
  <c r="H190" i="3"/>
  <c r="L190" i="3"/>
  <c r="P191" i="3"/>
  <c r="G191" i="3"/>
  <c r="H191" i="3"/>
  <c r="J189" i="3"/>
  <c r="I189" i="3"/>
  <c r="P191" i="2"/>
  <c r="Q190" i="2"/>
  <c r="S190" i="2"/>
  <c r="T190" i="2"/>
  <c r="N191" i="2"/>
  <c r="O191" i="2"/>
  <c r="D192" i="3"/>
  <c r="M191" i="2"/>
  <c r="R190" i="2"/>
  <c r="N190" i="3" l="1"/>
  <c r="AD190" i="2"/>
  <c r="O189" i="3"/>
  <c r="AD189" i="2"/>
  <c r="AC189" i="2"/>
  <c r="AB189" i="2"/>
  <c r="K192" i="3"/>
  <c r="I190" i="3"/>
  <c r="J190" i="3"/>
  <c r="Q190" i="3"/>
  <c r="AA190" i="2" s="1"/>
  <c r="L191" i="3"/>
  <c r="N191" i="3" s="1"/>
  <c r="J191" i="3"/>
  <c r="I191" i="3"/>
  <c r="Q191" i="3"/>
  <c r="AA191" i="2" s="1"/>
  <c r="P192" i="3"/>
  <c r="G192" i="3"/>
  <c r="H192" i="3"/>
  <c r="M192" i="3"/>
  <c r="N192" i="2"/>
  <c r="S192" i="2" s="1"/>
  <c r="Q191" i="2"/>
  <c r="S191" i="2"/>
  <c r="T191" i="2"/>
  <c r="O192" i="2"/>
  <c r="P192" i="2"/>
  <c r="R191" i="2"/>
  <c r="M192" i="2"/>
  <c r="O190" i="3" l="1"/>
  <c r="AE190" i="2" s="1"/>
  <c r="AE189" i="2"/>
  <c r="O191" i="3"/>
  <c r="AE191" i="2" s="1"/>
  <c r="AD191" i="2"/>
  <c r="AC190" i="2"/>
  <c r="AB190" i="2"/>
  <c r="AC191" i="2"/>
  <c r="AB191" i="2"/>
  <c r="Q192" i="2"/>
  <c r="L192" i="3"/>
  <c r="N192" i="3" s="1"/>
  <c r="Q192" i="3"/>
  <c r="AA192" i="2" s="1"/>
  <c r="I192" i="3"/>
  <c r="J192" i="3"/>
  <c r="D193" i="3"/>
  <c r="T192" i="2"/>
  <c r="O193" i="2"/>
  <c r="P193" i="2"/>
  <c r="N193" i="2"/>
  <c r="R192" i="2"/>
  <c r="M193" i="2"/>
  <c r="O192" i="3" l="1"/>
  <c r="AE192" i="2" s="1"/>
  <c r="AD192" i="2"/>
  <c r="AC192" i="2"/>
  <c r="AB192" i="2"/>
  <c r="D194" i="3"/>
  <c r="P193" i="3"/>
  <c r="G193" i="3"/>
  <c r="H193" i="3"/>
  <c r="L193" i="3"/>
  <c r="K193" i="3"/>
  <c r="M193" i="3"/>
  <c r="S193" i="2"/>
  <c r="T193" i="2"/>
  <c r="Q193" i="2"/>
  <c r="O194" i="2"/>
  <c r="P194" i="2"/>
  <c r="N194" i="2"/>
  <c r="R193" i="2"/>
  <c r="M194" i="2"/>
  <c r="K194" i="3" l="1"/>
  <c r="M194" i="3"/>
  <c r="N193" i="3"/>
  <c r="I193" i="3"/>
  <c r="J193" i="3"/>
  <c r="Q193" i="3"/>
  <c r="AA193" i="2" s="1"/>
  <c r="P194" i="3"/>
  <c r="G194" i="3"/>
  <c r="H194" i="3"/>
  <c r="L194" i="3"/>
  <c r="D195" i="3"/>
  <c r="K195" i="3" s="1"/>
  <c r="S194" i="2"/>
  <c r="T194" i="2"/>
  <c r="Q194" i="2"/>
  <c r="O195" i="2"/>
  <c r="P195" i="2"/>
  <c r="N195" i="2"/>
  <c r="R194" i="2"/>
  <c r="D196" i="3"/>
  <c r="M195" i="2"/>
  <c r="N194" i="3" l="1"/>
  <c r="O193" i="3"/>
  <c r="AE193" i="2" s="1"/>
  <c r="AD193" i="2"/>
  <c r="AD194" i="2"/>
  <c r="AC193" i="2"/>
  <c r="AB193" i="2"/>
  <c r="Q194" i="3"/>
  <c r="AA194" i="2" s="1"/>
  <c r="P196" i="3"/>
  <c r="G196" i="3"/>
  <c r="H196" i="3"/>
  <c r="P195" i="3"/>
  <c r="G195" i="3"/>
  <c r="H195" i="3"/>
  <c r="L195" i="3"/>
  <c r="L196" i="3" s="1"/>
  <c r="M195" i="3"/>
  <c r="M196" i="3" s="1"/>
  <c r="K196" i="3"/>
  <c r="I194" i="3"/>
  <c r="J194" i="3"/>
  <c r="P196" i="2"/>
  <c r="S195" i="2"/>
  <c r="T195" i="2"/>
  <c r="Q195" i="2"/>
  <c r="N196" i="2"/>
  <c r="O196" i="2"/>
  <c r="R195" i="2"/>
  <c r="M196" i="2"/>
  <c r="O194" i="3" l="1"/>
  <c r="AE194" i="2" s="1"/>
  <c r="AC194" i="2"/>
  <c r="AB194" i="2"/>
  <c r="N196" i="3"/>
  <c r="AD196" i="2" s="1"/>
  <c r="Q196" i="3"/>
  <c r="AA196" i="2" s="1"/>
  <c r="I196" i="3"/>
  <c r="J196" i="3"/>
  <c r="I195" i="3"/>
  <c r="J195" i="3"/>
  <c r="N195" i="3"/>
  <c r="D197" i="3"/>
  <c r="M197" i="3" s="1"/>
  <c r="Q195" i="3"/>
  <c r="AA195" i="2" s="1"/>
  <c r="Q196" i="2"/>
  <c r="S196" i="2"/>
  <c r="T196" i="2"/>
  <c r="O197" i="2"/>
  <c r="P197" i="2"/>
  <c r="N197" i="2"/>
  <c r="D198" i="3"/>
  <c r="M197" i="2"/>
  <c r="R196" i="2"/>
  <c r="O195" i="3" l="1"/>
  <c r="AE195" i="2" s="1"/>
  <c r="AD195" i="2"/>
  <c r="AC196" i="2"/>
  <c r="AB196" i="2"/>
  <c r="AC195" i="2"/>
  <c r="AB195" i="2"/>
  <c r="O196" i="3"/>
  <c r="AE196" i="2" s="1"/>
  <c r="M198" i="3"/>
  <c r="P198" i="3"/>
  <c r="G198" i="3"/>
  <c r="H198" i="3"/>
  <c r="P197" i="3"/>
  <c r="G197" i="3"/>
  <c r="H197" i="3"/>
  <c r="L197" i="3"/>
  <c r="N197" i="3" s="1"/>
  <c r="AD197" i="2" s="1"/>
  <c r="K197" i="3"/>
  <c r="K198" i="3" s="1"/>
  <c r="N198" i="2"/>
  <c r="S198" i="2" s="1"/>
  <c r="S197" i="2"/>
  <c r="T197" i="2"/>
  <c r="Q197" i="2"/>
  <c r="R197" i="2"/>
  <c r="O198" i="2"/>
  <c r="P198" i="2"/>
  <c r="M198" i="2"/>
  <c r="O197" i="3" l="1"/>
  <c r="AE197" i="2" s="1"/>
  <c r="L198" i="3"/>
  <c r="N198" i="3" s="1"/>
  <c r="I198" i="3"/>
  <c r="J198" i="3"/>
  <c r="J197" i="3"/>
  <c r="I197" i="3"/>
  <c r="Q198" i="3"/>
  <c r="AA198" i="2" s="1"/>
  <c r="Q198" i="2"/>
  <c r="T198" i="2"/>
  <c r="D199" i="3"/>
  <c r="Q197" i="3"/>
  <c r="AA197" i="2" s="1"/>
  <c r="O199" i="2"/>
  <c r="P199" i="2"/>
  <c r="N199" i="2"/>
  <c r="R198" i="2"/>
  <c r="M199" i="2"/>
  <c r="O198" i="3" l="1"/>
  <c r="AE198" i="2" s="1"/>
  <c r="AD198" i="2"/>
  <c r="AC198" i="2"/>
  <c r="AB198" i="2"/>
  <c r="AC197" i="2"/>
  <c r="AB197" i="2"/>
  <c r="P199" i="3"/>
  <c r="G199" i="3"/>
  <c r="H199" i="3"/>
  <c r="L199" i="3"/>
  <c r="M199" i="3"/>
  <c r="K199" i="3"/>
  <c r="D200" i="3"/>
  <c r="S199" i="2"/>
  <c r="T199" i="2"/>
  <c r="Q199" i="2"/>
  <c r="O200" i="2"/>
  <c r="P200" i="2"/>
  <c r="N200" i="2"/>
  <c r="R199" i="2"/>
  <c r="D201" i="3"/>
  <c r="M200" i="2"/>
  <c r="K200" i="3" l="1"/>
  <c r="K201" i="3" s="1"/>
  <c r="M200" i="3"/>
  <c r="M201" i="3" s="1"/>
  <c r="N199" i="3"/>
  <c r="J199" i="3"/>
  <c r="I199" i="3"/>
  <c r="P201" i="3"/>
  <c r="G201" i="3"/>
  <c r="H201" i="3"/>
  <c r="P200" i="3"/>
  <c r="G200" i="3"/>
  <c r="H200" i="3"/>
  <c r="L200" i="3"/>
  <c r="N200" i="3" s="1"/>
  <c r="AD200" i="2" s="1"/>
  <c r="Q199" i="3"/>
  <c r="AA199" i="2" s="1"/>
  <c r="N201" i="2"/>
  <c r="S201" i="2" s="1"/>
  <c r="S200" i="2"/>
  <c r="T200" i="2"/>
  <c r="Q200" i="2"/>
  <c r="O201" i="2"/>
  <c r="P201" i="2"/>
  <c r="D202" i="3"/>
  <c r="K202" i="3" s="1"/>
  <c r="M201" i="2"/>
  <c r="R200" i="2"/>
  <c r="O199" i="3" l="1"/>
  <c r="AE199" i="2" s="1"/>
  <c r="AD199" i="2"/>
  <c r="O200" i="3"/>
  <c r="AE200" i="2" s="1"/>
  <c r="AC199" i="2"/>
  <c r="AB199" i="2"/>
  <c r="Q201" i="2"/>
  <c r="I200" i="3"/>
  <c r="J200" i="3"/>
  <c r="L201" i="3"/>
  <c r="N201" i="3" s="1"/>
  <c r="J201" i="3"/>
  <c r="I201" i="3"/>
  <c r="P202" i="3"/>
  <c r="G202" i="3"/>
  <c r="H202" i="3"/>
  <c r="Q200" i="3"/>
  <c r="AA200" i="2" s="1"/>
  <c r="M202" i="3"/>
  <c r="Q201" i="3"/>
  <c r="AA201" i="2" s="1"/>
  <c r="T201" i="2"/>
  <c r="N202" i="2"/>
  <c r="S202" i="2" s="1"/>
  <c r="O202" i="2"/>
  <c r="P202" i="2"/>
  <c r="R201" i="2"/>
  <c r="D203" i="3"/>
  <c r="M202" i="2"/>
  <c r="O201" i="3" l="1"/>
  <c r="AE201" i="2" s="1"/>
  <c r="AD201" i="2"/>
  <c r="AC201" i="2"/>
  <c r="AB201" i="2"/>
  <c r="AC200" i="2"/>
  <c r="AB200" i="2"/>
  <c r="Q202" i="3"/>
  <c r="AA202" i="2" s="1"/>
  <c r="I202" i="3"/>
  <c r="J202" i="3"/>
  <c r="M203" i="3"/>
  <c r="P203" i="3"/>
  <c r="G203" i="3"/>
  <c r="H203" i="3"/>
  <c r="L202" i="3"/>
  <c r="N202" i="3" s="1"/>
  <c r="K203" i="3"/>
  <c r="Q202" i="2"/>
  <c r="T202" i="2"/>
  <c r="N203" i="2"/>
  <c r="S203" i="2" s="1"/>
  <c r="O203" i="2"/>
  <c r="P203" i="2"/>
  <c r="R202" i="2"/>
  <c r="M203" i="2"/>
  <c r="O202" i="3" l="1"/>
  <c r="AE202" i="2" s="1"/>
  <c r="AD202" i="2"/>
  <c r="AC202" i="2"/>
  <c r="AB202" i="2"/>
  <c r="L203" i="3"/>
  <c r="N203" i="3" s="1"/>
  <c r="D204" i="3"/>
  <c r="I203" i="3"/>
  <c r="J203" i="3"/>
  <c r="Q203" i="3"/>
  <c r="AA203" i="2" s="1"/>
  <c r="Q203" i="2"/>
  <c r="T203" i="2"/>
  <c r="O204" i="2"/>
  <c r="P204" i="2"/>
  <c r="N204" i="2"/>
  <c r="R203" i="2"/>
  <c r="D205" i="3"/>
  <c r="M204" i="2"/>
  <c r="O203" i="3" l="1"/>
  <c r="AE203" i="2" s="1"/>
  <c r="AD203" i="2"/>
  <c r="AC203" i="2"/>
  <c r="AB203" i="2"/>
  <c r="P205" i="3"/>
  <c r="G205" i="3"/>
  <c r="H205" i="3"/>
  <c r="P204" i="3"/>
  <c r="G204" i="3"/>
  <c r="H204" i="3"/>
  <c r="L204" i="3"/>
  <c r="L205" i="3" s="1"/>
  <c r="M204" i="3"/>
  <c r="M205" i="3" s="1"/>
  <c r="K204" i="3"/>
  <c r="K205" i="3" s="1"/>
  <c r="P205" i="2"/>
  <c r="Q204" i="2"/>
  <c r="S204" i="2"/>
  <c r="T204" i="2"/>
  <c r="N205" i="2"/>
  <c r="O205" i="2"/>
  <c r="D206" i="3"/>
  <c r="M205" i="2"/>
  <c r="R204" i="2"/>
  <c r="M206" i="3" l="1"/>
  <c r="Q204" i="3"/>
  <c r="AA204" i="2" s="1"/>
  <c r="N205" i="3"/>
  <c r="AD205" i="2" s="1"/>
  <c r="I205" i="3"/>
  <c r="J205" i="3"/>
  <c r="N204" i="3"/>
  <c r="P206" i="3"/>
  <c r="G206" i="3"/>
  <c r="H206" i="3"/>
  <c r="L206" i="3"/>
  <c r="N206" i="3" s="1"/>
  <c r="AD206" i="2" s="1"/>
  <c r="I204" i="3"/>
  <c r="J204" i="3"/>
  <c r="Q205" i="3"/>
  <c r="AA205" i="2" s="1"/>
  <c r="K206" i="3"/>
  <c r="N206" i="2"/>
  <c r="S206" i="2" s="1"/>
  <c r="Q205" i="2"/>
  <c r="S205" i="2"/>
  <c r="T205" i="2"/>
  <c r="O206" i="2"/>
  <c r="P206" i="2"/>
  <c r="R205" i="2"/>
  <c r="D207" i="3"/>
  <c r="M206" i="2"/>
  <c r="O204" i="3" l="1"/>
  <c r="AE204" i="2" s="1"/>
  <c r="AD204" i="2"/>
  <c r="AC205" i="2"/>
  <c r="AB205" i="2"/>
  <c r="AC204" i="2"/>
  <c r="AB204" i="2"/>
  <c r="K207" i="3"/>
  <c r="T206" i="2"/>
  <c r="Q206" i="2"/>
  <c r="P207" i="3"/>
  <c r="G207" i="3"/>
  <c r="H207" i="3"/>
  <c r="L207" i="3"/>
  <c r="M207" i="3"/>
  <c r="J206" i="3"/>
  <c r="I206" i="3"/>
  <c r="O205" i="3"/>
  <c r="Q206" i="3"/>
  <c r="AA206" i="2" s="1"/>
  <c r="N207" i="2"/>
  <c r="S207" i="2" s="1"/>
  <c r="O207" i="2"/>
  <c r="P207" i="2"/>
  <c r="R206" i="2"/>
  <c r="M207" i="2"/>
  <c r="O206" i="3" l="1"/>
  <c r="AE206" i="2" s="1"/>
  <c r="AE205" i="2"/>
  <c r="AC206" i="2"/>
  <c r="AB206" i="2"/>
  <c r="J207" i="3"/>
  <c r="I207" i="3"/>
  <c r="Q207" i="3"/>
  <c r="AA207" i="2" s="1"/>
  <c r="D208" i="3"/>
  <c r="M208" i="3" s="1"/>
  <c r="N207" i="3"/>
  <c r="Q207" i="2"/>
  <c r="T207" i="2"/>
  <c r="O208" i="2"/>
  <c r="P208" i="2"/>
  <c r="N208" i="2"/>
  <c r="R207" i="2"/>
  <c r="M208" i="2"/>
  <c r="O207" i="3" l="1"/>
  <c r="AE207" i="2" s="1"/>
  <c r="AD207" i="2"/>
  <c r="AC207" i="2"/>
  <c r="AB207" i="2"/>
  <c r="P208" i="3"/>
  <c r="G208" i="3"/>
  <c r="H208" i="3"/>
  <c r="L208" i="3"/>
  <c r="N208" i="3" s="1"/>
  <c r="K208" i="3"/>
  <c r="D209" i="3"/>
  <c r="R208" i="2"/>
  <c r="S208" i="2"/>
  <c r="T208" i="2"/>
  <c r="Q208" i="2"/>
  <c r="O209" i="2"/>
  <c r="P209" i="2"/>
  <c r="N209" i="2"/>
  <c r="D210" i="3"/>
  <c r="M209" i="2"/>
  <c r="O208" i="3" l="1"/>
  <c r="AE208" i="2" s="1"/>
  <c r="AD208" i="2"/>
  <c r="K209" i="3"/>
  <c r="K210" i="3" s="1"/>
  <c r="I208" i="3"/>
  <c r="J208" i="3"/>
  <c r="P210" i="3"/>
  <c r="G210" i="3"/>
  <c r="H210" i="3"/>
  <c r="M209" i="3"/>
  <c r="M210" i="3" s="1"/>
  <c r="P209" i="3"/>
  <c r="G209" i="3"/>
  <c r="H209" i="3"/>
  <c r="L209" i="3"/>
  <c r="L210" i="3" s="1"/>
  <c r="Q208" i="3"/>
  <c r="AA208" i="2" s="1"/>
  <c r="N210" i="2"/>
  <c r="T210" i="2" s="1"/>
  <c r="S209" i="2"/>
  <c r="T209" i="2"/>
  <c r="Q209" i="2"/>
  <c r="O210" i="2"/>
  <c r="P210" i="2"/>
  <c r="R209" i="2"/>
  <c r="D211" i="3"/>
  <c r="M210" i="2"/>
  <c r="AC208" i="2" l="1"/>
  <c r="AB208" i="2"/>
  <c r="Q210" i="3"/>
  <c r="AA210" i="2" s="1"/>
  <c r="M211" i="3"/>
  <c r="N210" i="3"/>
  <c r="AD210" i="2" s="1"/>
  <c r="Q209" i="3"/>
  <c r="AA209" i="2" s="1"/>
  <c r="N209" i="3"/>
  <c r="I210" i="3"/>
  <c r="J210" i="3"/>
  <c r="P211" i="3"/>
  <c r="G211" i="3"/>
  <c r="H211" i="3"/>
  <c r="L211" i="3"/>
  <c r="J209" i="3"/>
  <c r="I209" i="3"/>
  <c r="K211" i="3"/>
  <c r="S210" i="2"/>
  <c r="Q210" i="2"/>
  <c r="P211" i="2"/>
  <c r="N211" i="2"/>
  <c r="O211" i="2"/>
  <c r="R210" i="2"/>
  <c r="M211" i="2"/>
  <c r="O209" i="3" l="1"/>
  <c r="AE209" i="2" s="1"/>
  <c r="AD209" i="2"/>
  <c r="N211" i="3"/>
  <c r="AD211" i="2" s="1"/>
  <c r="AC210" i="2"/>
  <c r="AB210" i="2"/>
  <c r="AC209" i="2"/>
  <c r="AB209" i="2"/>
  <c r="O210" i="3"/>
  <c r="Q211" i="3"/>
  <c r="AA211" i="2" s="1"/>
  <c r="D212" i="3"/>
  <c r="I211" i="3"/>
  <c r="J211" i="3"/>
  <c r="Q211" i="2"/>
  <c r="S211" i="2"/>
  <c r="T211" i="2"/>
  <c r="O212" i="2"/>
  <c r="P212" i="2"/>
  <c r="N212" i="2"/>
  <c r="R211" i="2"/>
  <c r="D213" i="3"/>
  <c r="M212" i="2"/>
  <c r="O211" i="3" l="1"/>
  <c r="AE211" i="2" s="1"/>
  <c r="AE210" i="2"/>
  <c r="AC211" i="2"/>
  <c r="AB211" i="2"/>
  <c r="P212" i="3"/>
  <c r="G212" i="3"/>
  <c r="H212" i="3"/>
  <c r="L212" i="3"/>
  <c r="P213" i="3"/>
  <c r="G213" i="3"/>
  <c r="H213" i="3"/>
  <c r="M212" i="3"/>
  <c r="M213" i="3" s="1"/>
  <c r="K212" i="3"/>
  <c r="K213" i="3" s="1"/>
  <c r="P213" i="2"/>
  <c r="S212" i="2"/>
  <c r="T212" i="2"/>
  <c r="Q212" i="2"/>
  <c r="N213" i="2"/>
  <c r="O213" i="2"/>
  <c r="R212" i="2"/>
  <c r="M213" i="2"/>
  <c r="N212" i="3" l="1"/>
  <c r="I212" i="3"/>
  <c r="J212" i="3"/>
  <c r="L213" i="3"/>
  <c r="N213" i="3" s="1"/>
  <c r="Q213" i="3"/>
  <c r="AA213" i="2" s="1"/>
  <c r="I213" i="3"/>
  <c r="J213" i="3"/>
  <c r="Q212" i="3"/>
  <c r="AA212" i="2" s="1"/>
  <c r="D214" i="3"/>
  <c r="K214" i="3" s="1"/>
  <c r="Q213" i="2"/>
  <c r="S213" i="2"/>
  <c r="T213" i="2"/>
  <c r="O214" i="2"/>
  <c r="P214" i="2"/>
  <c r="N214" i="2"/>
  <c r="R213" i="2"/>
  <c r="D215" i="3"/>
  <c r="M214" i="2"/>
  <c r="AD213" i="2" l="1"/>
  <c r="O212" i="3"/>
  <c r="AD212" i="2"/>
  <c r="AC213" i="2"/>
  <c r="AB213" i="2"/>
  <c r="AC212" i="2"/>
  <c r="AB212" i="2"/>
  <c r="K215" i="3"/>
  <c r="P215" i="3"/>
  <c r="G215" i="3"/>
  <c r="H215" i="3"/>
  <c r="P214" i="3"/>
  <c r="G214" i="3"/>
  <c r="H214" i="3"/>
  <c r="L214" i="3"/>
  <c r="L215" i="3" s="1"/>
  <c r="M214" i="3"/>
  <c r="M215" i="3" s="1"/>
  <c r="N215" i="2"/>
  <c r="S215" i="2" s="1"/>
  <c r="S214" i="2"/>
  <c r="T214" i="2"/>
  <c r="Q214" i="2"/>
  <c r="O215" i="2"/>
  <c r="P215" i="2"/>
  <c r="R214" i="2"/>
  <c r="D216" i="3"/>
  <c r="M215" i="2"/>
  <c r="O213" i="3" l="1"/>
  <c r="AE213" i="2" s="1"/>
  <c r="AE212" i="2"/>
  <c r="N215" i="3"/>
  <c r="AD215" i="2" s="1"/>
  <c r="Q215" i="2"/>
  <c r="T215" i="2"/>
  <c r="N214" i="3"/>
  <c r="Q214" i="3"/>
  <c r="AA214" i="2" s="1"/>
  <c r="I215" i="3"/>
  <c r="J215" i="3"/>
  <c r="I214" i="3"/>
  <c r="J214" i="3"/>
  <c r="Q215" i="3"/>
  <c r="AA215" i="2" s="1"/>
  <c r="P216" i="3"/>
  <c r="G216" i="3"/>
  <c r="H216" i="3"/>
  <c r="L216" i="3"/>
  <c r="M216" i="3"/>
  <c r="K216" i="3"/>
  <c r="N216" i="2"/>
  <c r="S216" i="2" s="1"/>
  <c r="O216" i="2"/>
  <c r="P216" i="2"/>
  <c r="D217" i="3"/>
  <c r="M216" i="2"/>
  <c r="R215" i="2"/>
  <c r="O214" i="3" l="1"/>
  <c r="AD214" i="2"/>
  <c r="AC214" i="2"/>
  <c r="AB214" i="2"/>
  <c r="AC215" i="2"/>
  <c r="AB215" i="2"/>
  <c r="I216" i="3"/>
  <c r="J216" i="3"/>
  <c r="K217" i="3"/>
  <c r="Q216" i="3"/>
  <c r="AA216" i="2" s="1"/>
  <c r="P217" i="3"/>
  <c r="G217" i="3"/>
  <c r="H217" i="3"/>
  <c r="L217" i="3"/>
  <c r="M217" i="3"/>
  <c r="N216" i="3"/>
  <c r="T216" i="2"/>
  <c r="Q216" i="2"/>
  <c r="N217" i="2"/>
  <c r="S217" i="2" s="1"/>
  <c r="R216" i="2"/>
  <c r="O217" i="2"/>
  <c r="P217" i="2"/>
  <c r="D218" i="3"/>
  <c r="M217" i="2"/>
  <c r="O215" i="3" l="1"/>
  <c r="AE215" i="2" s="1"/>
  <c r="AE214" i="2"/>
  <c r="O216" i="3"/>
  <c r="AE216" i="2" s="1"/>
  <c r="AD216" i="2"/>
  <c r="AC216" i="2"/>
  <c r="AB216" i="2"/>
  <c r="M218" i="3"/>
  <c r="Q217" i="3"/>
  <c r="AA217" i="2" s="1"/>
  <c r="K218" i="3"/>
  <c r="J217" i="3"/>
  <c r="I217" i="3"/>
  <c r="P218" i="3"/>
  <c r="G218" i="3"/>
  <c r="H218" i="3"/>
  <c r="L218" i="3"/>
  <c r="N217" i="3"/>
  <c r="T217" i="2"/>
  <c r="Q217" i="2"/>
  <c r="P218" i="2"/>
  <c r="N218" i="2"/>
  <c r="O218" i="2"/>
  <c r="D219" i="3"/>
  <c r="M218" i="2"/>
  <c r="R217" i="2"/>
  <c r="N218" i="3" l="1"/>
  <c r="AD218" i="2" s="1"/>
  <c r="O217" i="3"/>
  <c r="AE217" i="2" s="1"/>
  <c r="AD217" i="2"/>
  <c r="AC217" i="2"/>
  <c r="AB217" i="2"/>
  <c r="K219" i="3"/>
  <c r="M219" i="3"/>
  <c r="Q218" i="3"/>
  <c r="AA218" i="2" s="1"/>
  <c r="I218" i="3"/>
  <c r="J218" i="3"/>
  <c r="P219" i="3"/>
  <c r="G219" i="3"/>
  <c r="H219" i="3"/>
  <c r="L219" i="3"/>
  <c r="O218" i="3"/>
  <c r="AE218" i="2" s="1"/>
  <c r="Q218" i="2"/>
  <c r="R218" i="2"/>
  <c r="N219" i="2"/>
  <c r="T219" i="2" s="1"/>
  <c r="S218" i="2"/>
  <c r="T218" i="2"/>
  <c r="O219" i="2"/>
  <c r="P219" i="2"/>
  <c r="M219" i="2"/>
  <c r="AC218" i="2" l="1"/>
  <c r="AB218" i="2"/>
  <c r="N219" i="3"/>
  <c r="I219" i="3"/>
  <c r="J219" i="3"/>
  <c r="Q219" i="3"/>
  <c r="AA219" i="2" s="1"/>
  <c r="D220" i="3"/>
  <c r="M220" i="3" s="1"/>
  <c r="Q219" i="2"/>
  <c r="S219" i="2"/>
  <c r="O220" i="2"/>
  <c r="P220" i="2"/>
  <c r="N220" i="2"/>
  <c r="D221" i="3"/>
  <c r="M220" i="2"/>
  <c r="R219" i="2"/>
  <c r="O219" i="3" l="1"/>
  <c r="AE219" i="2" s="1"/>
  <c r="AD219" i="2"/>
  <c r="AC219" i="2"/>
  <c r="AB219" i="2"/>
  <c r="M221" i="3"/>
  <c r="P221" i="3"/>
  <c r="G221" i="3"/>
  <c r="H221" i="3"/>
  <c r="P220" i="3"/>
  <c r="G220" i="3"/>
  <c r="H220" i="3"/>
  <c r="L220" i="3"/>
  <c r="N220" i="3" s="1"/>
  <c r="K220" i="3"/>
  <c r="K221" i="3" s="1"/>
  <c r="Q220" i="2"/>
  <c r="N221" i="2"/>
  <c r="S221" i="2" s="1"/>
  <c r="S220" i="2"/>
  <c r="T220" i="2"/>
  <c r="O221" i="2"/>
  <c r="P221" i="2"/>
  <c r="R220" i="2"/>
  <c r="D222" i="3"/>
  <c r="M221" i="2"/>
  <c r="O220" i="3" l="1"/>
  <c r="AE220" i="2" s="1"/>
  <c r="AD220" i="2"/>
  <c r="L221" i="3"/>
  <c r="N221" i="3" s="1"/>
  <c r="J221" i="3"/>
  <c r="I221" i="3"/>
  <c r="I220" i="3"/>
  <c r="J220" i="3"/>
  <c r="Q221" i="3"/>
  <c r="AA221" i="2" s="1"/>
  <c r="P222" i="3"/>
  <c r="G222" i="3"/>
  <c r="H222" i="3"/>
  <c r="L222" i="3"/>
  <c r="K222" i="3"/>
  <c r="Q220" i="3"/>
  <c r="AA220" i="2" s="1"/>
  <c r="M222" i="3"/>
  <c r="T221" i="2"/>
  <c r="Q221" i="2"/>
  <c r="N222" i="2"/>
  <c r="S222" i="2" s="1"/>
  <c r="O222" i="2"/>
  <c r="P222" i="2"/>
  <c r="D223" i="3"/>
  <c r="M222" i="2"/>
  <c r="R221" i="2"/>
  <c r="O221" i="3" l="1"/>
  <c r="AE221" i="2" s="1"/>
  <c r="AD221" i="2"/>
  <c r="AC221" i="2"/>
  <c r="AB221" i="2"/>
  <c r="AC220" i="2"/>
  <c r="AB220" i="2"/>
  <c r="I222" i="3"/>
  <c r="J222" i="3"/>
  <c r="Q222" i="3"/>
  <c r="AA222" i="2" s="1"/>
  <c r="P223" i="3"/>
  <c r="G223" i="3"/>
  <c r="H223" i="3"/>
  <c r="L223" i="3"/>
  <c r="K223" i="3"/>
  <c r="M223" i="3"/>
  <c r="N222" i="3"/>
  <c r="Q222" i="2"/>
  <c r="T222" i="2"/>
  <c r="N223" i="2"/>
  <c r="S223" i="2" s="1"/>
  <c r="O223" i="2"/>
  <c r="P223" i="2"/>
  <c r="R222" i="2"/>
  <c r="D224" i="3"/>
  <c r="M223" i="2"/>
  <c r="O222" i="3" l="1"/>
  <c r="AE222" i="2" s="1"/>
  <c r="AD222" i="2"/>
  <c r="AC222" i="2"/>
  <c r="AB222" i="2"/>
  <c r="N223" i="3"/>
  <c r="I223" i="3"/>
  <c r="J223" i="3"/>
  <c r="Q223" i="3"/>
  <c r="AA223" i="2" s="1"/>
  <c r="P224" i="3"/>
  <c r="G224" i="3"/>
  <c r="H224" i="3"/>
  <c r="L224" i="3"/>
  <c r="M224" i="3"/>
  <c r="K224" i="3"/>
  <c r="Q223" i="2"/>
  <c r="T223" i="2"/>
  <c r="P224" i="2"/>
  <c r="N224" i="2"/>
  <c r="O224" i="2"/>
  <c r="R223" i="2"/>
  <c r="D225" i="3"/>
  <c r="M224" i="2"/>
  <c r="O223" i="3" l="1"/>
  <c r="AE223" i="2" s="1"/>
  <c r="AD223" i="2"/>
  <c r="AC223" i="2"/>
  <c r="AB223" i="2"/>
  <c r="M225" i="3"/>
  <c r="I224" i="3"/>
  <c r="J224" i="3"/>
  <c r="P225" i="3"/>
  <c r="G225" i="3"/>
  <c r="H225" i="3"/>
  <c r="L225" i="3"/>
  <c r="N224" i="3"/>
  <c r="K225" i="3"/>
  <c r="Q224" i="3"/>
  <c r="AA224" i="2" s="1"/>
  <c r="Q224" i="2"/>
  <c r="P225" i="2"/>
  <c r="S224" i="2"/>
  <c r="T224" i="2"/>
  <c r="N225" i="2"/>
  <c r="O225" i="2"/>
  <c r="D226" i="3"/>
  <c r="M225" i="2"/>
  <c r="R224" i="2"/>
  <c r="O224" i="3" l="1"/>
  <c r="AE224" i="2" s="1"/>
  <c r="AD224" i="2"/>
  <c r="AC224" i="2"/>
  <c r="AB224" i="2"/>
  <c r="Q225" i="3"/>
  <c r="AA225" i="2" s="1"/>
  <c r="M226" i="3"/>
  <c r="P226" i="3"/>
  <c r="G226" i="3"/>
  <c r="H226" i="3"/>
  <c r="L226" i="3"/>
  <c r="K226" i="3"/>
  <c r="J225" i="3"/>
  <c r="I225" i="3"/>
  <c r="N225" i="3"/>
  <c r="N226" i="2"/>
  <c r="S226" i="2" s="1"/>
  <c r="Q225" i="2"/>
  <c r="S225" i="2"/>
  <c r="T225" i="2"/>
  <c r="O226" i="2"/>
  <c r="P226" i="2"/>
  <c r="R225" i="2"/>
  <c r="D227" i="3"/>
  <c r="M226" i="2"/>
  <c r="O225" i="3" l="1"/>
  <c r="AE225" i="2" s="1"/>
  <c r="AD225" i="2"/>
  <c r="AC225" i="2"/>
  <c r="AB225" i="2"/>
  <c r="Q226" i="2"/>
  <c r="M227" i="3"/>
  <c r="N226" i="3"/>
  <c r="I226" i="3"/>
  <c r="J226" i="3"/>
  <c r="P227" i="3"/>
  <c r="G227" i="3"/>
  <c r="H227" i="3"/>
  <c r="L227" i="3"/>
  <c r="K227" i="3"/>
  <c r="Q226" i="3"/>
  <c r="AA226" i="2" s="1"/>
  <c r="T226" i="2"/>
  <c r="N227" i="2"/>
  <c r="S227" i="2" s="1"/>
  <c r="O227" i="2"/>
  <c r="P227" i="2"/>
  <c r="R226" i="2"/>
  <c r="D228" i="3"/>
  <c r="M227" i="2"/>
  <c r="O226" i="3" l="1"/>
  <c r="AE226" i="2" s="1"/>
  <c r="AD226" i="2"/>
  <c r="AC226" i="2"/>
  <c r="AB226" i="2"/>
  <c r="N227" i="3"/>
  <c r="K228" i="3"/>
  <c r="M228" i="3"/>
  <c r="I227" i="3"/>
  <c r="J227" i="3"/>
  <c r="Q227" i="3"/>
  <c r="AA227" i="2" s="1"/>
  <c r="P228" i="3"/>
  <c r="G228" i="3"/>
  <c r="H228" i="3"/>
  <c r="L228" i="3"/>
  <c r="T227" i="2"/>
  <c r="Q227" i="2"/>
  <c r="N228" i="2"/>
  <c r="S228" i="2" s="1"/>
  <c r="O228" i="2"/>
  <c r="P228" i="2"/>
  <c r="R227" i="2"/>
  <c r="D229" i="3"/>
  <c r="M228" i="2"/>
  <c r="O227" i="3" l="1"/>
  <c r="AE227" i="2" s="1"/>
  <c r="AD227" i="2"/>
  <c r="AC227" i="2"/>
  <c r="AB227" i="2"/>
  <c r="N228" i="3"/>
  <c r="Q228" i="3"/>
  <c r="AA228" i="2" s="1"/>
  <c r="K229" i="3"/>
  <c r="P229" i="3"/>
  <c r="G229" i="3"/>
  <c r="H229" i="3"/>
  <c r="L229" i="3"/>
  <c r="I228" i="3"/>
  <c r="J228" i="3"/>
  <c r="M229" i="3"/>
  <c r="Q228" i="2"/>
  <c r="T228" i="2"/>
  <c r="N229" i="2"/>
  <c r="S229" i="2" s="1"/>
  <c r="O229" i="2"/>
  <c r="P229" i="2"/>
  <c r="R228" i="2"/>
  <c r="D230" i="3"/>
  <c r="M229" i="2"/>
  <c r="O228" i="3" l="1"/>
  <c r="AE228" i="2" s="1"/>
  <c r="AD228" i="2"/>
  <c r="AC228" i="2"/>
  <c r="AB228" i="2"/>
  <c r="I229" i="3"/>
  <c r="J229" i="3"/>
  <c r="K230" i="3"/>
  <c r="P230" i="3"/>
  <c r="G230" i="3"/>
  <c r="H230" i="3"/>
  <c r="L230" i="3"/>
  <c r="Q229" i="3"/>
  <c r="AA229" i="2" s="1"/>
  <c r="M230" i="3"/>
  <c r="N229" i="3"/>
  <c r="Q229" i="2"/>
  <c r="T229" i="2"/>
  <c r="P230" i="2"/>
  <c r="N230" i="2"/>
  <c r="O230" i="2"/>
  <c r="D231" i="3"/>
  <c r="M230" i="2"/>
  <c r="R229" i="2"/>
  <c r="O229" i="3" l="1"/>
  <c r="AE229" i="2" s="1"/>
  <c r="AD229" i="2"/>
  <c r="AC229" i="2"/>
  <c r="AB229" i="2"/>
  <c r="M231" i="3"/>
  <c r="Q230" i="3"/>
  <c r="AA230" i="2" s="1"/>
  <c r="P231" i="3"/>
  <c r="G231" i="3"/>
  <c r="H231" i="3"/>
  <c r="L231" i="3"/>
  <c r="N230" i="3"/>
  <c r="J230" i="3"/>
  <c r="I230" i="3"/>
  <c r="K231" i="3"/>
  <c r="Q230" i="2"/>
  <c r="N231" i="2"/>
  <c r="S231" i="2" s="1"/>
  <c r="S230" i="2"/>
  <c r="T230" i="2"/>
  <c r="O231" i="2"/>
  <c r="P231" i="2"/>
  <c r="R230" i="2"/>
  <c r="D232" i="3"/>
  <c r="M231" i="2"/>
  <c r="O230" i="3" l="1"/>
  <c r="AE230" i="2" s="1"/>
  <c r="AD230" i="2"/>
  <c r="N231" i="3"/>
  <c r="AD231" i="2" s="1"/>
  <c r="AC230" i="2"/>
  <c r="AB230" i="2"/>
  <c r="K232" i="3"/>
  <c r="I231" i="3"/>
  <c r="J231" i="3"/>
  <c r="P232" i="3"/>
  <c r="G232" i="3"/>
  <c r="H232" i="3"/>
  <c r="L232" i="3"/>
  <c r="M232" i="3"/>
  <c r="Q231" i="3"/>
  <c r="AA231" i="2" s="1"/>
  <c r="O231" i="3"/>
  <c r="AE231" i="2" s="1"/>
  <c r="Q231" i="2"/>
  <c r="T231" i="2"/>
  <c r="P232" i="2"/>
  <c r="N232" i="2"/>
  <c r="O232" i="2"/>
  <c r="R231" i="2"/>
  <c r="M232" i="2"/>
  <c r="AC231" i="2" l="1"/>
  <c r="AB231" i="2"/>
  <c r="N232" i="3"/>
  <c r="Q232" i="3"/>
  <c r="AA232" i="2" s="1"/>
  <c r="I232" i="3"/>
  <c r="J232" i="3"/>
  <c r="D233" i="3"/>
  <c r="Q232" i="2"/>
  <c r="S232" i="2"/>
  <c r="T232" i="2"/>
  <c r="O233" i="2"/>
  <c r="P233" i="2"/>
  <c r="N233" i="2"/>
  <c r="R232" i="2"/>
  <c r="D234" i="3"/>
  <c r="M233" i="2"/>
  <c r="O232" i="3" l="1"/>
  <c r="AE232" i="2" s="1"/>
  <c r="AD232" i="2"/>
  <c r="AC232" i="2"/>
  <c r="AB232" i="2"/>
  <c r="P234" i="3"/>
  <c r="G234" i="3"/>
  <c r="H234" i="3"/>
  <c r="P233" i="3"/>
  <c r="G233" i="3"/>
  <c r="H233" i="3"/>
  <c r="L233" i="3"/>
  <c r="L234" i="3" s="1"/>
  <c r="K233" i="3"/>
  <c r="K234" i="3" s="1"/>
  <c r="M233" i="3"/>
  <c r="M234" i="3" s="1"/>
  <c r="N234" i="2"/>
  <c r="T234" i="2" s="1"/>
  <c r="S233" i="2"/>
  <c r="T233" i="2"/>
  <c r="Q233" i="2"/>
  <c r="O234" i="2"/>
  <c r="P234" i="2"/>
  <c r="R233" i="2"/>
  <c r="M234" i="2"/>
  <c r="Q233" i="3" l="1"/>
  <c r="AA233" i="2" s="1"/>
  <c r="N234" i="3"/>
  <c r="AD234" i="2" s="1"/>
  <c r="I234" i="3"/>
  <c r="J234" i="3"/>
  <c r="N233" i="3"/>
  <c r="J233" i="3"/>
  <c r="I233" i="3"/>
  <c r="M235" i="3"/>
  <c r="D235" i="3"/>
  <c r="K235" i="3" s="1"/>
  <c r="Q234" i="3"/>
  <c r="AA234" i="2" s="1"/>
  <c r="S234" i="2"/>
  <c r="Q234" i="2"/>
  <c r="O235" i="2"/>
  <c r="P235" i="2"/>
  <c r="N235" i="2"/>
  <c r="D236" i="3"/>
  <c r="M235" i="2"/>
  <c r="R234" i="2"/>
  <c r="O233" i="3" l="1"/>
  <c r="AE233" i="2" s="1"/>
  <c r="AD233" i="2"/>
  <c r="AC234" i="2"/>
  <c r="AB234" i="2"/>
  <c r="AC233" i="2"/>
  <c r="AB233" i="2"/>
  <c r="M236" i="3"/>
  <c r="P236" i="3"/>
  <c r="G236" i="3"/>
  <c r="H236" i="3"/>
  <c r="K236" i="3"/>
  <c r="P235" i="3"/>
  <c r="G235" i="3"/>
  <c r="H235" i="3"/>
  <c r="L235" i="3"/>
  <c r="N235" i="3" s="1"/>
  <c r="AD235" i="2" s="1"/>
  <c r="O234" i="3"/>
  <c r="AE234" i="2" s="1"/>
  <c r="N236" i="2"/>
  <c r="T236" i="2" s="1"/>
  <c r="Q235" i="2"/>
  <c r="S235" i="2"/>
  <c r="T235" i="2"/>
  <c r="O236" i="2"/>
  <c r="P236" i="2"/>
  <c r="R235" i="2"/>
  <c r="D237" i="3"/>
  <c r="M236" i="2"/>
  <c r="O235" i="3" l="1"/>
  <c r="AE235" i="2" s="1"/>
  <c r="L236" i="3"/>
  <c r="N236" i="3" s="1"/>
  <c r="J236" i="3"/>
  <c r="I236" i="3"/>
  <c r="K237" i="3"/>
  <c r="I235" i="3"/>
  <c r="J235" i="3"/>
  <c r="P237" i="3"/>
  <c r="G237" i="3"/>
  <c r="H237" i="3"/>
  <c r="L237" i="3"/>
  <c r="Q235" i="3"/>
  <c r="AA235" i="2" s="1"/>
  <c r="Q236" i="3"/>
  <c r="AA236" i="2" s="1"/>
  <c r="M237" i="3"/>
  <c r="S236" i="2"/>
  <c r="Q236" i="2"/>
  <c r="N237" i="2"/>
  <c r="S237" i="2" s="1"/>
  <c r="O237" i="2"/>
  <c r="P237" i="2"/>
  <c r="R236" i="2"/>
  <c r="D238" i="3"/>
  <c r="M237" i="2"/>
  <c r="O236" i="3" l="1"/>
  <c r="AE236" i="2" s="1"/>
  <c r="AD236" i="2"/>
  <c r="AC236" i="2"/>
  <c r="AB236" i="2"/>
  <c r="AC235" i="2"/>
  <c r="AB235" i="2"/>
  <c r="K238" i="3"/>
  <c r="N237" i="3"/>
  <c r="P238" i="3"/>
  <c r="G238" i="3"/>
  <c r="H238" i="3"/>
  <c r="L238" i="3"/>
  <c r="Q237" i="3"/>
  <c r="AA237" i="2" s="1"/>
  <c r="I237" i="3"/>
  <c r="J237" i="3"/>
  <c r="M238" i="3"/>
  <c r="T237" i="2"/>
  <c r="Q237" i="2"/>
  <c r="P238" i="2"/>
  <c r="N238" i="2"/>
  <c r="O238" i="2"/>
  <c r="R237" i="2"/>
  <c r="M238" i="2"/>
  <c r="O237" i="3" l="1"/>
  <c r="AE237" i="2" s="1"/>
  <c r="AD237" i="2"/>
  <c r="AC237" i="2"/>
  <c r="AB237" i="2"/>
  <c r="Q238" i="3"/>
  <c r="AA238" i="2" s="1"/>
  <c r="D239" i="3"/>
  <c r="M239" i="3" s="1"/>
  <c r="N238" i="3"/>
  <c r="I238" i="3"/>
  <c r="J238" i="3"/>
  <c r="Q238" i="2"/>
  <c r="S238" i="2"/>
  <c r="T238" i="2"/>
  <c r="O239" i="2"/>
  <c r="P239" i="2"/>
  <c r="N239" i="2"/>
  <c r="R238" i="2"/>
  <c r="D240" i="3"/>
  <c r="M239" i="2"/>
  <c r="O238" i="3" l="1"/>
  <c r="AE238" i="2" s="1"/>
  <c r="AD238" i="2"/>
  <c r="AC238" i="2"/>
  <c r="AB238" i="2"/>
  <c r="M240" i="3"/>
  <c r="P240" i="3"/>
  <c r="G240" i="3"/>
  <c r="H240" i="3"/>
  <c r="P239" i="3"/>
  <c r="G239" i="3"/>
  <c r="H239" i="3"/>
  <c r="L239" i="3"/>
  <c r="N239" i="3" s="1"/>
  <c r="K239" i="3"/>
  <c r="K240" i="3" s="1"/>
  <c r="N240" i="2"/>
  <c r="S240" i="2" s="1"/>
  <c r="S239" i="2"/>
  <c r="T239" i="2"/>
  <c r="Q239" i="2"/>
  <c r="O240" i="2"/>
  <c r="P240" i="2"/>
  <c r="R239" i="2"/>
  <c r="D241" i="3"/>
  <c r="M240" i="2"/>
  <c r="O239" i="3" l="1"/>
  <c r="AE239" i="2" s="1"/>
  <c r="AD239" i="2"/>
  <c r="L240" i="3"/>
  <c r="N240" i="3" s="1"/>
  <c r="Q240" i="2"/>
  <c r="T240" i="2"/>
  <c r="P241" i="3"/>
  <c r="Q241" i="3" s="1"/>
  <c r="AA241" i="2" s="1"/>
  <c r="G241" i="3"/>
  <c r="H241" i="3"/>
  <c r="I240" i="3"/>
  <c r="J240" i="3"/>
  <c r="K241" i="3"/>
  <c r="Q240" i="3"/>
  <c r="AA240" i="2" s="1"/>
  <c r="J239" i="3"/>
  <c r="I239" i="3"/>
  <c r="Q239" i="3"/>
  <c r="AA239" i="2" s="1"/>
  <c r="M241" i="3"/>
  <c r="N241" i="2"/>
  <c r="S241" i="2" s="1"/>
  <c r="O241" i="2"/>
  <c r="P241" i="2"/>
  <c r="R240" i="2"/>
  <c r="D242" i="3"/>
  <c r="M241" i="2"/>
  <c r="O240" i="3" l="1"/>
  <c r="AE240" i="2" s="1"/>
  <c r="AD240" i="2"/>
  <c r="L241" i="3"/>
  <c r="L242" i="3" s="1"/>
  <c r="AC239" i="2"/>
  <c r="AB239" i="2"/>
  <c r="AC240" i="2"/>
  <c r="AB240" i="2"/>
  <c r="AC241" i="2"/>
  <c r="AB241" i="2"/>
  <c r="P242" i="3"/>
  <c r="G242" i="3"/>
  <c r="H242" i="3"/>
  <c r="K242" i="3"/>
  <c r="N241" i="3"/>
  <c r="J241" i="3"/>
  <c r="I241" i="3"/>
  <c r="M242" i="3"/>
  <c r="Q241" i="2"/>
  <c r="T241" i="2"/>
  <c r="N242" i="2"/>
  <c r="T242" i="2" s="1"/>
  <c r="O242" i="2"/>
  <c r="P242" i="2"/>
  <c r="R241" i="2"/>
  <c r="D243" i="3"/>
  <c r="M242" i="2"/>
  <c r="O241" i="3" l="1"/>
  <c r="AE241" i="2" s="1"/>
  <c r="AD241" i="2"/>
  <c r="N242" i="3"/>
  <c r="P243" i="3"/>
  <c r="G243" i="3"/>
  <c r="H243" i="3"/>
  <c r="L243" i="3"/>
  <c r="I242" i="3"/>
  <c r="J242" i="3"/>
  <c r="Q242" i="3"/>
  <c r="AA242" i="2" s="1"/>
  <c r="K243" i="3"/>
  <c r="M243" i="3"/>
  <c r="Q242" i="2"/>
  <c r="S242" i="2"/>
  <c r="N243" i="2"/>
  <c r="S243" i="2" s="1"/>
  <c r="O243" i="2"/>
  <c r="P243" i="2"/>
  <c r="R242" i="2"/>
  <c r="M243" i="2"/>
  <c r="O242" i="3" l="1"/>
  <c r="AE242" i="2" s="1"/>
  <c r="AD242" i="2"/>
  <c r="AC242" i="2"/>
  <c r="AB242" i="2"/>
  <c r="N243" i="3"/>
  <c r="D244" i="3"/>
  <c r="K244" i="3" s="1"/>
  <c r="I243" i="3"/>
  <c r="J243" i="3"/>
  <c r="Q243" i="3"/>
  <c r="AA243" i="2" s="1"/>
  <c r="Q243" i="2"/>
  <c r="T243" i="2"/>
  <c r="O244" i="2"/>
  <c r="P244" i="2"/>
  <c r="N244" i="2"/>
  <c r="R243" i="2"/>
  <c r="M244" i="2"/>
  <c r="O243" i="3" l="1"/>
  <c r="AE243" i="2" s="1"/>
  <c r="AD243" i="2"/>
  <c r="AC243" i="2"/>
  <c r="AB243" i="2"/>
  <c r="P244" i="3"/>
  <c r="G244" i="3"/>
  <c r="H244" i="3"/>
  <c r="L244" i="3"/>
  <c r="D245" i="3"/>
  <c r="M244" i="3"/>
  <c r="S244" i="2"/>
  <c r="T244" i="2"/>
  <c r="Q244" i="2"/>
  <c r="O245" i="2"/>
  <c r="P245" i="2"/>
  <c r="N245" i="2"/>
  <c r="R244" i="2"/>
  <c r="D246" i="3"/>
  <c r="M245" i="2"/>
  <c r="M245" i="3" l="1"/>
  <c r="N244" i="3"/>
  <c r="I244" i="3"/>
  <c r="J244" i="3"/>
  <c r="P246" i="3"/>
  <c r="G246" i="3"/>
  <c r="H246" i="3"/>
  <c r="M246" i="3"/>
  <c r="P245" i="3"/>
  <c r="G245" i="3"/>
  <c r="H245" i="3"/>
  <c r="L245" i="3"/>
  <c r="N245" i="3" s="1"/>
  <c r="Q244" i="3"/>
  <c r="AA244" i="2" s="1"/>
  <c r="K245" i="3"/>
  <c r="K246" i="3" s="1"/>
  <c r="N246" i="2"/>
  <c r="S246" i="2" s="1"/>
  <c r="R245" i="2"/>
  <c r="S245" i="2"/>
  <c r="T245" i="2"/>
  <c r="Q245" i="2"/>
  <c r="O246" i="2"/>
  <c r="P246" i="2"/>
  <c r="M246" i="2"/>
  <c r="AD245" i="2" l="1"/>
  <c r="O244" i="3"/>
  <c r="AD244" i="2"/>
  <c r="AC244" i="2"/>
  <c r="AB244" i="2"/>
  <c r="Q246" i="2"/>
  <c r="Q245" i="3"/>
  <c r="AA245" i="2" s="1"/>
  <c r="D247" i="3"/>
  <c r="M247" i="3" s="1"/>
  <c r="Q246" i="3"/>
  <c r="AA246" i="2" s="1"/>
  <c r="J245" i="3"/>
  <c r="I245" i="3"/>
  <c r="L246" i="3"/>
  <c r="N246" i="3" s="1"/>
  <c r="I246" i="3"/>
  <c r="J246" i="3"/>
  <c r="T246" i="2"/>
  <c r="O247" i="2"/>
  <c r="P247" i="2"/>
  <c r="N247" i="2"/>
  <c r="D248" i="3"/>
  <c r="M247" i="2"/>
  <c r="R246" i="2"/>
  <c r="O245" i="3" l="1"/>
  <c r="AE245" i="2" s="1"/>
  <c r="AE244" i="2"/>
  <c r="AD246" i="2"/>
  <c r="AC246" i="2"/>
  <c r="AB246" i="2"/>
  <c r="AC245" i="2"/>
  <c r="AB245" i="2"/>
  <c r="M248" i="3"/>
  <c r="P247" i="3"/>
  <c r="G247" i="3"/>
  <c r="H247" i="3"/>
  <c r="L247" i="3"/>
  <c r="N247" i="3" s="1"/>
  <c r="K247" i="3"/>
  <c r="K248" i="3" s="1"/>
  <c r="P248" i="3"/>
  <c r="G248" i="3"/>
  <c r="H248" i="3"/>
  <c r="N248" i="2"/>
  <c r="T248" i="2" s="1"/>
  <c r="S247" i="2"/>
  <c r="T247" i="2"/>
  <c r="O248" i="2"/>
  <c r="P248" i="2"/>
  <c r="Q247" i="2"/>
  <c r="R247" i="2"/>
  <c r="D249" i="3"/>
  <c r="M248" i="2"/>
  <c r="O246" i="3" l="1"/>
  <c r="AE246" i="2" s="1"/>
  <c r="AD247" i="2"/>
  <c r="J248" i="3"/>
  <c r="I248" i="3"/>
  <c r="S248" i="2"/>
  <c r="I247" i="3"/>
  <c r="J247" i="3"/>
  <c r="Q248" i="3"/>
  <c r="AA248" i="2" s="1"/>
  <c r="Q247" i="3"/>
  <c r="AA247" i="2" s="1"/>
  <c r="Q248" i="2"/>
  <c r="K249" i="3"/>
  <c r="P249" i="3"/>
  <c r="Q249" i="3" s="1"/>
  <c r="AA249" i="2" s="1"/>
  <c r="G249" i="3"/>
  <c r="H249" i="3"/>
  <c r="L248" i="3"/>
  <c r="N248" i="3" s="1"/>
  <c r="M249" i="3"/>
  <c r="N249" i="2"/>
  <c r="S249" i="2" s="1"/>
  <c r="O249" i="2"/>
  <c r="P249" i="2"/>
  <c r="R248" i="2"/>
  <c r="D250" i="3"/>
  <c r="M249" i="2"/>
  <c r="O247" i="3" l="1"/>
  <c r="AE247" i="2" s="1"/>
  <c r="O248" i="3"/>
  <c r="AE248" i="2" s="1"/>
  <c r="AD248" i="2"/>
  <c r="AC248" i="2"/>
  <c r="AB248" i="2"/>
  <c r="AC247" i="2"/>
  <c r="AB247" i="2"/>
  <c r="AC249" i="2"/>
  <c r="AB249" i="2"/>
  <c r="K250" i="3"/>
  <c r="J249" i="3"/>
  <c r="I249" i="3"/>
  <c r="L249" i="3"/>
  <c r="N249" i="3" s="1"/>
  <c r="P250" i="3"/>
  <c r="G250" i="3"/>
  <c r="H250" i="3"/>
  <c r="M250" i="3"/>
  <c r="T249" i="2"/>
  <c r="Q249" i="2"/>
  <c r="N250" i="2"/>
  <c r="S250" i="2" s="1"/>
  <c r="O250" i="2"/>
  <c r="P250" i="2"/>
  <c r="R249" i="2"/>
  <c r="M250" i="2"/>
  <c r="O249" i="3" l="1"/>
  <c r="AE249" i="2" s="1"/>
  <c r="AD249" i="2"/>
  <c r="D251" i="3"/>
  <c r="M251" i="3" s="1"/>
  <c r="Q250" i="3"/>
  <c r="AA250" i="2" s="1"/>
  <c r="L250" i="3"/>
  <c r="N250" i="3" s="1"/>
  <c r="I250" i="3"/>
  <c r="J250" i="3"/>
  <c r="Q250" i="2"/>
  <c r="T250" i="2"/>
  <c r="N251" i="2"/>
  <c r="T251" i="2" s="1"/>
  <c r="O251" i="2"/>
  <c r="P251" i="2"/>
  <c r="R250" i="2"/>
  <c r="M251" i="2"/>
  <c r="O250" i="3" l="1"/>
  <c r="AE250" i="2" s="1"/>
  <c r="AD250" i="2"/>
  <c r="AC250" i="2"/>
  <c r="AB250" i="2"/>
  <c r="P251" i="3"/>
  <c r="G251" i="3"/>
  <c r="H251" i="3"/>
  <c r="L251" i="3"/>
  <c r="K251" i="3"/>
  <c r="S251" i="2"/>
  <c r="Q251" i="2"/>
  <c r="R251" i="2"/>
  <c r="I251" i="3" l="1"/>
  <c r="J251" i="3"/>
  <c r="N251" i="3"/>
  <c r="Q251" i="3"/>
  <c r="AA251" i="2" s="1"/>
  <c r="O251" i="3" l="1"/>
  <c r="AE251" i="2" s="1"/>
  <c r="AD251" i="2"/>
  <c r="AC251" i="2"/>
  <c r="AB251" i="2"/>
</calcChain>
</file>

<file path=xl/sharedStrings.xml><?xml version="1.0" encoding="utf-8"?>
<sst xmlns="http://schemas.openxmlformats.org/spreadsheetml/2006/main" count="78" uniqueCount="70">
  <si>
    <t>u</t>
  </si>
  <si>
    <t>d</t>
  </si>
  <si>
    <t>a</t>
  </si>
  <si>
    <t>𝚫t</t>
  </si>
  <si>
    <t>q</t>
  </si>
  <si>
    <t>X</t>
  </si>
  <si>
    <t>Stock Price</t>
  </si>
  <si>
    <t>No of steps</t>
  </si>
  <si>
    <t>σ</t>
  </si>
  <si>
    <r>
      <t>R</t>
    </r>
    <r>
      <rPr>
        <i/>
        <sz val="12"/>
        <color theme="1"/>
        <rFont val="Calibri"/>
        <family val="2"/>
        <scheme val="minor"/>
      </rPr>
      <t>f</t>
    </r>
  </si>
  <si>
    <t>T Maturity(years)</t>
  </si>
  <si>
    <t>Pu</t>
  </si>
  <si>
    <t>Pd</t>
  </si>
  <si>
    <t>Step</t>
  </si>
  <si>
    <t>Node T</t>
  </si>
  <si>
    <t>Ut</t>
  </si>
  <si>
    <t>Dt</t>
  </si>
  <si>
    <t>Call</t>
  </si>
  <si>
    <t>Put</t>
  </si>
  <si>
    <t>𝚫</t>
  </si>
  <si>
    <t>S</t>
  </si>
  <si>
    <t>K</t>
  </si>
  <si>
    <t>R</t>
  </si>
  <si>
    <t>Q</t>
  </si>
  <si>
    <t>T</t>
  </si>
  <si>
    <t>S(t)</t>
  </si>
  <si>
    <t>Re</t>
  </si>
  <si>
    <t>Call Value</t>
  </si>
  <si>
    <t>Put Value</t>
  </si>
  <si>
    <t>sigma</t>
  </si>
  <si>
    <t>N(d2)</t>
  </si>
  <si>
    <t>N(d1)</t>
  </si>
  <si>
    <t>N(-d2)</t>
  </si>
  <si>
    <t>N(-d1)</t>
  </si>
  <si>
    <t>Pv0</t>
  </si>
  <si>
    <t>Beta</t>
  </si>
  <si>
    <t>P𝚫</t>
  </si>
  <si>
    <t>C𝚫</t>
  </si>
  <si>
    <t>C𝚪</t>
  </si>
  <si>
    <t>P𝚪</t>
  </si>
  <si>
    <t>C𝚯</t>
  </si>
  <si>
    <t>P𝚯</t>
  </si>
  <si>
    <t>C𝑉</t>
  </si>
  <si>
    <t>P𝑉</t>
  </si>
  <si>
    <t>RSI Period</t>
  </si>
  <si>
    <t>RSI</t>
  </si>
  <si>
    <t>RSI period</t>
  </si>
  <si>
    <t>MACD Signal</t>
  </si>
  <si>
    <t>MACD Slow</t>
  </si>
  <si>
    <t>MACD Fast</t>
  </si>
  <si>
    <t>Std devs</t>
  </si>
  <si>
    <t>PERIOD</t>
  </si>
  <si>
    <t>Value</t>
  </si>
  <si>
    <t>Variable Name</t>
  </si>
  <si>
    <t>Close Gain/Loss</t>
  </si>
  <si>
    <t>MACD-Signal</t>
  </si>
  <si>
    <t>MACD</t>
  </si>
  <si>
    <t>MACD-Slow</t>
  </si>
  <si>
    <t>MACD-Fast</t>
  </si>
  <si>
    <t>EMA</t>
  </si>
  <si>
    <t>BB-Lower</t>
  </si>
  <si>
    <t>BB-Upper</t>
  </si>
  <si>
    <t>SMA</t>
  </si>
  <si>
    <t>SMA-20</t>
  </si>
  <si>
    <t>CLOSE</t>
  </si>
  <si>
    <t>Enter Hedge</t>
  </si>
  <si>
    <t>Exit Hedge</t>
  </si>
  <si>
    <t>Entry</t>
  </si>
  <si>
    <t>Exit</t>
  </si>
  <si>
    <t>MACD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</si>
</sst>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000000"/>
    <numFmt numFmtId="167" formatCode="&quot;$&quot;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Font="1" applyBorder="1"/>
    <xf numFmtId="164" fontId="0" fillId="0" borderId="5" xfId="0" applyNumberFormat="1" applyBorder="1"/>
    <xf numFmtId="0" fontId="0" fillId="2" borderId="0" xfId="0" applyFill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13" xfId="0" applyFill="1" applyBorder="1"/>
    <xf numFmtId="164" fontId="0" fillId="0" borderId="0" xfId="0" applyNumberFormat="1" applyBorder="1"/>
    <xf numFmtId="0" fontId="2" fillId="0" borderId="6" xfId="0" applyFont="1" applyFill="1" applyBorder="1"/>
    <xf numFmtId="164" fontId="0" fillId="0" borderId="7" xfId="0" applyNumberFormat="1" applyBorder="1"/>
    <xf numFmtId="0" fontId="0" fillId="2" borderId="14" xfId="0" applyFill="1" applyBorder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1" xfId="0" applyNumberFormat="1" applyFill="1" applyBorder="1"/>
    <xf numFmtId="165" fontId="0" fillId="2" borderId="10" xfId="0" applyNumberFormat="1" applyFill="1" applyBorder="1"/>
    <xf numFmtId="2" fontId="0" fillId="2" borderId="0" xfId="0" applyNumberFormat="1" applyFill="1" applyBorder="1"/>
    <xf numFmtId="2" fontId="0" fillId="2" borderId="1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0" borderId="5" xfId="2" applyNumberFormat="1" applyFont="1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2" fillId="0" borderId="10" xfId="0" applyFont="1" applyBorder="1"/>
    <xf numFmtId="0" fontId="3" fillId="0" borderId="0" xfId="0" applyFont="1"/>
    <xf numFmtId="10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2" applyNumberFormat="1" applyFont="1"/>
    <xf numFmtId="0" fontId="0" fillId="0" borderId="3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4" xfId="0" applyFill="1" applyBorder="1"/>
    <xf numFmtId="0" fontId="0" fillId="0" borderId="5" xfId="0" applyFill="1" applyBorder="1"/>
    <xf numFmtId="9" fontId="0" fillId="0" borderId="5" xfId="2" applyFont="1" applyBorder="1"/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2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2" fontId="0" fillId="0" borderId="0" xfId="0" applyNumberFormat="1"/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/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 vertical="center"/>
    </xf>
    <xf numFmtId="165" fontId="0" fillId="0" borderId="12" xfId="0" applyNumberFormat="1" applyBorder="1"/>
    <xf numFmtId="44" fontId="0" fillId="0" borderId="12" xfId="0" applyNumberFormat="1" applyBorder="1" applyAlignment="1">
      <alignment horizontal="center" vertical="center"/>
    </xf>
    <xf numFmtId="0" fontId="0" fillId="0" borderId="12" xfId="0" applyBorder="1"/>
    <xf numFmtId="2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0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58953517907041E-2"/>
          <c:y val="6.0240889413638789E-2"/>
          <c:w val="0.90931569274903257"/>
          <c:h val="0.86110722417227969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Sheet2!$AA$1:$AA$251</c:f>
              <c:numCache>
                <c:formatCode>0.00</c:formatCode>
                <c:ptCount val="25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80.086671226143153</c:v>
                </c:pt>
                <c:pt idx="14">
                  <c:v>81.473422470435196</c:v>
                </c:pt>
                <c:pt idx="15">
                  <c:v>66.660998382610657</c:v>
                </c:pt>
                <c:pt idx="16">
                  <c:v>59.349377653421762</c:v>
                </c:pt>
                <c:pt idx="17">
                  <c:v>48.655515078656677</c:v>
                </c:pt>
                <c:pt idx="18">
                  <c:v>40.827588675979491</c:v>
                </c:pt>
                <c:pt idx="19">
                  <c:v>34.389642455723703</c:v>
                </c:pt>
                <c:pt idx="20">
                  <c:v>31.969827218788353</c:v>
                </c:pt>
                <c:pt idx="21">
                  <c:v>32.835638311143015</c:v>
                </c:pt>
                <c:pt idx="22">
                  <c:v>34.961338814548185</c:v>
                </c:pt>
                <c:pt idx="23">
                  <c:v>40.877823103887309</c:v>
                </c:pt>
                <c:pt idx="24">
                  <c:v>38.860534890942951</c:v>
                </c:pt>
                <c:pt idx="25">
                  <c:v>32.774468586536472</c:v>
                </c:pt>
                <c:pt idx="26">
                  <c:v>27.792768238973181</c:v>
                </c:pt>
                <c:pt idx="27">
                  <c:v>26.977139953073802</c:v>
                </c:pt>
                <c:pt idx="28">
                  <c:v>24.284063686893489</c:v>
                </c:pt>
                <c:pt idx="29">
                  <c:v>33.702475664129267</c:v>
                </c:pt>
                <c:pt idx="30">
                  <c:v>43.250571650414543</c:v>
                </c:pt>
                <c:pt idx="31">
                  <c:v>54.536024809710277</c:v>
                </c:pt>
                <c:pt idx="32">
                  <c:v>57.367201162778564</c:v>
                </c:pt>
                <c:pt idx="33">
                  <c:v>73.106324710111011</c:v>
                </c:pt>
                <c:pt idx="34">
                  <c:v>64.668552329746234</c:v>
                </c:pt>
                <c:pt idx="35">
                  <c:v>67.978800191825258</c:v>
                </c:pt>
                <c:pt idx="36">
                  <c:v>66.836775890204706</c:v>
                </c:pt>
                <c:pt idx="37">
                  <c:v>64.478106787876342</c:v>
                </c:pt>
                <c:pt idx="38">
                  <c:v>67.230522824933871</c:v>
                </c:pt>
                <c:pt idx="39">
                  <c:v>78.768823266275064</c:v>
                </c:pt>
                <c:pt idx="40">
                  <c:v>79.205804363172902</c:v>
                </c:pt>
                <c:pt idx="41">
                  <c:v>75.609066181107636</c:v>
                </c:pt>
                <c:pt idx="42">
                  <c:v>76.0288273263306</c:v>
                </c:pt>
                <c:pt idx="43">
                  <c:v>75.920973232530741</c:v>
                </c:pt>
                <c:pt idx="44">
                  <c:v>75.86443661402285</c:v>
                </c:pt>
                <c:pt idx="45">
                  <c:v>64.709494820326796</c:v>
                </c:pt>
                <c:pt idx="46">
                  <c:v>70.96715294624471</c:v>
                </c:pt>
                <c:pt idx="47">
                  <c:v>71.097602728325526</c:v>
                </c:pt>
                <c:pt idx="48">
                  <c:v>79.925209364517855</c:v>
                </c:pt>
                <c:pt idx="49">
                  <c:v>73.889160334641431</c:v>
                </c:pt>
                <c:pt idx="50">
                  <c:v>70.916622895832745</c:v>
                </c:pt>
                <c:pt idx="51">
                  <c:v>76.748102969403959</c:v>
                </c:pt>
                <c:pt idx="52">
                  <c:v>62.231188910153541</c:v>
                </c:pt>
                <c:pt idx="53">
                  <c:v>54.136144212127277</c:v>
                </c:pt>
                <c:pt idx="54">
                  <c:v>49.553044716000393</c:v>
                </c:pt>
                <c:pt idx="55">
                  <c:v>49.207746964216248</c:v>
                </c:pt>
                <c:pt idx="56">
                  <c:v>51.081874738875101</c:v>
                </c:pt>
                <c:pt idx="57">
                  <c:v>47.938631860148334</c:v>
                </c:pt>
                <c:pt idx="58">
                  <c:v>45.216225190645233</c:v>
                </c:pt>
                <c:pt idx="59">
                  <c:v>51.652251270785428</c:v>
                </c:pt>
                <c:pt idx="60">
                  <c:v>54.864082331898366</c:v>
                </c:pt>
                <c:pt idx="61">
                  <c:v>55.332842858480056</c:v>
                </c:pt>
                <c:pt idx="62">
                  <c:v>58.950750522322416</c:v>
                </c:pt>
                <c:pt idx="63">
                  <c:v>58.254837845232281</c:v>
                </c:pt>
                <c:pt idx="64">
                  <c:v>59.808814885838103</c:v>
                </c:pt>
                <c:pt idx="65">
                  <c:v>59.328672495564092</c:v>
                </c:pt>
                <c:pt idx="66">
                  <c:v>69.78709856852069</c:v>
                </c:pt>
                <c:pt idx="67">
                  <c:v>80.265577204889354</c:v>
                </c:pt>
                <c:pt idx="68">
                  <c:v>77.294823417191765</c:v>
                </c:pt>
                <c:pt idx="69">
                  <c:v>79.717521188797591</c:v>
                </c:pt>
                <c:pt idx="70">
                  <c:v>80.484598084317369</c:v>
                </c:pt>
                <c:pt idx="71">
                  <c:v>75.17709349481845</c:v>
                </c:pt>
                <c:pt idx="72">
                  <c:v>61.964092293557179</c:v>
                </c:pt>
                <c:pt idx="73">
                  <c:v>55.869585581524404</c:v>
                </c:pt>
                <c:pt idx="74">
                  <c:v>51.268533229507788</c:v>
                </c:pt>
                <c:pt idx="75">
                  <c:v>52.176858466577585</c:v>
                </c:pt>
                <c:pt idx="76">
                  <c:v>45.146406775466595</c:v>
                </c:pt>
                <c:pt idx="77">
                  <c:v>43.475810178526096</c:v>
                </c:pt>
                <c:pt idx="78">
                  <c:v>43.565730653092388</c:v>
                </c:pt>
                <c:pt idx="79">
                  <c:v>38.494229709104047</c:v>
                </c:pt>
                <c:pt idx="80">
                  <c:v>34.577721203161687</c:v>
                </c:pt>
                <c:pt idx="81">
                  <c:v>27.723755564630238</c:v>
                </c:pt>
                <c:pt idx="82">
                  <c:v>40.340573240348597</c:v>
                </c:pt>
                <c:pt idx="83">
                  <c:v>46.738159223360853</c:v>
                </c:pt>
                <c:pt idx="84">
                  <c:v>42.00596559906235</c:v>
                </c:pt>
                <c:pt idx="85">
                  <c:v>41.700219013665958</c:v>
                </c:pt>
                <c:pt idx="86">
                  <c:v>44.667359644211068</c:v>
                </c:pt>
                <c:pt idx="87">
                  <c:v>51.802279686144033</c:v>
                </c:pt>
                <c:pt idx="88">
                  <c:v>56.451464950585368</c:v>
                </c:pt>
                <c:pt idx="89">
                  <c:v>51.993593142681512</c:v>
                </c:pt>
                <c:pt idx="90">
                  <c:v>51.289801233842923</c:v>
                </c:pt>
                <c:pt idx="91">
                  <c:v>51.651730738543215</c:v>
                </c:pt>
                <c:pt idx="92">
                  <c:v>44.720444798856562</c:v>
                </c:pt>
                <c:pt idx="93">
                  <c:v>45.705150334153252</c:v>
                </c:pt>
                <c:pt idx="94">
                  <c:v>51.383420989643248</c:v>
                </c:pt>
                <c:pt idx="95">
                  <c:v>49.032213518658004</c:v>
                </c:pt>
                <c:pt idx="96">
                  <c:v>37.757357811778974</c:v>
                </c:pt>
                <c:pt idx="97">
                  <c:v>25.767852052178995</c:v>
                </c:pt>
                <c:pt idx="98">
                  <c:v>26.482092401275978</c:v>
                </c:pt>
                <c:pt idx="99">
                  <c:v>28.372377711546065</c:v>
                </c:pt>
                <c:pt idx="100">
                  <c:v>27.829964153722727</c:v>
                </c:pt>
                <c:pt idx="101">
                  <c:v>27.110795970991205</c:v>
                </c:pt>
                <c:pt idx="102">
                  <c:v>17.164458895429789</c:v>
                </c:pt>
                <c:pt idx="103">
                  <c:v>15.460150812702082</c:v>
                </c:pt>
                <c:pt idx="104">
                  <c:v>16.815183246320871</c:v>
                </c:pt>
                <c:pt idx="105">
                  <c:v>16.601078501071726</c:v>
                </c:pt>
                <c:pt idx="106">
                  <c:v>20.514532675055364</c:v>
                </c:pt>
                <c:pt idx="107">
                  <c:v>13.507491699302832</c:v>
                </c:pt>
                <c:pt idx="108">
                  <c:v>8.455119643133969</c:v>
                </c:pt>
                <c:pt idx="109">
                  <c:v>9.7082929293529077</c:v>
                </c:pt>
                <c:pt idx="110">
                  <c:v>21.894831449678719</c:v>
                </c:pt>
                <c:pt idx="111">
                  <c:v>46.321245110735319</c:v>
                </c:pt>
                <c:pt idx="112">
                  <c:v>51.216389922113031</c:v>
                </c:pt>
                <c:pt idx="113">
                  <c:v>57.870191704824784</c:v>
                </c:pt>
                <c:pt idx="114">
                  <c:v>75.232548154101607</c:v>
                </c:pt>
                <c:pt idx="115">
                  <c:v>63.014919410088901</c:v>
                </c:pt>
                <c:pt idx="116">
                  <c:v>63.492751935488222</c:v>
                </c:pt>
                <c:pt idx="117">
                  <c:v>57.729822114126883</c:v>
                </c:pt>
                <c:pt idx="118">
                  <c:v>55.074788775499499</c:v>
                </c:pt>
                <c:pt idx="119">
                  <c:v>53.338683326859716</c:v>
                </c:pt>
                <c:pt idx="120">
                  <c:v>52.345964779273203</c:v>
                </c:pt>
                <c:pt idx="121">
                  <c:v>47.548881065158085</c:v>
                </c:pt>
                <c:pt idx="122">
                  <c:v>43.036240375990502</c:v>
                </c:pt>
                <c:pt idx="123">
                  <c:v>42.610510647876566</c:v>
                </c:pt>
                <c:pt idx="124">
                  <c:v>33.380285324722365</c:v>
                </c:pt>
                <c:pt idx="125">
                  <c:v>23.098171514264706</c:v>
                </c:pt>
                <c:pt idx="126">
                  <c:v>20.182019977041008</c:v>
                </c:pt>
                <c:pt idx="127">
                  <c:v>13.498284325960228</c:v>
                </c:pt>
                <c:pt idx="128">
                  <c:v>7.6661583252017067</c:v>
                </c:pt>
                <c:pt idx="129">
                  <c:v>11.869270337151164</c:v>
                </c:pt>
                <c:pt idx="130">
                  <c:v>10.575438785499827</c:v>
                </c:pt>
                <c:pt idx="131">
                  <c:v>22.199977049769217</c:v>
                </c:pt>
                <c:pt idx="132">
                  <c:v>20.803821284619545</c:v>
                </c:pt>
                <c:pt idx="133">
                  <c:v>28.62056971999057</c:v>
                </c:pt>
                <c:pt idx="134">
                  <c:v>31.837643819746162</c:v>
                </c:pt>
                <c:pt idx="135">
                  <c:v>42.525887543989427</c:v>
                </c:pt>
                <c:pt idx="136">
                  <c:v>48.6660020058859</c:v>
                </c:pt>
                <c:pt idx="137">
                  <c:v>51.666655635180902</c:v>
                </c:pt>
                <c:pt idx="138">
                  <c:v>63.304131379014464</c:v>
                </c:pt>
                <c:pt idx="139">
                  <c:v>62.798660046978164</c:v>
                </c:pt>
                <c:pt idx="140">
                  <c:v>56.208696827555883</c:v>
                </c:pt>
                <c:pt idx="141">
                  <c:v>57.095892610582986</c:v>
                </c:pt>
                <c:pt idx="142">
                  <c:v>57.523813260123731</c:v>
                </c:pt>
                <c:pt idx="143">
                  <c:v>54.676558482309183</c:v>
                </c:pt>
                <c:pt idx="144">
                  <c:v>47.026838444513274</c:v>
                </c:pt>
                <c:pt idx="145">
                  <c:v>38.185499716884955</c:v>
                </c:pt>
                <c:pt idx="146">
                  <c:v>49.531400040043941</c:v>
                </c:pt>
                <c:pt idx="147">
                  <c:v>39.570881695924072</c:v>
                </c:pt>
                <c:pt idx="148">
                  <c:v>32.584084589276955</c:v>
                </c:pt>
                <c:pt idx="149">
                  <c:v>19.35098151684528</c:v>
                </c:pt>
                <c:pt idx="150">
                  <c:v>16.409047698378913</c:v>
                </c:pt>
                <c:pt idx="151">
                  <c:v>11.601193113619686</c:v>
                </c:pt>
                <c:pt idx="152">
                  <c:v>9.7587916370265191</c:v>
                </c:pt>
                <c:pt idx="153">
                  <c:v>10.675716571573375</c:v>
                </c:pt>
                <c:pt idx="154">
                  <c:v>11.109073690929961</c:v>
                </c:pt>
                <c:pt idx="155">
                  <c:v>4.2215327010309949</c:v>
                </c:pt>
                <c:pt idx="156">
                  <c:v>5.2959296237923752</c:v>
                </c:pt>
                <c:pt idx="157">
                  <c:v>5.2326657651403679</c:v>
                </c:pt>
                <c:pt idx="158">
                  <c:v>11.429045172519622</c:v>
                </c:pt>
                <c:pt idx="159">
                  <c:v>16.732043837384779</c:v>
                </c:pt>
                <c:pt idx="160">
                  <c:v>13.046707719193861</c:v>
                </c:pt>
                <c:pt idx="161">
                  <c:v>13.545260179069842</c:v>
                </c:pt>
                <c:pt idx="162">
                  <c:v>17.194673717520701</c:v>
                </c:pt>
                <c:pt idx="163">
                  <c:v>20.950139062109471</c:v>
                </c:pt>
                <c:pt idx="164">
                  <c:v>18.980988765209432</c:v>
                </c:pt>
                <c:pt idx="165">
                  <c:v>22.468106299719665</c:v>
                </c:pt>
                <c:pt idx="166">
                  <c:v>30.763579539190602</c:v>
                </c:pt>
                <c:pt idx="167">
                  <c:v>38.669787807477491</c:v>
                </c:pt>
                <c:pt idx="168">
                  <c:v>42.450257741948619</c:v>
                </c:pt>
                <c:pt idx="169">
                  <c:v>61.914694790894764</c:v>
                </c:pt>
                <c:pt idx="170">
                  <c:v>55.353616025597084</c:v>
                </c:pt>
                <c:pt idx="171">
                  <c:v>54.084903921301546</c:v>
                </c:pt>
                <c:pt idx="172">
                  <c:v>47.549679149173855</c:v>
                </c:pt>
                <c:pt idx="173">
                  <c:v>40.368861739722604</c:v>
                </c:pt>
                <c:pt idx="174">
                  <c:v>38.287898527405133</c:v>
                </c:pt>
                <c:pt idx="175">
                  <c:v>45.901205598334187</c:v>
                </c:pt>
                <c:pt idx="176">
                  <c:v>42.207409663140666</c:v>
                </c:pt>
                <c:pt idx="177">
                  <c:v>47.123293194875792</c:v>
                </c:pt>
                <c:pt idx="178">
                  <c:v>56.506423210107727</c:v>
                </c:pt>
                <c:pt idx="179">
                  <c:v>59.573624674560719</c:v>
                </c:pt>
                <c:pt idx="180">
                  <c:v>62.169030886281469</c:v>
                </c:pt>
                <c:pt idx="181">
                  <c:v>65.114353634149722</c:v>
                </c:pt>
                <c:pt idx="182">
                  <c:v>62.913278064838693</c:v>
                </c:pt>
                <c:pt idx="183">
                  <c:v>59.147539471128653</c:v>
                </c:pt>
                <c:pt idx="184">
                  <c:v>66.874513735334091</c:v>
                </c:pt>
                <c:pt idx="185">
                  <c:v>71.381543569430548</c:v>
                </c:pt>
                <c:pt idx="186">
                  <c:v>79.40414780001808</c:v>
                </c:pt>
                <c:pt idx="187">
                  <c:v>79.08416513100434</c:v>
                </c:pt>
                <c:pt idx="188">
                  <c:v>86.451750531121064</c:v>
                </c:pt>
                <c:pt idx="189">
                  <c:v>86.641289391497025</c:v>
                </c:pt>
                <c:pt idx="190">
                  <c:v>90.360375774444975</c:v>
                </c:pt>
                <c:pt idx="191">
                  <c:v>79.034306198504282</c:v>
                </c:pt>
                <c:pt idx="192">
                  <c:v>80.929104099349473</c:v>
                </c:pt>
                <c:pt idx="193">
                  <c:v>70.834775148175751</c:v>
                </c:pt>
                <c:pt idx="194">
                  <c:v>71.151750723545064</c:v>
                </c:pt>
                <c:pt idx="195">
                  <c:v>58.960234533889235</c:v>
                </c:pt>
                <c:pt idx="196">
                  <c:v>65.093624647971907</c:v>
                </c:pt>
                <c:pt idx="197">
                  <c:v>66.426193795171031</c:v>
                </c:pt>
                <c:pt idx="198">
                  <c:v>65.524424306439528</c:v>
                </c:pt>
                <c:pt idx="199">
                  <c:v>59.148979699232541</c:v>
                </c:pt>
                <c:pt idx="200">
                  <c:v>46.557797390440108</c:v>
                </c:pt>
                <c:pt idx="201">
                  <c:v>45.833431117453777</c:v>
                </c:pt>
                <c:pt idx="202">
                  <c:v>41.551844607560959</c:v>
                </c:pt>
                <c:pt idx="203">
                  <c:v>37.051263000928621</c:v>
                </c:pt>
                <c:pt idx="204">
                  <c:v>33.459288730227939</c:v>
                </c:pt>
                <c:pt idx="205">
                  <c:v>36.778567102462944</c:v>
                </c:pt>
                <c:pt idx="206">
                  <c:v>31.54676685304149</c:v>
                </c:pt>
                <c:pt idx="207">
                  <c:v>32.252853756799638</c:v>
                </c:pt>
                <c:pt idx="208">
                  <c:v>25.879023511666105</c:v>
                </c:pt>
                <c:pt idx="209">
                  <c:v>31.367559465425032</c:v>
                </c:pt>
                <c:pt idx="210">
                  <c:v>28.200596743843036</c:v>
                </c:pt>
                <c:pt idx="211">
                  <c:v>18.91748769300257</c:v>
                </c:pt>
                <c:pt idx="212">
                  <c:v>19.728175808193512</c:v>
                </c:pt>
                <c:pt idx="213">
                  <c:v>28.406090549216529</c:v>
                </c:pt>
                <c:pt idx="214">
                  <c:v>29.266397044322815</c:v>
                </c:pt>
                <c:pt idx="215">
                  <c:v>30.068515901000069</c:v>
                </c:pt>
                <c:pt idx="216">
                  <c:v>31.743123614084425</c:v>
                </c:pt>
                <c:pt idx="217">
                  <c:v>34.009569112844972</c:v>
                </c:pt>
                <c:pt idx="218">
                  <c:v>48.629386849330054</c:v>
                </c:pt>
                <c:pt idx="219">
                  <c:v>51.691510478224004</c:v>
                </c:pt>
                <c:pt idx="220">
                  <c:v>50.758949874762308</c:v>
                </c:pt>
                <c:pt idx="221">
                  <c:v>55.626239101900374</c:v>
                </c:pt>
                <c:pt idx="222">
                  <c:v>41.723796661216156</c:v>
                </c:pt>
                <c:pt idx="223">
                  <c:v>34.043035789446535</c:v>
                </c:pt>
                <c:pt idx="224">
                  <c:v>27.345946856685686</c:v>
                </c:pt>
                <c:pt idx="225">
                  <c:v>29.913448761523611</c:v>
                </c:pt>
                <c:pt idx="226">
                  <c:v>30.180838517439241</c:v>
                </c:pt>
                <c:pt idx="227">
                  <c:v>28.022271043761179</c:v>
                </c:pt>
                <c:pt idx="228">
                  <c:v>32.373301723670963</c:v>
                </c:pt>
                <c:pt idx="229">
                  <c:v>44.123478887619967</c:v>
                </c:pt>
                <c:pt idx="230">
                  <c:v>43.424906453133197</c:v>
                </c:pt>
                <c:pt idx="231">
                  <c:v>54.017935448319314</c:v>
                </c:pt>
                <c:pt idx="232">
                  <c:v>45.826589171891655</c:v>
                </c:pt>
                <c:pt idx="233">
                  <c:v>44.354910760253553</c:v>
                </c:pt>
                <c:pt idx="234">
                  <c:v>44.521185583329178</c:v>
                </c:pt>
                <c:pt idx="235">
                  <c:v>50.059591988561195</c:v>
                </c:pt>
                <c:pt idx="236">
                  <c:v>70.945555542137555</c:v>
                </c:pt>
                <c:pt idx="237">
                  <c:v>74.726008845963008</c:v>
                </c:pt>
                <c:pt idx="238">
                  <c:v>79.069669352085967</c:v>
                </c:pt>
                <c:pt idx="239">
                  <c:v>80.010651609445063</c:v>
                </c:pt>
                <c:pt idx="240">
                  <c:v>80.932138099354617</c:v>
                </c:pt>
                <c:pt idx="241">
                  <c:v>82.905347356704965</c:v>
                </c:pt>
                <c:pt idx="242">
                  <c:v>77.65690807834693</c:v>
                </c:pt>
                <c:pt idx="243">
                  <c:v>77.217794050027337</c:v>
                </c:pt>
                <c:pt idx="244">
                  <c:v>80.062321612114374</c:v>
                </c:pt>
                <c:pt idx="245">
                  <c:v>77.005376635494486</c:v>
                </c:pt>
                <c:pt idx="246">
                  <c:v>84.164960659224974</c:v>
                </c:pt>
                <c:pt idx="247">
                  <c:v>85.261334720066074</c:v>
                </c:pt>
                <c:pt idx="248">
                  <c:v>86.46024426602969</c:v>
                </c:pt>
                <c:pt idx="249">
                  <c:v>77.929610344839361</c:v>
                </c:pt>
                <c:pt idx="250">
                  <c:v>62.387339478147695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6-D845-856F-68DF07BD34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8250399"/>
        <c:axId val="1350944527"/>
      </c:lineChart>
      <c:catAx>
        <c:axId val="144825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4527"/>
        <c:crosses val="autoZero"/>
        <c:auto val="1"/>
        <c:lblAlgn val="ctr"/>
        <c:lblOffset val="100"/>
        <c:noMultiLvlLbl val="1"/>
      </c:catAx>
      <c:valAx>
        <c:axId val="13509445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50399"/>
        <c:crosses val="autoZero"/>
        <c:crossBetween val="between"/>
        <c:majorUnit val="10"/>
        <c:minorUnit val="6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7690278446971E-2"/>
          <c:y val="9.905500419804357E-2"/>
          <c:w val="0.92606015302385325"/>
          <c:h val="0.88055022745285183"/>
        </c:manualLayout>
      </c:layout>
      <c:areaChart>
        <c:grouping val="standar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MACD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Sheet2!$AD$2:$AD$251</c:f>
              <c:numCache>
                <c:formatCode>0.000</c:formatCode>
                <c:ptCount val="250"/>
                <c:pt idx="0">
                  <c:v>0</c:v>
                </c:pt>
                <c:pt idx="1">
                  <c:v>-2.0981879546994264E-2</c:v>
                </c:pt>
                <c:pt idx="2">
                  <c:v>0.21071470174574358</c:v>
                </c:pt>
                <c:pt idx="3">
                  <c:v>0.5275582783243209</c:v>
                </c:pt>
                <c:pt idx="4">
                  <c:v>0.74467046224624767</c:v>
                </c:pt>
                <c:pt idx="5">
                  <c:v>0.8382534358410112</c:v>
                </c:pt>
                <c:pt idx="6">
                  <c:v>0.87709440451222065</c:v>
                </c:pt>
                <c:pt idx="7">
                  <c:v>0.78149141514745679</c:v>
                </c:pt>
                <c:pt idx="8">
                  <c:v>0.36223321993831803</c:v>
                </c:pt>
                <c:pt idx="9">
                  <c:v>0.4495582185124789</c:v>
                </c:pt>
                <c:pt idx="10">
                  <c:v>0.55651733197315423</c:v>
                </c:pt>
                <c:pt idx="11">
                  <c:v>0.76004160725582892</c:v>
                </c:pt>
                <c:pt idx="12">
                  <c:v>0.84239012062943175</c:v>
                </c:pt>
                <c:pt idx="13">
                  <c:v>0.93325780740005371</c:v>
                </c:pt>
                <c:pt idx="14">
                  <c:v>0.46683814497851017</c:v>
                </c:pt>
                <c:pt idx="15">
                  <c:v>-0.10585794492956779</c:v>
                </c:pt>
                <c:pt idx="16">
                  <c:v>-0.68694195389097956</c:v>
                </c:pt>
                <c:pt idx="17">
                  <c:v>-1.0833905813598932</c:v>
                </c:pt>
                <c:pt idx="18">
                  <c:v>-1.4404514461924691</c:v>
                </c:pt>
                <c:pt idx="19">
                  <c:v>-1.5545733482018136</c:v>
                </c:pt>
                <c:pt idx="20">
                  <c:v>-1.3504989736365474</c:v>
                </c:pt>
                <c:pt idx="21">
                  <c:v>-1.0480336624166142</c:v>
                </c:pt>
                <c:pt idx="22">
                  <c:v>-0.72146619714997939</c:v>
                </c:pt>
                <c:pt idx="23">
                  <c:v>-0.26413689612566316</c:v>
                </c:pt>
                <c:pt idx="24">
                  <c:v>-0.28017295142193177</c:v>
                </c:pt>
                <c:pt idx="25">
                  <c:v>-0.24459905276357574</c:v>
                </c:pt>
                <c:pt idx="26">
                  <c:v>-0.17504413919699857</c:v>
                </c:pt>
                <c:pt idx="27">
                  <c:v>-8.3103387745168789E-2</c:v>
                </c:pt>
                <c:pt idx="28">
                  <c:v>0.10032968420692612</c:v>
                </c:pt>
                <c:pt idx="29">
                  <c:v>0.30554788750751527</c:v>
                </c:pt>
                <c:pt idx="30">
                  <c:v>0.48002641282779734</c:v>
                </c:pt>
                <c:pt idx="31">
                  <c:v>0.41873078459438773</c:v>
                </c:pt>
                <c:pt idx="32">
                  <c:v>0.58689649902861163</c:v>
                </c:pt>
                <c:pt idx="33">
                  <c:v>0.31686019123705478</c:v>
                </c:pt>
                <c:pt idx="34">
                  <c:v>0.45918408952437062</c:v>
                </c:pt>
                <c:pt idx="35">
                  <c:v>0.48979171393415299</c:v>
                </c:pt>
                <c:pt idx="36">
                  <c:v>0.43139056025745504</c:v>
                </c:pt>
                <c:pt idx="37">
                  <c:v>0.75596494507983891</c:v>
                </c:pt>
                <c:pt idx="38">
                  <c:v>1.0024620157641948</c:v>
                </c:pt>
                <c:pt idx="39">
                  <c:v>1.0823896388184409</c:v>
                </c:pt>
                <c:pt idx="40">
                  <c:v>0.93092194114612425</c:v>
                </c:pt>
                <c:pt idx="41">
                  <c:v>0.84858658313686419</c:v>
                </c:pt>
                <c:pt idx="42">
                  <c:v>0.85085011373726616</c:v>
                </c:pt>
                <c:pt idx="43">
                  <c:v>0.89339982460356282</c:v>
                </c:pt>
                <c:pt idx="44">
                  <c:v>0.52514731973163009</c:v>
                </c:pt>
                <c:pt idx="45">
                  <c:v>0.55275373366188774</c:v>
                </c:pt>
                <c:pt idx="46">
                  <c:v>0.76153391471905252</c:v>
                </c:pt>
                <c:pt idx="47">
                  <c:v>0.76568812874057812</c:v>
                </c:pt>
                <c:pt idx="48">
                  <c:v>0.6225240808735748</c:v>
                </c:pt>
                <c:pt idx="49">
                  <c:v>0.41569874003315022</c:v>
                </c:pt>
                <c:pt idx="50">
                  <c:v>0.69994232893813546</c:v>
                </c:pt>
                <c:pt idx="51">
                  <c:v>0.44141057994198718</c:v>
                </c:pt>
                <c:pt idx="52">
                  <c:v>6.2222360789718323E-2</c:v>
                </c:pt>
                <c:pt idx="53">
                  <c:v>-0.28812787817705043</c:v>
                </c:pt>
                <c:pt idx="54">
                  <c:v>-0.53162042471267057</c:v>
                </c:pt>
                <c:pt idx="55">
                  <c:v>-0.42141383630892904</c:v>
                </c:pt>
                <c:pt idx="56">
                  <c:v>-0.36849534682886542</c:v>
                </c:pt>
                <c:pt idx="57">
                  <c:v>-0.31320272014740169</c:v>
                </c:pt>
                <c:pt idx="58">
                  <c:v>-0.25759112186277378</c:v>
                </c:pt>
                <c:pt idx="59">
                  <c:v>0.19782062489633745</c:v>
                </c:pt>
                <c:pt idx="60">
                  <c:v>0.66804104920660734</c:v>
                </c:pt>
                <c:pt idx="61">
                  <c:v>0.9986756895425799</c:v>
                </c:pt>
                <c:pt idx="62">
                  <c:v>0.95951153116352828</c:v>
                </c:pt>
                <c:pt idx="63">
                  <c:v>0.83455519932152811</c:v>
                </c:pt>
                <c:pt idx="64">
                  <c:v>1.0893748855611278</c:v>
                </c:pt>
                <c:pt idx="65">
                  <c:v>1.1774615163454882</c:v>
                </c:pt>
                <c:pt idx="66">
                  <c:v>1.3679124882200142</c:v>
                </c:pt>
                <c:pt idx="67">
                  <c:v>1.080795475742292</c:v>
                </c:pt>
                <c:pt idx="68">
                  <c:v>0.80574540044236187</c:v>
                </c:pt>
                <c:pt idx="69">
                  <c:v>0.85971555305135894</c:v>
                </c:pt>
                <c:pt idx="70">
                  <c:v>0.60300460130116562</c:v>
                </c:pt>
                <c:pt idx="71">
                  <c:v>-0.10175147353004377</c:v>
                </c:pt>
                <c:pt idx="72">
                  <c:v>-0.75099542757391191</c:v>
                </c:pt>
                <c:pt idx="73">
                  <c:v>-0.89410040191387452</c:v>
                </c:pt>
                <c:pt idx="74">
                  <c:v>-0.54844693883589457</c:v>
                </c:pt>
                <c:pt idx="75">
                  <c:v>-0.59625497415829898</c:v>
                </c:pt>
                <c:pt idx="76">
                  <c:v>-0.78372608819996969</c:v>
                </c:pt>
                <c:pt idx="77">
                  <c:v>-0.80658907185136286</c:v>
                </c:pt>
                <c:pt idx="78">
                  <c:v>-0.61368463317819533</c:v>
                </c:pt>
                <c:pt idx="79">
                  <c:v>-0.66631604445154835</c:v>
                </c:pt>
                <c:pt idx="80">
                  <c:v>-0.71522028274148397</c:v>
                </c:pt>
                <c:pt idx="81">
                  <c:v>-0.21848483459520196</c:v>
                </c:pt>
                <c:pt idx="82">
                  <c:v>0.38409017527503408</c:v>
                </c:pt>
                <c:pt idx="83">
                  <c:v>0.60791681713845946</c:v>
                </c:pt>
                <c:pt idx="84">
                  <c:v>0.43255422807290245</c:v>
                </c:pt>
                <c:pt idx="85">
                  <c:v>-2.6112023126927397E-3</c:v>
                </c:pt>
                <c:pt idx="86">
                  <c:v>-0.11059014079026497</c:v>
                </c:pt>
                <c:pt idx="87">
                  <c:v>0.2411218005363196</c:v>
                </c:pt>
                <c:pt idx="88">
                  <c:v>0.42734961127692372</c:v>
                </c:pt>
                <c:pt idx="89">
                  <c:v>0.17222844774212831</c:v>
                </c:pt>
                <c:pt idx="90">
                  <c:v>-0.1672412657088671</c:v>
                </c:pt>
                <c:pt idx="91">
                  <c:v>-0.75852227481418311</c:v>
                </c:pt>
                <c:pt idx="92">
                  <c:v>-0.78176604110761616</c:v>
                </c:pt>
                <c:pt idx="93">
                  <c:v>-0.54533012613919141</c:v>
                </c:pt>
                <c:pt idx="94">
                  <c:v>-0.62578009629447706</c:v>
                </c:pt>
                <c:pt idx="95">
                  <c:v>-0.8884968610972237</c:v>
                </c:pt>
                <c:pt idx="96">
                  <c:v>-1.4596344706178286</c:v>
                </c:pt>
                <c:pt idx="97">
                  <c:v>-1.5685026788237195</c:v>
                </c:pt>
                <c:pt idx="98">
                  <c:v>-1.4683768865942852</c:v>
                </c:pt>
                <c:pt idx="99">
                  <c:v>-1.6544539209049702</c:v>
                </c:pt>
                <c:pt idx="100">
                  <c:v>-1.5190861962958877</c:v>
                </c:pt>
                <c:pt idx="101">
                  <c:v>-1.310148130082581</c:v>
                </c:pt>
                <c:pt idx="102">
                  <c:v>-1.175020322838435</c:v>
                </c:pt>
                <c:pt idx="103">
                  <c:v>-1.0661582136488192</c:v>
                </c:pt>
                <c:pt idx="104">
                  <c:v>-1.1490451926366205</c:v>
                </c:pt>
                <c:pt idx="105">
                  <c:v>-1.0599609595055171</c:v>
                </c:pt>
                <c:pt idx="106">
                  <c:v>-0.91694285989817104</c:v>
                </c:pt>
                <c:pt idx="107">
                  <c:v>-0.70501327127597335</c:v>
                </c:pt>
                <c:pt idx="108">
                  <c:v>-0.53559742377005648</c:v>
                </c:pt>
                <c:pt idx="109">
                  <c:v>-0.21022025053460425</c:v>
                </c:pt>
                <c:pt idx="110">
                  <c:v>0.26281878013924143</c:v>
                </c:pt>
                <c:pt idx="111">
                  <c:v>0.63050356615036662</c:v>
                </c:pt>
                <c:pt idx="112">
                  <c:v>0.99642811753808758</c:v>
                </c:pt>
                <c:pt idx="113">
                  <c:v>1.217102609594491</c:v>
                </c:pt>
                <c:pt idx="114">
                  <c:v>0.93732738685275763</c:v>
                </c:pt>
                <c:pt idx="115">
                  <c:v>0.73792603404638157</c:v>
                </c:pt>
                <c:pt idx="116">
                  <c:v>0.30250799908114345</c:v>
                </c:pt>
                <c:pt idx="117">
                  <c:v>-9.7192537526339606E-2</c:v>
                </c:pt>
                <c:pt idx="118">
                  <c:v>-0.58258740460257741</c:v>
                </c:pt>
                <c:pt idx="119">
                  <c:v>-0.78177751337476309</c:v>
                </c:pt>
                <c:pt idx="120">
                  <c:v>-1.0207725599357644</c:v>
                </c:pt>
                <c:pt idx="121">
                  <c:v>-1.2122987361997843</c:v>
                </c:pt>
                <c:pt idx="122">
                  <c:v>-1.2111999908104707</c:v>
                </c:pt>
                <c:pt idx="123">
                  <c:v>-1.4060614654880652</c:v>
                </c:pt>
                <c:pt idx="124">
                  <c:v>-1.5471958700240833</c:v>
                </c:pt>
                <c:pt idx="125">
                  <c:v>-1.3917690192937471</c:v>
                </c:pt>
                <c:pt idx="126">
                  <c:v>-1.1221425630862427</c:v>
                </c:pt>
                <c:pt idx="127">
                  <c:v>-0.8911095559651443</c:v>
                </c:pt>
                <c:pt idx="128">
                  <c:v>-0.63201383727705718</c:v>
                </c:pt>
                <c:pt idx="129">
                  <c:v>-0.4857538441823408</c:v>
                </c:pt>
                <c:pt idx="130">
                  <c:v>-0.16075510096882795</c:v>
                </c:pt>
                <c:pt idx="131">
                  <c:v>-0.27867310111994925</c:v>
                </c:pt>
                <c:pt idx="132">
                  <c:v>-0.21361648242745446</c:v>
                </c:pt>
                <c:pt idx="133">
                  <c:v>-8.9790485631226602E-2</c:v>
                </c:pt>
                <c:pt idx="134">
                  <c:v>0.15407413379872992</c:v>
                </c:pt>
                <c:pt idx="135">
                  <c:v>0.30208571711085597</c:v>
                </c:pt>
                <c:pt idx="136">
                  <c:v>0.42131993109765631</c:v>
                </c:pt>
                <c:pt idx="137">
                  <c:v>0.44160670838613214</c:v>
                </c:pt>
                <c:pt idx="138">
                  <c:v>0.21572967174417101</c:v>
                </c:pt>
                <c:pt idx="139">
                  <c:v>-1.8553960237753131E-2</c:v>
                </c:pt>
                <c:pt idx="140">
                  <c:v>-3.557557440990422E-2</c:v>
                </c:pt>
                <c:pt idx="141">
                  <c:v>-3.1249138307813951E-2</c:v>
                </c:pt>
                <c:pt idx="142">
                  <c:v>-4.9602576201365878E-2</c:v>
                </c:pt>
                <c:pt idx="143">
                  <c:v>-0.32362249093785067</c:v>
                </c:pt>
                <c:pt idx="144">
                  <c:v>-0.46990250344349249</c:v>
                </c:pt>
                <c:pt idx="145">
                  <c:v>-0.44007233827417735</c:v>
                </c:pt>
                <c:pt idx="146">
                  <c:v>-0.55842292620187095</c:v>
                </c:pt>
                <c:pt idx="147">
                  <c:v>-0.70047439722254978</c:v>
                </c:pt>
                <c:pt idx="148">
                  <c:v>-0.93314488746626978</c:v>
                </c:pt>
                <c:pt idx="149">
                  <c:v>-0.9812635779811032</c:v>
                </c:pt>
                <c:pt idx="150">
                  <c:v>-0.9203790647034964</c:v>
                </c:pt>
                <c:pt idx="151">
                  <c:v>-1.0308087508626684</c:v>
                </c:pt>
                <c:pt idx="152">
                  <c:v>-1.0409162000583052</c:v>
                </c:pt>
                <c:pt idx="153">
                  <c:v>-0.99556687526694532</c:v>
                </c:pt>
                <c:pt idx="154">
                  <c:v>-1.0734816573567372</c:v>
                </c:pt>
                <c:pt idx="155">
                  <c:v>-0.98216418338225964</c:v>
                </c:pt>
                <c:pt idx="156">
                  <c:v>-0.88700292501602007</c:v>
                </c:pt>
                <c:pt idx="157">
                  <c:v>-0.68386688657695061</c:v>
                </c:pt>
                <c:pt idx="158">
                  <c:v>-0.445412599051771</c:v>
                </c:pt>
                <c:pt idx="159">
                  <c:v>-0.31438170134224208</c:v>
                </c:pt>
                <c:pt idx="160">
                  <c:v>-0.34682610798444813</c:v>
                </c:pt>
                <c:pt idx="161">
                  <c:v>-0.30077846162056687</c:v>
                </c:pt>
                <c:pt idx="162">
                  <c:v>-0.26865885718268601</c:v>
                </c:pt>
                <c:pt idx="163">
                  <c:v>-0.35528116689773981</c:v>
                </c:pt>
                <c:pt idx="164">
                  <c:v>-0.31701357729583179</c:v>
                </c:pt>
                <c:pt idx="165">
                  <c:v>-0.2360379445514198</c:v>
                </c:pt>
                <c:pt idx="166">
                  <c:v>-9.1597716501091497E-2</c:v>
                </c:pt>
                <c:pt idx="167">
                  <c:v>1.1996792976042059E-2</c:v>
                </c:pt>
                <c:pt idx="168">
                  <c:v>0.21660019738663294</c:v>
                </c:pt>
                <c:pt idx="169">
                  <c:v>0.2094701472467051</c:v>
                </c:pt>
                <c:pt idx="170">
                  <c:v>0.12211797211546127</c:v>
                </c:pt>
                <c:pt idx="171">
                  <c:v>1.7005323946932549E-2</c:v>
                </c:pt>
                <c:pt idx="172">
                  <c:v>-8.9573354379524517E-2</c:v>
                </c:pt>
                <c:pt idx="173">
                  <c:v>-0.20689991444403688</c:v>
                </c:pt>
                <c:pt idx="174">
                  <c:v>-0.21198160333904781</c:v>
                </c:pt>
                <c:pt idx="175">
                  <c:v>-0.23220405487090545</c:v>
                </c:pt>
                <c:pt idx="176">
                  <c:v>-0.15351399468232785</c:v>
                </c:pt>
                <c:pt idx="177">
                  <c:v>-6.4979659240172793E-2</c:v>
                </c:pt>
                <c:pt idx="178">
                  <c:v>9.321285841507887E-2</c:v>
                </c:pt>
                <c:pt idx="179">
                  <c:v>0.25464836066467456</c:v>
                </c:pt>
                <c:pt idx="180">
                  <c:v>0.47275938911036519</c:v>
                </c:pt>
                <c:pt idx="181">
                  <c:v>0.51008835502555883</c:v>
                </c:pt>
                <c:pt idx="182">
                  <c:v>0.53892998037139961</c:v>
                </c:pt>
                <c:pt idx="183">
                  <c:v>0.55420157550838667</c:v>
                </c:pt>
                <c:pt idx="184">
                  <c:v>0.50289799505750921</c:v>
                </c:pt>
                <c:pt idx="185">
                  <c:v>0.56698619807424677</c:v>
                </c:pt>
                <c:pt idx="186">
                  <c:v>0.48476339506638766</c:v>
                </c:pt>
                <c:pt idx="187">
                  <c:v>0.437953836667063</c:v>
                </c:pt>
                <c:pt idx="188">
                  <c:v>0.41802681184049106</c:v>
                </c:pt>
                <c:pt idx="189">
                  <c:v>0.37083159563626111</c:v>
                </c:pt>
                <c:pt idx="190">
                  <c:v>0.20268455171149213</c:v>
                </c:pt>
                <c:pt idx="191">
                  <c:v>0.23282753735129091</c:v>
                </c:pt>
                <c:pt idx="192">
                  <c:v>0.12347534025835216</c:v>
                </c:pt>
                <c:pt idx="193">
                  <c:v>0.16585078364403927</c:v>
                </c:pt>
                <c:pt idx="194">
                  <c:v>7.1874992995304865E-2</c:v>
                </c:pt>
                <c:pt idx="195">
                  <c:v>0.149840567977094</c:v>
                </c:pt>
                <c:pt idx="196">
                  <c:v>0.27495756639864055</c:v>
                </c:pt>
                <c:pt idx="197">
                  <c:v>0.33201604120961292</c:v>
                </c:pt>
                <c:pt idx="198">
                  <c:v>0.20459709643955648</c:v>
                </c:pt>
                <c:pt idx="199">
                  <c:v>-4.4665685529253096E-2</c:v>
                </c:pt>
                <c:pt idx="200">
                  <c:v>-0.23740003806505428</c:v>
                </c:pt>
                <c:pt idx="201">
                  <c:v>-0.38186997087081664</c:v>
                </c:pt>
                <c:pt idx="202">
                  <c:v>-0.49651402813937295</c:v>
                </c:pt>
                <c:pt idx="203">
                  <c:v>-0.64256675035010602</c:v>
                </c:pt>
                <c:pt idx="204">
                  <c:v>-0.63803935004996504</c:v>
                </c:pt>
                <c:pt idx="205">
                  <c:v>-0.55035564527783976</c:v>
                </c:pt>
                <c:pt idx="206">
                  <c:v>-0.53000620709703128</c:v>
                </c:pt>
                <c:pt idx="207">
                  <c:v>-0.47059339438600034</c:v>
                </c:pt>
                <c:pt idx="208">
                  <c:v>-0.3518557110807663</c:v>
                </c:pt>
                <c:pt idx="209">
                  <c:v>-0.17987804434117294</c:v>
                </c:pt>
                <c:pt idx="210">
                  <c:v>-0.1491274496449293</c:v>
                </c:pt>
                <c:pt idx="211">
                  <c:v>-8.6533815779098688E-2</c:v>
                </c:pt>
                <c:pt idx="212">
                  <c:v>2.4954726086157564E-2</c:v>
                </c:pt>
                <c:pt idx="213">
                  <c:v>-6.5246498493522154E-2</c:v>
                </c:pt>
                <c:pt idx="214">
                  <c:v>-0.15544936971543422</c:v>
                </c:pt>
                <c:pt idx="215">
                  <c:v>-0.21111013492622277</c:v>
                </c:pt>
                <c:pt idx="216">
                  <c:v>-0.2425428466723929</c:v>
                </c:pt>
                <c:pt idx="217">
                  <c:v>-0.13782218955810066</c:v>
                </c:pt>
                <c:pt idx="218">
                  <c:v>-1.3855366271364744E-2</c:v>
                </c:pt>
                <c:pt idx="219">
                  <c:v>5.5977692829799253E-2</c:v>
                </c:pt>
                <c:pt idx="220">
                  <c:v>7.9342068651975239E-2</c:v>
                </c:pt>
                <c:pt idx="221">
                  <c:v>-0.15851332282787212</c:v>
                </c:pt>
                <c:pt idx="222">
                  <c:v>-0.38554402574933277</c:v>
                </c:pt>
                <c:pt idx="223">
                  <c:v>-0.49548852926356801</c:v>
                </c:pt>
                <c:pt idx="224">
                  <c:v>-0.49305684432987107</c:v>
                </c:pt>
                <c:pt idx="225">
                  <c:v>-0.40758501860258178</c:v>
                </c:pt>
                <c:pt idx="226">
                  <c:v>-0.28298857510881703</c:v>
                </c:pt>
                <c:pt idx="227">
                  <c:v>-0.2143200430269161</c:v>
                </c:pt>
                <c:pt idx="228">
                  <c:v>-3.6438093303829078E-2</c:v>
                </c:pt>
                <c:pt idx="229">
                  <c:v>1.0304476146600905E-2</c:v>
                </c:pt>
                <c:pt idx="230">
                  <c:v>0.20474658559842851</c:v>
                </c:pt>
                <c:pt idx="231">
                  <c:v>0.20836561834066458</c:v>
                </c:pt>
                <c:pt idx="232">
                  <c:v>0.22476189945901837</c:v>
                </c:pt>
                <c:pt idx="233">
                  <c:v>0.22356425715305761</c:v>
                </c:pt>
                <c:pt idx="234">
                  <c:v>0.30546091039513357</c:v>
                </c:pt>
                <c:pt idx="235">
                  <c:v>0.4993458601511449</c:v>
                </c:pt>
                <c:pt idx="236">
                  <c:v>0.46678228330731031</c:v>
                </c:pt>
                <c:pt idx="237">
                  <c:v>0.46186301617046155</c:v>
                </c:pt>
                <c:pt idx="238">
                  <c:v>0.46942869101290086</c:v>
                </c:pt>
                <c:pt idx="239">
                  <c:v>0.51544759300954723</c:v>
                </c:pt>
                <c:pt idx="240">
                  <c:v>0.65796376856378913</c:v>
                </c:pt>
                <c:pt idx="241">
                  <c:v>0.56416527295061059</c:v>
                </c:pt>
                <c:pt idx="242">
                  <c:v>0.56576160614122983</c:v>
                </c:pt>
                <c:pt idx="243">
                  <c:v>0.52613880104304656</c:v>
                </c:pt>
                <c:pt idx="244">
                  <c:v>0.46642743593206859</c:v>
                </c:pt>
                <c:pt idx="245">
                  <c:v>0.50763627961472935</c:v>
                </c:pt>
                <c:pt idx="246">
                  <c:v>0.59626578226156113</c:v>
                </c:pt>
                <c:pt idx="247">
                  <c:v>0.70002148129907482</c:v>
                </c:pt>
                <c:pt idx="248">
                  <c:v>0.56958432791250857</c:v>
                </c:pt>
                <c:pt idx="249">
                  <c:v>0.23735264448218629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9C49-8116-42379133FA3E}"/>
            </c:ext>
          </c:extLst>
        </c:ser>
        <c:ser>
          <c:idx val="1"/>
          <c:order val="1"/>
          <c:tx>
            <c:strRef>
              <c:f>Sheet2!$AE$1</c:f>
              <c:strCache>
                <c:ptCount val="1"/>
                <c:pt idx="0">
                  <c:v>MACD-Signal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Sheet2!$AE$2:$AE$251</c:f>
              <c:numCache>
                <c:formatCode>0.000</c:formatCode>
                <c:ptCount val="250"/>
                <c:pt idx="0">
                  <c:v>0</c:v>
                </c:pt>
                <c:pt idx="1">
                  <c:v>-7.6297743807251872E-3</c:v>
                </c:pt>
                <c:pt idx="2">
                  <c:v>7.1768216937990723E-2</c:v>
                </c:pt>
                <c:pt idx="3">
                  <c:v>0.23751005744211079</c:v>
                </c:pt>
                <c:pt idx="4">
                  <c:v>0.42193202282543329</c:v>
                </c:pt>
                <c:pt idx="5">
                  <c:v>0.57332162755837079</c:v>
                </c:pt>
                <c:pt idx="6">
                  <c:v>0.68378445554158884</c:v>
                </c:pt>
                <c:pt idx="7">
                  <c:v>0.71931425903463175</c:v>
                </c:pt>
                <c:pt idx="8">
                  <c:v>0.589466608454154</c:v>
                </c:pt>
                <c:pt idx="9">
                  <c:v>0.53859083029354482</c:v>
                </c:pt>
                <c:pt idx="10">
                  <c:v>0.5451095581770391</c:v>
                </c:pt>
                <c:pt idx="11">
                  <c:v>0.62326666693296273</c:v>
                </c:pt>
                <c:pt idx="12">
                  <c:v>0.70294792282258789</c:v>
                </c:pt>
                <c:pt idx="13">
                  <c:v>0.78669697175984821</c:v>
                </c:pt>
                <c:pt idx="14">
                  <c:v>0.67038467111208899</c:v>
                </c:pt>
                <c:pt idx="15">
                  <c:v>0.38811462891512288</c:v>
                </c:pt>
                <c:pt idx="16">
                  <c:v>-2.8150375598234578E-3</c:v>
                </c:pt>
                <c:pt idx="17">
                  <c:v>-0.395751598941667</c:v>
                </c:pt>
                <c:pt idx="18">
                  <c:v>-0.77564245248741326</c:v>
                </c:pt>
                <c:pt idx="19">
                  <c:v>-1.0588900509290133</c:v>
                </c:pt>
                <c:pt idx="20">
                  <c:v>-1.1649296591862985</c:v>
                </c:pt>
                <c:pt idx="21">
                  <c:v>-1.1224220239973224</c:v>
                </c:pt>
                <c:pt idx="22">
                  <c:v>-0.97661990514374308</c:v>
                </c:pt>
                <c:pt idx="23">
                  <c:v>-0.71753517459171401</c:v>
                </c:pt>
                <c:pt idx="24">
                  <c:v>-0.55849436616633863</c:v>
                </c:pt>
                <c:pt idx="25">
                  <c:v>-0.44435061583806118</c:v>
                </c:pt>
                <c:pt idx="26">
                  <c:v>-0.34642098796858384</c:v>
                </c:pt>
                <c:pt idx="27">
                  <c:v>-0.25066913334188745</c:v>
                </c:pt>
                <c:pt idx="28">
                  <c:v>-0.12303319968777343</c:v>
                </c:pt>
                <c:pt idx="29">
                  <c:v>3.2814468383240647E-2</c:v>
                </c:pt>
                <c:pt idx="30">
                  <c:v>0.19543699363580674</c:v>
                </c:pt>
                <c:pt idx="31">
                  <c:v>0.27663473580256348</c:v>
                </c:pt>
                <c:pt idx="32">
                  <c:v>0.38945719515749011</c:v>
                </c:pt>
                <c:pt idx="33">
                  <c:v>0.36305828464096818</c:v>
                </c:pt>
                <c:pt idx="34">
                  <c:v>0.39801312278038725</c:v>
                </c:pt>
                <c:pt idx="35">
                  <c:v>0.43138715592721111</c:v>
                </c:pt>
                <c:pt idx="36">
                  <c:v>0.43138839386548161</c:v>
                </c:pt>
                <c:pt idx="37">
                  <c:v>0.54941623067070244</c:v>
                </c:pt>
                <c:pt idx="38">
                  <c:v>0.71416015252288156</c:v>
                </c:pt>
                <c:pt idx="39">
                  <c:v>0.84806178390308495</c:v>
                </c:pt>
                <c:pt idx="40">
                  <c:v>0.87819275017328102</c:v>
                </c:pt>
                <c:pt idx="41">
                  <c:v>0.86742687125094764</c:v>
                </c:pt>
                <c:pt idx="42">
                  <c:v>0.86139895942779077</c:v>
                </c:pt>
                <c:pt idx="43">
                  <c:v>0.8730356376735261</c:v>
                </c:pt>
                <c:pt idx="44">
                  <c:v>0.74653079478556383</c:v>
                </c:pt>
                <c:pt idx="45">
                  <c:v>0.67606640892240888</c:v>
                </c:pt>
                <c:pt idx="46">
                  <c:v>0.7071455019393702</c:v>
                </c:pt>
                <c:pt idx="47">
                  <c:v>0.72843372986708221</c:v>
                </c:pt>
                <c:pt idx="48">
                  <c:v>0.68992113023307944</c:v>
                </c:pt>
                <c:pt idx="49">
                  <c:v>0.5902038974331052</c:v>
                </c:pt>
                <c:pt idx="50">
                  <c:v>0.63010878161675254</c:v>
                </c:pt>
                <c:pt idx="51">
                  <c:v>0.56149125373501974</c:v>
                </c:pt>
                <c:pt idx="52">
                  <c:v>0.37993892902763737</c:v>
                </c:pt>
                <c:pt idx="53">
                  <c:v>0.13700554458956909</c:v>
                </c:pt>
                <c:pt idx="54">
                  <c:v>-0.10613117152033623</c:v>
                </c:pt>
                <c:pt idx="55">
                  <c:v>-0.22077941326164272</c:v>
                </c:pt>
                <c:pt idx="56">
                  <c:v>-0.27449429819517823</c:v>
                </c:pt>
                <c:pt idx="57">
                  <c:v>-0.28857008799598677</c:v>
                </c:pt>
                <c:pt idx="58">
                  <c:v>-0.27730500940209113</c:v>
                </c:pt>
                <c:pt idx="59">
                  <c:v>-0.10453205147538984</c:v>
                </c:pt>
                <c:pt idx="60">
                  <c:v>0.17640362149988187</c:v>
                </c:pt>
                <c:pt idx="61">
                  <c:v>0.47541164624268117</c:v>
                </c:pt>
                <c:pt idx="62">
                  <c:v>0.65144796803208016</c:v>
                </c:pt>
                <c:pt idx="63">
                  <c:v>0.71803241577369759</c:v>
                </c:pt>
                <c:pt idx="64">
                  <c:v>0.85306604115094498</c:v>
                </c:pt>
                <c:pt idx="65">
                  <c:v>0.97102803213077893</c:v>
                </c:pt>
                <c:pt idx="66">
                  <c:v>1.1153496525268645</c:v>
                </c:pt>
                <c:pt idx="67">
                  <c:v>1.1027844973324745</c:v>
                </c:pt>
                <c:pt idx="68">
                  <c:v>0.99477028028152448</c:v>
                </c:pt>
                <c:pt idx="69">
                  <c:v>0.94565947037964604</c:v>
                </c:pt>
                <c:pt idx="70">
                  <c:v>0.82105769980565313</c:v>
                </c:pt>
                <c:pt idx="71">
                  <c:v>0.48549072768358154</c:v>
                </c:pt>
                <c:pt idx="72">
                  <c:v>3.5859398499038464E-2</c:v>
                </c:pt>
                <c:pt idx="73">
                  <c:v>-0.30230780165111176</c:v>
                </c:pt>
                <c:pt idx="74">
                  <c:v>-0.39181294244557824</c:v>
                </c:pt>
                <c:pt idx="75">
                  <c:v>-0.46615549943202217</c:v>
                </c:pt>
                <c:pt idx="76">
                  <c:v>-0.58163571352945764</c:v>
                </c:pt>
                <c:pt idx="77">
                  <c:v>-0.66343693473742316</c:v>
                </c:pt>
                <c:pt idx="78">
                  <c:v>-0.64534518871588575</c:v>
                </c:pt>
                <c:pt idx="79">
                  <c:v>-0.65297095443794484</c:v>
                </c:pt>
                <c:pt idx="80">
                  <c:v>-0.67560707382105001</c:v>
                </c:pt>
                <c:pt idx="81">
                  <c:v>-0.50938080501165073</c:v>
                </c:pt>
                <c:pt idx="82">
                  <c:v>-0.18448226672558352</c:v>
                </c:pt>
                <c:pt idx="83">
                  <c:v>0.10366285467952302</c:v>
                </c:pt>
                <c:pt idx="84">
                  <c:v>0.22325971773166101</c:v>
                </c:pt>
                <c:pt idx="85">
                  <c:v>0.14112483771553239</c:v>
                </c:pt>
                <c:pt idx="86">
                  <c:v>4.9592118258878805E-2</c:v>
                </c:pt>
                <c:pt idx="87">
                  <c:v>0.11923927545067545</c:v>
                </c:pt>
                <c:pt idx="88">
                  <c:v>0.23127939756931118</c:v>
                </c:pt>
                <c:pt idx="89">
                  <c:v>0.20980632490488105</c:v>
                </c:pt>
                <c:pt idx="90">
                  <c:v>7.2698110136245345E-2</c:v>
                </c:pt>
                <c:pt idx="91">
                  <c:v>-0.22956384802754681</c:v>
                </c:pt>
                <c:pt idx="92">
                  <c:v>-0.43036464551120834</c:v>
                </c:pt>
                <c:pt idx="93">
                  <c:v>-0.47217027483047491</c:v>
                </c:pt>
                <c:pt idx="94">
                  <c:v>-0.52802839172647564</c:v>
                </c:pt>
                <c:pt idx="95">
                  <c:v>-0.65910783513402038</c:v>
                </c:pt>
                <c:pt idx="96">
                  <c:v>-0.95020842985540521</c:v>
                </c:pt>
                <c:pt idx="97">
                  <c:v>-1.1750427022075196</c:v>
                </c:pt>
                <c:pt idx="98">
                  <c:v>-1.2817096783481616</c:v>
                </c:pt>
                <c:pt idx="99">
                  <c:v>-1.4172530392779101</c:v>
                </c:pt>
                <c:pt idx="100">
                  <c:v>-1.4542832781935382</c:v>
                </c:pt>
                <c:pt idx="101">
                  <c:v>-1.4018704970622811</c:v>
                </c:pt>
                <c:pt idx="102">
                  <c:v>-1.3193795246172462</c:v>
                </c:pt>
                <c:pt idx="103">
                  <c:v>-1.2272990479014545</c:v>
                </c:pt>
                <c:pt idx="104">
                  <c:v>-1.1988431005324238</c:v>
                </c:pt>
                <c:pt idx="105">
                  <c:v>-1.1483405037953669</c:v>
                </c:pt>
                <c:pt idx="106">
                  <c:v>-1.0641959060145685</c:v>
                </c:pt>
                <c:pt idx="107">
                  <c:v>-0.93358403883689756</c:v>
                </c:pt>
                <c:pt idx="108">
                  <c:v>-0.78886163335804627</c:v>
                </c:pt>
                <c:pt idx="109">
                  <c:v>-0.57844658505861279</c:v>
                </c:pt>
                <c:pt idx="110">
                  <c:v>-0.27253190680484762</c:v>
                </c:pt>
                <c:pt idx="111">
                  <c:v>5.5844628815230307E-2</c:v>
                </c:pt>
                <c:pt idx="112">
                  <c:v>0.39787498835081481</c:v>
                </c:pt>
                <c:pt idx="113">
                  <c:v>0.6957759415303334</c:v>
                </c:pt>
                <c:pt idx="114">
                  <c:v>0.78361283073848775</c:v>
                </c:pt>
                <c:pt idx="115">
                  <c:v>0.7669994501231765</c:v>
                </c:pt>
                <c:pt idx="116">
                  <c:v>0.59809346792607354</c:v>
                </c:pt>
                <c:pt idx="117">
                  <c:v>0.34526219321610513</c:v>
                </c:pt>
                <c:pt idx="118">
                  <c:v>7.8623394638569488E-3</c:v>
                </c:pt>
                <c:pt idx="119">
                  <c:v>-0.27927942520473215</c:v>
                </c:pt>
                <c:pt idx="120">
                  <c:v>-0.54891329237965292</c:v>
                </c:pt>
                <c:pt idx="121">
                  <c:v>-0.79014436285970069</c:v>
                </c:pt>
                <c:pt idx="122">
                  <c:v>-0.94325550029634431</c:v>
                </c:pt>
                <c:pt idx="123">
                  <c:v>-1.1115485785478791</c:v>
                </c:pt>
                <c:pt idx="124">
                  <c:v>-1.2699657754483171</c:v>
                </c:pt>
                <c:pt idx="125">
                  <c:v>-1.3142578641193825</c:v>
                </c:pt>
                <c:pt idx="126">
                  <c:v>-1.2443977546527862</c:v>
                </c:pt>
                <c:pt idx="127">
                  <c:v>-1.115929318766371</c:v>
                </c:pt>
                <c:pt idx="128">
                  <c:v>-0.93996005277025696</c:v>
                </c:pt>
                <c:pt idx="129">
                  <c:v>-0.77479415873828739</c:v>
                </c:pt>
                <c:pt idx="130">
                  <c:v>-0.55150722864030211</c:v>
                </c:pt>
                <c:pt idx="131">
                  <c:v>-0.45229481863290105</c:v>
                </c:pt>
                <c:pt idx="132">
                  <c:v>-0.365502696376375</c:v>
                </c:pt>
                <c:pt idx="133">
                  <c:v>-0.26524371065086649</c:v>
                </c:pt>
                <c:pt idx="134">
                  <c:v>-0.11276449448737688</c:v>
                </c:pt>
                <c:pt idx="135">
                  <c:v>3.809012791198052E-2</c:v>
                </c:pt>
                <c:pt idx="136">
                  <c:v>0.17744641997949898</c:v>
                </c:pt>
                <c:pt idx="137">
                  <c:v>0.27350470667282012</c:v>
                </c:pt>
                <c:pt idx="138">
                  <c:v>0.25249560306240226</c:v>
                </c:pt>
                <c:pt idx="139">
                  <c:v>0.15393212549870941</c:v>
                </c:pt>
                <c:pt idx="140">
                  <c:v>8.5020234622849911E-2</c:v>
                </c:pt>
                <c:pt idx="141">
                  <c:v>4.2740462648063055E-2</c:v>
                </c:pt>
                <c:pt idx="142">
                  <c:v>9.1611757937252632E-3</c:v>
                </c:pt>
                <c:pt idx="143">
                  <c:v>-0.11185106665412053</c:v>
                </c:pt>
                <c:pt idx="144">
                  <c:v>-0.24205158912298308</c:v>
                </c:pt>
                <c:pt idx="145">
                  <c:v>-0.31405913426887189</c:v>
                </c:pt>
                <c:pt idx="146">
                  <c:v>-0.40291869497178068</c:v>
                </c:pt>
                <c:pt idx="147">
                  <c:v>-0.51112076851751498</c:v>
                </c:pt>
                <c:pt idx="148">
                  <c:v>-0.6645840844988804</c:v>
                </c:pt>
                <c:pt idx="149">
                  <c:v>-0.77974026394696139</c:v>
                </c:pt>
                <c:pt idx="150">
                  <c:v>-0.83088164604024684</c:v>
                </c:pt>
                <c:pt idx="151">
                  <c:v>-0.90358241143021834</c:v>
                </c:pt>
                <c:pt idx="152">
                  <c:v>-0.95352197093134083</c:v>
                </c:pt>
                <c:pt idx="153">
                  <c:v>-0.96881102705337874</c:v>
                </c:pt>
                <c:pt idx="154">
                  <c:v>-1.006873074436418</c:v>
                </c:pt>
                <c:pt idx="155">
                  <c:v>-0.99788802314399683</c:v>
                </c:pt>
                <c:pt idx="156">
                  <c:v>-0.95756616927927807</c:v>
                </c:pt>
                <c:pt idx="157">
                  <c:v>-0.85803915738752268</c:v>
                </c:pt>
                <c:pt idx="158">
                  <c:v>-0.70799313617452209</c:v>
                </c:pt>
                <c:pt idx="159">
                  <c:v>-0.56486170532642022</c:v>
                </c:pt>
                <c:pt idx="160">
                  <c:v>-0.48557603356570311</c:v>
                </c:pt>
                <c:pt idx="161">
                  <c:v>-0.41837691649474451</c:v>
                </c:pt>
                <c:pt idx="162">
                  <c:v>-0.36393398583581416</c:v>
                </c:pt>
                <c:pt idx="163">
                  <c:v>-0.36078750622196892</c:v>
                </c:pt>
                <c:pt idx="164">
                  <c:v>-0.34486971388519178</c:v>
                </c:pt>
                <c:pt idx="165">
                  <c:v>-0.30529452503654742</c:v>
                </c:pt>
                <c:pt idx="166">
                  <c:v>-0.22758659466001799</c:v>
                </c:pt>
                <c:pt idx="167">
                  <c:v>-0.1404653627923598</c:v>
                </c:pt>
                <c:pt idx="168">
                  <c:v>-1.0623340909089701E-2</c:v>
                </c:pt>
                <c:pt idx="169">
                  <c:v>6.9410654783926579E-2</c:v>
                </c:pt>
                <c:pt idx="170">
                  <c:v>8.8576951995393741E-2</c:v>
                </c:pt>
                <c:pt idx="171">
                  <c:v>6.255090543231695E-2</c:v>
                </c:pt>
                <c:pt idx="172">
                  <c:v>7.2329927734655075E-3</c:v>
                </c:pt>
                <c:pt idx="173">
                  <c:v>-7.0633518941989909E-2</c:v>
                </c:pt>
                <c:pt idx="174">
                  <c:v>-0.12203282235910187</c:v>
                </c:pt>
                <c:pt idx="175">
                  <c:v>-0.16209508872703043</c:v>
                </c:pt>
                <c:pt idx="176">
                  <c:v>-0.15897469089259314</c:v>
                </c:pt>
                <c:pt idx="177">
                  <c:v>-0.12479467938262211</c:v>
                </c:pt>
                <c:pt idx="178">
                  <c:v>-4.5519211092549028E-2</c:v>
                </c:pt>
                <c:pt idx="179">
                  <c:v>6.3632633182805015E-2</c:v>
                </c:pt>
                <c:pt idx="180">
                  <c:v>0.21240599897464507</c:v>
                </c:pt>
                <c:pt idx="181">
                  <c:v>0.32065412844770458</c:v>
                </c:pt>
                <c:pt idx="182">
                  <c:v>0.40002716551086637</c:v>
                </c:pt>
                <c:pt idx="183">
                  <c:v>0.4560905873281465</c:v>
                </c:pt>
                <c:pt idx="184">
                  <c:v>0.47311146286609662</c:v>
                </c:pt>
                <c:pt idx="185">
                  <c:v>0.50724773021451486</c:v>
                </c:pt>
                <c:pt idx="186">
                  <c:v>0.49907160834246855</c:v>
                </c:pt>
                <c:pt idx="187">
                  <c:v>0.47684696409686655</c:v>
                </c:pt>
                <c:pt idx="188">
                  <c:v>0.45545781782182093</c:v>
                </c:pt>
                <c:pt idx="189">
                  <c:v>0.42468464611798096</c:v>
                </c:pt>
                <c:pt idx="190">
                  <c:v>0.34395733906107595</c:v>
                </c:pt>
                <c:pt idx="191">
                  <c:v>0.30354650207569955</c:v>
                </c:pt>
                <c:pt idx="192">
                  <c:v>0.23806607959666415</c:v>
                </c:pt>
                <c:pt idx="193">
                  <c:v>0.21180597197752782</c:v>
                </c:pt>
                <c:pt idx="194">
                  <c:v>0.16092197962035582</c:v>
                </c:pt>
                <c:pt idx="195">
                  <c:v>0.15689237538644241</c:v>
                </c:pt>
                <c:pt idx="196">
                  <c:v>0.19982517211815082</c:v>
                </c:pt>
                <c:pt idx="197">
                  <c:v>0.24789457906050066</c:v>
                </c:pt>
                <c:pt idx="198">
                  <c:v>0.23215003992561187</c:v>
                </c:pt>
                <c:pt idx="199">
                  <c:v>0.13148977612384277</c:v>
                </c:pt>
                <c:pt idx="200">
                  <c:v>-2.6519744903016201E-3</c:v>
                </c:pt>
                <c:pt idx="201">
                  <c:v>-0.14054942771957982</c:v>
                </c:pt>
                <c:pt idx="202">
                  <c:v>-0.2699911005995046</c:v>
                </c:pt>
                <c:pt idx="203">
                  <c:v>-0.40547315505426873</c:v>
                </c:pt>
                <c:pt idx="204">
                  <c:v>-0.4900426805072492</c:v>
                </c:pt>
                <c:pt idx="205">
                  <c:v>-0.51197466769655486</c:v>
                </c:pt>
                <c:pt idx="206">
                  <c:v>-0.51853159111490998</c:v>
                </c:pt>
                <c:pt idx="207">
                  <c:v>-0.50109951957712462</c:v>
                </c:pt>
                <c:pt idx="208">
                  <c:v>-0.446829043760267</c:v>
                </c:pt>
                <c:pt idx="209">
                  <c:v>-0.34975595306241458</c:v>
                </c:pt>
                <c:pt idx="210">
                  <c:v>-0.27680013363787448</c:v>
                </c:pt>
                <c:pt idx="211">
                  <c:v>-0.20761238168922871</c:v>
                </c:pt>
                <c:pt idx="212">
                  <c:v>-0.12304252431636098</c:v>
                </c:pt>
                <c:pt idx="213">
                  <c:v>-0.1020257876535105</c:v>
                </c:pt>
                <c:pt idx="214">
                  <c:v>-0.12145254476693731</c:v>
                </c:pt>
                <c:pt idx="215">
                  <c:v>-0.1540553048248593</c:v>
                </c:pt>
                <c:pt idx="216">
                  <c:v>-0.18623259276941695</c:v>
                </c:pt>
                <c:pt idx="217">
                  <c:v>-0.16862880978348374</c:v>
                </c:pt>
                <c:pt idx="218">
                  <c:v>-0.11234755759725865</c:v>
                </c:pt>
                <c:pt idx="219">
                  <c:v>-5.1138375623783053E-2</c:v>
                </c:pt>
                <c:pt idx="220">
                  <c:v>-3.6909413416891246E-3</c:v>
                </c:pt>
                <c:pt idx="221">
                  <c:v>-5.9989989154846574E-2</c:v>
                </c:pt>
                <c:pt idx="222">
                  <c:v>-0.1783732751892052</c:v>
                </c:pt>
                <c:pt idx="223">
                  <c:v>-0.29368791303442804</c:v>
                </c:pt>
                <c:pt idx="224">
                  <c:v>-0.36618570623277091</c:v>
                </c:pt>
                <c:pt idx="225">
                  <c:v>-0.38124000163997485</c:v>
                </c:pt>
                <c:pt idx="226">
                  <c:v>-0.34551221017409928</c:v>
                </c:pt>
                <c:pt idx="227">
                  <c:v>-0.29780596757512356</c:v>
                </c:pt>
                <c:pt idx="228">
                  <c:v>-0.20276310420374374</c:v>
                </c:pt>
                <c:pt idx="229">
                  <c:v>-0.12528398407634569</c:v>
                </c:pt>
                <c:pt idx="230">
                  <c:v>-5.2728678309732629E-3</c:v>
                </c:pt>
                <c:pt idx="231">
                  <c:v>7.2413854413258677E-2</c:v>
                </c:pt>
                <c:pt idx="232">
                  <c:v>0.12781314352080764</c:v>
                </c:pt>
                <c:pt idx="233">
                  <c:v>0.16263173029617128</c:v>
                </c:pt>
                <c:pt idx="234">
                  <c:v>0.2145696139685212</c:v>
                </c:pt>
                <c:pt idx="235">
                  <c:v>0.31812461258038438</c:v>
                </c:pt>
                <c:pt idx="236">
                  <c:v>0.37218194739017563</c:v>
                </c:pt>
                <c:pt idx="237">
                  <c:v>0.40479324512846138</c:v>
                </c:pt>
                <c:pt idx="238">
                  <c:v>0.42829704363189391</c:v>
                </c:pt>
                <c:pt idx="239">
                  <c:v>0.45998815249649516</c:v>
                </c:pt>
                <c:pt idx="240">
                  <c:v>0.5319792856118748</c:v>
                </c:pt>
                <c:pt idx="241">
                  <c:v>0.54368328100777874</c:v>
                </c:pt>
                <c:pt idx="242">
                  <c:v>0.5517117628744882</c:v>
                </c:pt>
                <c:pt idx="243">
                  <c:v>0.54241250402669128</c:v>
                </c:pt>
                <c:pt idx="244">
                  <c:v>0.5147815701741012</c:v>
                </c:pt>
                <c:pt idx="245">
                  <c:v>0.51218328269796598</c:v>
                </c:pt>
                <c:pt idx="246">
                  <c:v>0.54275873708472788</c:v>
                </c:pt>
                <c:pt idx="247">
                  <c:v>0.5999451895263086</c:v>
                </c:pt>
                <c:pt idx="248">
                  <c:v>0.58890487621219956</c:v>
                </c:pt>
                <c:pt idx="249">
                  <c:v>0.46106770103764927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3-9C49-8116-42379133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45455"/>
        <c:axId val="1442886367"/>
      </c:areaChart>
      <c:catAx>
        <c:axId val="13511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6367"/>
        <c:crosses val="autoZero"/>
        <c:auto val="1"/>
        <c:lblAlgn val="ctr"/>
        <c:lblOffset val="100"/>
        <c:noMultiLvlLbl val="0"/>
      </c:catAx>
      <c:valAx>
        <c:axId val="14428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4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Sheet3!$D$2:$D$251</c:f>
              <c:numCache>
                <c:formatCode>General</c:formatCode>
                <c:ptCount val="250"/>
                <c:pt idx="0">
                  <c:v>90</c:v>
                </c:pt>
                <c:pt idx="1">
                  <c:v>89.559380529513149</c:v>
                </c:pt>
                <c:pt idx="2">
                  <c:v>94.592863773036669</c:v>
                </c:pt>
                <c:pt idx="3">
                  <c:v>99.351042471750844</c:v>
                </c:pt>
                <c:pt idx="4">
                  <c:v>101.79707912497408</c:v>
                </c:pt>
                <c:pt idx="5">
                  <c:v>103.08054065573724</c:v>
                </c:pt>
                <c:pt idx="6">
                  <c:v>104.63687813356711</c:v>
                </c:pt>
                <c:pt idx="7">
                  <c:v>103.99499447921936</c:v>
                </c:pt>
                <c:pt idx="8">
                  <c:v>97.709585103769797</c:v>
                </c:pt>
                <c:pt idx="9">
                  <c:v>104.46045846579516</c:v>
                </c:pt>
                <c:pt idx="10">
                  <c:v>106.73246629975266</c:v>
                </c:pt>
                <c:pt idx="11">
                  <c:v>111.04991961002845</c:v>
                </c:pt>
                <c:pt idx="12">
                  <c:v>112.26407885255895</c:v>
                </c:pt>
                <c:pt idx="13">
                  <c:v>115.03359538226501</c:v>
                </c:pt>
                <c:pt idx="14">
                  <c:v>106.19662121850615</c:v>
                </c:pt>
                <c:pt idx="15">
                  <c:v>99.767876244608786</c:v>
                </c:pt>
                <c:pt idx="16">
                  <c:v>93.080357065641294</c:v>
                </c:pt>
                <c:pt idx="17">
                  <c:v>89.191892070625826</c:v>
                </c:pt>
                <c:pt idx="18">
                  <c:v>83.491319021111295</c:v>
                </c:pt>
                <c:pt idx="19">
                  <c:v>81.784464834855498</c:v>
                </c:pt>
                <c:pt idx="20">
                  <c:v>84.102099024416162</c:v>
                </c:pt>
                <c:pt idx="21">
                  <c:v>85.71212886710903</c:v>
                </c:pt>
                <c:pt idx="22">
                  <c:v>87.449325200675602</c:v>
                </c:pt>
                <c:pt idx="23">
                  <c:v>92.344633475220149</c:v>
                </c:pt>
                <c:pt idx="24">
                  <c:v>86.906309511503736</c:v>
                </c:pt>
                <c:pt idx="25">
                  <c:v>87.253376033448092</c:v>
                </c:pt>
                <c:pt idx="26">
                  <c:v>87.869092126235344</c:v>
                </c:pt>
                <c:pt idx="27">
                  <c:v>88.754210492664058</c:v>
                </c:pt>
                <c:pt idx="28">
                  <c:v>91.520690713649344</c:v>
                </c:pt>
                <c:pt idx="29">
                  <c:v>94.196601631854392</c:v>
                </c:pt>
                <c:pt idx="30">
                  <c:v>96.419564405589426</c:v>
                </c:pt>
                <c:pt idx="31">
                  <c:v>94.347623785140811</c:v>
                </c:pt>
                <c:pt idx="32">
                  <c:v>99.329521639782229</c:v>
                </c:pt>
                <c:pt idx="33">
                  <c:v>93.150895029874675</c:v>
                </c:pt>
                <c:pt idx="34">
                  <c:v>99.473780354297958</c:v>
                </c:pt>
                <c:pt idx="35">
                  <c:v>99.611669663078956</c:v>
                </c:pt>
                <c:pt idx="36">
                  <c:v>99.058752619639137</c:v>
                </c:pt>
                <c:pt idx="37">
                  <c:v>107.32160735819107</c:v>
                </c:pt>
                <c:pt idx="38">
                  <c:v>110.76423188449827</c:v>
                </c:pt>
                <c:pt idx="39">
                  <c:v>111.98266529332221</c:v>
                </c:pt>
                <c:pt idx="40">
                  <c:v>110.16734668929789</c:v>
                </c:pt>
                <c:pt idx="41">
                  <c:v>111.81482503011864</c:v>
                </c:pt>
                <c:pt idx="42">
                  <c:v>114.38288591909368</c:v>
                </c:pt>
                <c:pt idx="43">
                  <c:v>116.95549476875621</c:v>
                </c:pt>
                <c:pt idx="44">
                  <c:v>110.58349470698963</c:v>
                </c:pt>
                <c:pt idx="45">
                  <c:v>115.89604908770715</c:v>
                </c:pt>
                <c:pt idx="46">
                  <c:v>121.10987621792891</c:v>
                </c:pt>
                <c:pt idx="47">
                  <c:v>120.63238073124727</c:v>
                </c:pt>
                <c:pt idx="48">
                  <c:v>119.11576984330587</c:v>
                </c:pt>
                <c:pt idx="49">
                  <c:v>117.44912632607392</c:v>
                </c:pt>
                <c:pt idx="50">
                  <c:v>126.31789258154924</c:v>
                </c:pt>
                <c:pt idx="51">
                  <c:v>119.44617462145658</c:v>
                </c:pt>
                <c:pt idx="52">
                  <c:v>114.95136066910439</c:v>
                </c:pt>
                <c:pt idx="53">
                  <c:v>111.51033256390431</c:v>
                </c:pt>
                <c:pt idx="54">
                  <c:v>109.32423571997016</c:v>
                </c:pt>
                <c:pt idx="55">
                  <c:v>113.01025869237976</c:v>
                </c:pt>
                <c:pt idx="56">
                  <c:v>112.17665341480544</c:v>
                </c:pt>
                <c:pt idx="57">
                  <c:v>112.07162298665763</c:v>
                </c:pt>
                <c:pt idx="58">
                  <c:v>112.06013484352546</c:v>
                </c:pt>
                <c:pt idx="59">
                  <c:v>120.55248329889478</c:v>
                </c:pt>
                <c:pt idx="60">
                  <c:v>126.26863599161202</c:v>
                </c:pt>
                <c:pt idx="61">
                  <c:v>129.84584129397811</c:v>
                </c:pt>
                <c:pt idx="62">
                  <c:v>127.71439894374359</c:v>
                </c:pt>
                <c:pt idx="63">
                  <c:v>127.40098062117893</c:v>
                </c:pt>
                <c:pt idx="64">
                  <c:v>135.67086774927333</c:v>
                </c:pt>
                <c:pt idx="65">
                  <c:v>137.15123990447131</c:v>
                </c:pt>
                <c:pt idx="66">
                  <c:v>142.6247670386833</c:v>
                </c:pt>
                <c:pt idx="67">
                  <c:v>137.4266250343467</c:v>
                </c:pt>
                <c:pt idx="68">
                  <c:v>136.68333452930938</c:v>
                </c:pt>
                <c:pt idx="69">
                  <c:v>142.17869928798208</c:v>
                </c:pt>
                <c:pt idx="70">
                  <c:v>137.96749888124126</c:v>
                </c:pt>
                <c:pt idx="71">
                  <c:v>126.94074002988999</c:v>
                </c:pt>
                <c:pt idx="72">
                  <c:v>120.15067479622039</c:v>
                </c:pt>
                <c:pt idx="73">
                  <c:v>122.13591902037216</c:v>
                </c:pt>
                <c:pt idx="74">
                  <c:v>129.03749068458171</c:v>
                </c:pt>
                <c:pt idx="75">
                  <c:v>123.48009343435932</c:v>
                </c:pt>
                <c:pt idx="76">
                  <c:v>118.82877044439212</c:v>
                </c:pt>
                <c:pt idx="77">
                  <c:v>118.65590675172947</c:v>
                </c:pt>
                <c:pt idx="78">
                  <c:v>121.32235165667748</c:v>
                </c:pt>
                <c:pt idx="79">
                  <c:v>117.06067836684835</c:v>
                </c:pt>
                <c:pt idx="80">
                  <c:v>115.22737138659046</c:v>
                </c:pt>
                <c:pt idx="81">
                  <c:v>124.71741761507874</c:v>
                </c:pt>
                <c:pt idx="82">
                  <c:v>131.96716867170045</c:v>
                </c:pt>
                <c:pt idx="83">
                  <c:v>131.40995840267985</c:v>
                </c:pt>
                <c:pt idx="84">
                  <c:v>126.70491124794597</c:v>
                </c:pt>
                <c:pt idx="85">
                  <c:v>120.18517155664971</c:v>
                </c:pt>
                <c:pt idx="86">
                  <c:v>122.26404574785137</c:v>
                </c:pt>
                <c:pt idx="87">
                  <c:v>130.50860561890474</c:v>
                </c:pt>
                <c:pt idx="88">
                  <c:v>131.38451383226399</c:v>
                </c:pt>
                <c:pt idx="89">
                  <c:v>125.01939051318132</c:v>
                </c:pt>
                <c:pt idx="90">
                  <c:v>120.7861950615428</c:v>
                </c:pt>
                <c:pt idx="91">
                  <c:v>111.42950847342316</c:v>
                </c:pt>
                <c:pt idx="92">
                  <c:v>115.33715492268584</c:v>
                </c:pt>
                <c:pt idx="93">
                  <c:v>118.97121471774199</c:v>
                </c:pt>
                <c:pt idx="94">
                  <c:v>113.82674594251851</c:v>
                </c:pt>
                <c:pt idx="95">
                  <c:v>107.8626333906243</c:v>
                </c:pt>
                <c:pt idx="96">
                  <c:v>96.718917516524456</c:v>
                </c:pt>
                <c:pt idx="97">
                  <c:v>97.224792298171181</c:v>
                </c:pt>
                <c:pt idx="98">
                  <c:v>97.279110659400956</c:v>
                </c:pt>
                <c:pt idx="99">
                  <c:v>89.433481243393615</c:v>
                </c:pt>
                <c:pt idx="100">
                  <c:v>90.828065961481187</c:v>
                </c:pt>
                <c:pt idx="101">
                  <c:v>90.823915713278083</c:v>
                </c:pt>
                <c:pt idx="102">
                  <c:v>88.95192274310692</c:v>
                </c:pt>
                <c:pt idx="103">
                  <c:v>87.536708317970451</c:v>
                </c:pt>
                <c:pt idx="104">
                  <c:v>82.575144240032898</c:v>
                </c:pt>
                <c:pt idx="105">
                  <c:v>82.976692540390772</c:v>
                </c:pt>
                <c:pt idx="106">
                  <c:v>82.969308381822884</c:v>
                </c:pt>
                <c:pt idx="107">
                  <c:v>84.155763027019276</c:v>
                </c:pt>
                <c:pt idx="108">
                  <c:v>84.184173395869536</c:v>
                </c:pt>
                <c:pt idx="109">
                  <c:v>88.251740711214637</c:v>
                </c:pt>
                <c:pt idx="110">
                  <c:v>94.511348121941623</c:v>
                </c:pt>
                <c:pt idx="111">
                  <c:v>98.027975881715278</c:v>
                </c:pt>
                <c:pt idx="112">
                  <c:v>103.29655073304713</c:v>
                </c:pt>
                <c:pt idx="113">
                  <c:v>106.26432578743042</c:v>
                </c:pt>
                <c:pt idx="114">
                  <c:v>100.61650640847917</c:v>
                </c:pt>
                <c:pt idx="115">
                  <c:v>101.10148500066771</c:v>
                </c:pt>
                <c:pt idx="116">
                  <c:v>95.427571862554629</c:v>
                </c:pt>
                <c:pt idx="117">
                  <c:v>91.993056941611727</c:v>
                </c:pt>
                <c:pt idx="118">
                  <c:v>85.602385024032927</c:v>
                </c:pt>
                <c:pt idx="119">
                  <c:v>85.108166601374236</c:v>
                </c:pt>
                <c:pt idx="120">
                  <c:v>80.517616684565525</c:v>
                </c:pt>
                <c:pt idx="121">
                  <c:v>76.843972328759364</c:v>
                </c:pt>
                <c:pt idx="122">
                  <c:v>76.357710272175595</c:v>
                </c:pt>
                <c:pt idx="123">
                  <c:v>69.832231868432217</c:v>
                </c:pt>
                <c:pt idx="124">
                  <c:v>66.004901188975651</c:v>
                </c:pt>
                <c:pt idx="125">
                  <c:v>67.585817359624684</c:v>
                </c:pt>
                <c:pt idx="126">
                  <c:v>68.910166394091405</c:v>
                </c:pt>
                <c:pt idx="127">
                  <c:v>68.821309855387099</c:v>
                </c:pt>
                <c:pt idx="128">
                  <c:v>70.169770764695599</c:v>
                </c:pt>
                <c:pt idx="129">
                  <c:v>69.3862457582497</c:v>
                </c:pt>
                <c:pt idx="130">
                  <c:v>73.777111746421383</c:v>
                </c:pt>
                <c:pt idx="131">
                  <c:v>67.729336109174952</c:v>
                </c:pt>
                <c:pt idx="132">
                  <c:v>69.717358900988913</c:v>
                </c:pt>
                <c:pt idx="133">
                  <c:v>71.239905681929699</c:v>
                </c:pt>
                <c:pt idx="134">
                  <c:v>74.943221750733883</c:v>
                </c:pt>
                <c:pt idx="135">
                  <c:v>75.920967073586397</c:v>
                </c:pt>
                <c:pt idx="136">
                  <c:v>77.548941168409641</c:v>
                </c:pt>
                <c:pt idx="137">
                  <c:v>77.625261213794971</c:v>
                </c:pt>
                <c:pt idx="138">
                  <c:v>73.562189088201279</c:v>
                </c:pt>
                <c:pt idx="139">
                  <c:v>71.332462526488811</c:v>
                </c:pt>
                <c:pt idx="140">
                  <c:v>73.280737028217217</c:v>
                </c:pt>
                <c:pt idx="141">
                  <c:v>73.470657179262957</c:v>
                </c:pt>
                <c:pt idx="142">
                  <c:v>72.979472345861737</c:v>
                </c:pt>
                <c:pt idx="143">
                  <c:v>67.30938336292823</c:v>
                </c:pt>
                <c:pt idx="144">
                  <c:v>66.330457265798955</c:v>
                </c:pt>
                <c:pt idx="145">
                  <c:v>67.479885852524077</c:v>
                </c:pt>
                <c:pt idx="146">
                  <c:v>63.816077177800835</c:v>
                </c:pt>
                <c:pt idx="147">
                  <c:v>60.899656313239802</c:v>
                </c:pt>
                <c:pt idx="148">
                  <c:v>56.033141933883343</c:v>
                </c:pt>
                <c:pt idx="149">
                  <c:v>55.483064560576423</c:v>
                </c:pt>
                <c:pt idx="150">
                  <c:v>55.28029908859223</c:v>
                </c:pt>
                <c:pt idx="151">
                  <c:v>50.511672417066684</c:v>
                </c:pt>
                <c:pt idx="152">
                  <c:v>49.342095343824617</c:v>
                </c:pt>
                <c:pt idx="153">
                  <c:v>48.313673256282968</c:v>
                </c:pt>
                <c:pt idx="154">
                  <c:v>44.232835833949672</c:v>
                </c:pt>
                <c:pt idx="155">
                  <c:v>44.7826872935983</c:v>
                </c:pt>
                <c:pt idx="156">
                  <c:v>43.903570612779859</c:v>
                </c:pt>
                <c:pt idx="157">
                  <c:v>45.443808986306045</c:v>
                </c:pt>
                <c:pt idx="158">
                  <c:v>47.052254866790051</c:v>
                </c:pt>
                <c:pt idx="159">
                  <c:v>46.528535645334934</c:v>
                </c:pt>
                <c:pt idx="160">
                  <c:v>43.908130726068784</c:v>
                </c:pt>
                <c:pt idx="161">
                  <c:v>44.505923150163412</c:v>
                </c:pt>
                <c:pt idx="162">
                  <c:v>44.1184014564789</c:v>
                </c:pt>
                <c:pt idx="163">
                  <c:v>41.440819193718625</c:v>
                </c:pt>
                <c:pt idx="164">
                  <c:v>42.400099338713737</c:v>
                </c:pt>
                <c:pt idx="165">
                  <c:v>43.08388457573561</c:v>
                </c:pt>
                <c:pt idx="166">
                  <c:v>44.83529714824558</c:v>
                </c:pt>
                <c:pt idx="167">
                  <c:v>45.383184133759841</c:v>
                </c:pt>
                <c:pt idx="168">
                  <c:v>48.667904117562998</c:v>
                </c:pt>
                <c:pt idx="169">
                  <c:v>46.905339415291856</c:v>
                </c:pt>
                <c:pt idx="170">
                  <c:v>45.561184533428481</c:v>
                </c:pt>
                <c:pt idx="171">
                  <c:v>44.471576617432568</c:v>
                </c:pt>
                <c:pt idx="172">
                  <c:v>43.318561502156129</c:v>
                </c:pt>
                <c:pt idx="173">
                  <c:v>41.74134381530677</c:v>
                </c:pt>
                <c:pt idx="174">
                  <c:v>42.394094120268669</c:v>
                </c:pt>
                <c:pt idx="175">
                  <c:v>41.596276320371658</c:v>
                </c:pt>
                <c:pt idx="176">
                  <c:v>42.986583989908567</c:v>
                </c:pt>
                <c:pt idx="177">
                  <c:v>43.751876442943413</c:v>
                </c:pt>
                <c:pt idx="178">
                  <c:v>46.058616640801702</c:v>
                </c:pt>
                <c:pt idx="179">
                  <c:v>48.053262728320803</c:v>
                </c:pt>
                <c:pt idx="180">
                  <c:v>51.528536024513755</c:v>
                </c:pt>
                <c:pt idx="181">
                  <c:v>51.076852802496454</c:v>
                </c:pt>
                <c:pt idx="182">
                  <c:v>52.329413985658313</c:v>
                </c:pt>
                <c:pt idx="183">
                  <c:v>53.439561190819454</c:v>
                </c:pt>
                <c:pt idx="184">
                  <c:v>53.317873200997774</c:v>
                </c:pt>
                <c:pt idx="185">
                  <c:v>56.182557258973212</c:v>
                </c:pt>
                <c:pt idx="186">
                  <c:v>54.948968761789104</c:v>
                </c:pt>
                <c:pt idx="187">
                  <c:v>55.757722855614936</c:v>
                </c:pt>
                <c:pt idx="188">
                  <c:v>56.683258591584327</c:v>
                </c:pt>
                <c:pt idx="189">
                  <c:v>56.727482923242007</c:v>
                </c:pt>
                <c:pt idx="190">
                  <c:v>54.410010354136809</c:v>
                </c:pt>
                <c:pt idx="191">
                  <c:v>57.129852595243172</c:v>
                </c:pt>
                <c:pt idx="192">
                  <c:v>54.99768167459596</c:v>
                </c:pt>
                <c:pt idx="193">
                  <c:v>57.228038637141339</c:v>
                </c:pt>
                <c:pt idx="194">
                  <c:v>55.162494166949287</c:v>
                </c:pt>
                <c:pt idx="195">
                  <c:v>57.883279134044678</c:v>
                </c:pt>
                <c:pt idx="196">
                  <c:v>60.030761487033573</c:v>
                </c:pt>
                <c:pt idx="197">
                  <c:v>60.527734606645836</c:v>
                </c:pt>
                <c:pt idx="198">
                  <c:v>57.94538410078394</c:v>
                </c:pt>
                <c:pt idx="199">
                  <c:v>54.394249320018545</c:v>
                </c:pt>
                <c:pt idx="200">
                  <c:v>52.750124365396225</c:v>
                </c:pt>
                <c:pt idx="201">
                  <c:v>51.168799225703225</c:v>
                </c:pt>
                <c:pt idx="202">
                  <c:v>49.442233409379632</c:v>
                </c:pt>
                <c:pt idx="203">
                  <c:v>46.528538759360963</c:v>
                </c:pt>
                <c:pt idx="204">
                  <c:v>46.799007887070964</c:v>
                </c:pt>
                <c:pt idx="205">
                  <c:v>47.319012984184305</c:v>
                </c:pt>
                <c:pt idx="206">
                  <c:v>45.768802847704308</c:v>
                </c:pt>
                <c:pt idx="207">
                  <c:v>45.752965118633831</c:v>
                </c:pt>
                <c:pt idx="208">
                  <c:v>46.711141552161564</c:v>
                </c:pt>
                <c:pt idx="209">
                  <c:v>48.43158429847896</c:v>
                </c:pt>
                <c:pt idx="210">
                  <c:v>46.99781403102174</c:v>
                </c:pt>
                <c:pt idx="211">
                  <c:v>47.706519495951923</c:v>
                </c:pt>
                <c:pt idx="212">
                  <c:v>49.248774904905851</c:v>
                </c:pt>
                <c:pt idx="213">
                  <c:v>46.289573222252173</c:v>
                </c:pt>
                <c:pt idx="214">
                  <c:v>45.166832175401879</c:v>
                </c:pt>
                <c:pt idx="215">
                  <c:v>44.589086078763508</c:v>
                </c:pt>
                <c:pt idx="216">
                  <c:v>44.063386514349439</c:v>
                </c:pt>
                <c:pt idx="217">
                  <c:v>46.09176173786652</c:v>
                </c:pt>
                <c:pt idx="218">
                  <c:v>47.372214076628808</c:v>
                </c:pt>
                <c:pt idx="219">
                  <c:v>47.571329352343099</c:v>
                </c:pt>
                <c:pt idx="220">
                  <c:v>47.475606039256732</c:v>
                </c:pt>
                <c:pt idx="221">
                  <c:v>42.405683197261972</c:v>
                </c:pt>
                <c:pt idx="222">
                  <c:v>39.699565705054049</c:v>
                </c:pt>
                <c:pt idx="223">
                  <c:v>38.889950108971064</c:v>
                </c:pt>
                <c:pt idx="224">
                  <c:v>39.049483469193831</c:v>
                </c:pt>
                <c:pt idx="225">
                  <c:v>39.833961271470223</c:v>
                </c:pt>
                <c:pt idx="226">
                  <c:v>40.780598290361283</c:v>
                </c:pt>
                <c:pt idx="227">
                  <c:v>40.410695878925786</c:v>
                </c:pt>
                <c:pt idx="228">
                  <c:v>43.030891416237765</c:v>
                </c:pt>
                <c:pt idx="229">
                  <c:v>42.160789690858266</c:v>
                </c:pt>
                <c:pt idx="230">
                  <c:v>45.797257247135512</c:v>
                </c:pt>
                <c:pt idx="231">
                  <c:v>44.338329011400965</c:v>
                </c:pt>
                <c:pt idx="232">
                  <c:v>45.063191824145377</c:v>
                </c:pt>
                <c:pt idx="233">
                  <c:v>45.323602323454686</c:v>
                </c:pt>
                <c:pt idx="234">
                  <c:v>47.502536978904097</c:v>
                </c:pt>
                <c:pt idx="235">
                  <c:v>51.366076212149736</c:v>
                </c:pt>
                <c:pt idx="236">
                  <c:v>49.742083321171386</c:v>
                </c:pt>
                <c:pt idx="237">
                  <c:v>50.897979046350429</c:v>
                </c:pt>
                <c:pt idx="238">
                  <c:v>52.029776921751179</c:v>
                </c:pt>
                <c:pt idx="239">
                  <c:v>53.859374497282161</c:v>
                </c:pt>
                <c:pt idx="240">
                  <c:v>57.422920349973744</c:v>
                </c:pt>
                <c:pt idx="241">
                  <c:v>55.343917723682104</c:v>
                </c:pt>
                <c:pt idx="242">
                  <c:v>57.443756222718129</c:v>
                </c:pt>
                <c:pt idx="243">
                  <c:v>57.727237196032554</c:v>
                </c:pt>
                <c:pt idx="244">
                  <c:v>57.921804181769801</c:v>
                </c:pt>
                <c:pt idx="245">
                  <c:v>60.317158422079721</c:v>
                </c:pt>
                <c:pt idx="246">
                  <c:v>62.781562100065869</c:v>
                </c:pt>
                <c:pt idx="247">
                  <c:v>65.266668317908454</c:v>
                </c:pt>
                <c:pt idx="248">
                  <c:v>62.88997406901354</c:v>
                </c:pt>
                <c:pt idx="249">
                  <c:v>58.35664890666753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5-174F-B223-4B160B155808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Sheet3!$E$2:$E$251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174F-B223-4B160B155808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Sheet3!$F$2:$F$251</c:f>
              <c:numCache>
                <c:formatCode>m/d/yy\ h:mm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5-174F-B223-4B160B155808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SMA-20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Sheet3!$G$2:$G$251</c:f>
              <c:numCache>
                <c:formatCode>0.00</c:formatCode>
                <c:ptCount val="250"/>
                <c:pt idx="19">
                  <c:v>99.388770666865838</c:v>
                </c:pt>
                <c:pt idx="20">
                  <c:v>99.09387561808667</c:v>
                </c:pt>
                <c:pt idx="21">
                  <c:v>98.901513034966456</c:v>
                </c:pt>
                <c:pt idx="22">
                  <c:v>98.54433610634841</c:v>
                </c:pt>
                <c:pt idx="23">
                  <c:v>98.194015656521884</c:v>
                </c:pt>
                <c:pt idx="24">
                  <c:v>97.449477175848358</c:v>
                </c:pt>
                <c:pt idx="25">
                  <c:v>96.6581189447339</c:v>
                </c:pt>
                <c:pt idx="26">
                  <c:v>95.819729644367314</c:v>
                </c:pt>
                <c:pt idx="27">
                  <c:v>95.057690445039555</c:v>
                </c:pt>
                <c:pt idx="28">
                  <c:v>94.748245725533522</c:v>
                </c:pt>
                <c:pt idx="29">
                  <c:v>94.235052883836502</c:v>
                </c:pt>
                <c:pt idx="30">
                  <c:v>93.719407789128326</c:v>
                </c:pt>
                <c:pt idx="31">
                  <c:v>92.884292997883946</c:v>
                </c:pt>
                <c:pt idx="32">
                  <c:v>92.237565137245113</c:v>
                </c:pt>
                <c:pt idx="33">
                  <c:v>91.143430119625592</c:v>
                </c:pt>
                <c:pt idx="34">
                  <c:v>90.807288076415176</c:v>
                </c:pt>
                <c:pt idx="35">
                  <c:v>90.799477747338713</c:v>
                </c:pt>
                <c:pt idx="36">
                  <c:v>91.098397525038578</c:v>
                </c:pt>
                <c:pt idx="37">
                  <c:v>92.004883289416853</c:v>
                </c:pt>
                <c:pt idx="38">
                  <c:v>93.368528932586202</c:v>
                </c:pt>
                <c:pt idx="39">
                  <c:v>94.878438955509537</c:v>
                </c:pt>
                <c:pt idx="40">
                  <c:v>96.181701338753626</c:v>
                </c:pt>
                <c:pt idx="41">
                  <c:v>97.486836146904096</c:v>
                </c:pt>
                <c:pt idx="42">
                  <c:v>98.833514182825013</c:v>
                </c:pt>
                <c:pt idx="43">
                  <c:v>100.06405724750181</c:v>
                </c:pt>
                <c:pt idx="44">
                  <c:v>101.24791650727612</c:v>
                </c:pt>
                <c:pt idx="45">
                  <c:v>102.68005015998907</c:v>
                </c:pt>
                <c:pt idx="46">
                  <c:v>104.34208936457371</c:v>
                </c:pt>
                <c:pt idx="47">
                  <c:v>105.9359978765029</c:v>
                </c:pt>
                <c:pt idx="48">
                  <c:v>107.31575183298571</c:v>
                </c:pt>
                <c:pt idx="49">
                  <c:v>108.4783780676967</c:v>
                </c:pt>
                <c:pt idx="50">
                  <c:v>109.97329447649467</c:v>
                </c:pt>
                <c:pt idx="51">
                  <c:v>111.22822201831045</c:v>
                </c:pt>
                <c:pt idx="52">
                  <c:v>112.00931396977656</c:v>
                </c:pt>
                <c:pt idx="53">
                  <c:v>112.92728584647804</c:v>
                </c:pt>
                <c:pt idx="54">
                  <c:v>113.41980861476165</c:v>
                </c:pt>
                <c:pt idx="55">
                  <c:v>114.08973806622672</c:v>
                </c:pt>
                <c:pt idx="56">
                  <c:v>114.74563310598504</c:v>
                </c:pt>
                <c:pt idx="57">
                  <c:v>114.98313388740834</c:v>
                </c:pt>
                <c:pt idx="58">
                  <c:v>115.04792903535967</c:v>
                </c:pt>
                <c:pt idx="59">
                  <c:v>115.47641993563835</c:v>
                </c:pt>
                <c:pt idx="60">
                  <c:v>116.28148440075404</c:v>
                </c:pt>
                <c:pt idx="61">
                  <c:v>117.18303521394702</c:v>
                </c:pt>
                <c:pt idx="62">
                  <c:v>117.84961086517951</c:v>
                </c:pt>
                <c:pt idx="63">
                  <c:v>118.37188515780065</c:v>
                </c:pt>
                <c:pt idx="64">
                  <c:v>119.62625380991483</c:v>
                </c:pt>
                <c:pt idx="65">
                  <c:v>120.68901335075304</c:v>
                </c:pt>
                <c:pt idx="66">
                  <c:v>121.76475789179077</c:v>
                </c:pt>
                <c:pt idx="67">
                  <c:v>122.60447010694573</c:v>
                </c:pt>
                <c:pt idx="68">
                  <c:v>123.4828483412459</c:v>
                </c:pt>
                <c:pt idx="69">
                  <c:v>124.71932698934131</c:v>
                </c:pt>
                <c:pt idx="70">
                  <c:v>125.30180730432592</c:v>
                </c:pt>
                <c:pt idx="71">
                  <c:v>125.67653557474759</c:v>
                </c:pt>
                <c:pt idx="72">
                  <c:v>125.93650128110339</c:v>
                </c:pt>
                <c:pt idx="73">
                  <c:v>126.46778060392678</c:v>
                </c:pt>
                <c:pt idx="74">
                  <c:v>127.45344335215736</c:v>
                </c:pt>
                <c:pt idx="75">
                  <c:v>127.97693508925633</c:v>
                </c:pt>
                <c:pt idx="76">
                  <c:v>128.30954094073567</c:v>
                </c:pt>
                <c:pt idx="77">
                  <c:v>128.63875512898929</c:v>
                </c:pt>
                <c:pt idx="78">
                  <c:v>129.10186596964687</c:v>
                </c:pt>
                <c:pt idx="79">
                  <c:v>128.92727572304452</c:v>
                </c:pt>
                <c:pt idx="80">
                  <c:v>128.37521249279348</c:v>
                </c:pt>
                <c:pt idx="81">
                  <c:v>128.11879130884853</c:v>
                </c:pt>
                <c:pt idx="82">
                  <c:v>128.33142979524638</c:v>
                </c:pt>
                <c:pt idx="83">
                  <c:v>128.53187868432141</c:v>
                </c:pt>
                <c:pt idx="84">
                  <c:v>128.08358085925502</c:v>
                </c:pt>
                <c:pt idx="85">
                  <c:v>127.23527744186393</c:v>
                </c:pt>
                <c:pt idx="86">
                  <c:v>126.21724137732232</c:v>
                </c:pt>
                <c:pt idx="87">
                  <c:v>125.87134040655023</c:v>
                </c:pt>
                <c:pt idx="88">
                  <c:v>125.60639937169799</c:v>
                </c:pt>
                <c:pt idx="89">
                  <c:v>124.74843393295797</c:v>
                </c:pt>
                <c:pt idx="90">
                  <c:v>123.88936874197304</c:v>
                </c:pt>
                <c:pt idx="91">
                  <c:v>123.11380716414969</c:v>
                </c:pt>
                <c:pt idx="92">
                  <c:v>122.87313117047297</c:v>
                </c:pt>
                <c:pt idx="93">
                  <c:v>122.71489595534146</c:v>
                </c:pt>
                <c:pt idx="94">
                  <c:v>121.9543587182383</c:v>
                </c:pt>
                <c:pt idx="95">
                  <c:v>121.17348571605153</c:v>
                </c:pt>
                <c:pt idx="96">
                  <c:v>120.06799306965816</c:v>
                </c:pt>
                <c:pt idx="97">
                  <c:v>118.99643734698024</c:v>
                </c:pt>
                <c:pt idx="98">
                  <c:v>117.79427529711639</c:v>
                </c:pt>
                <c:pt idx="99">
                  <c:v>116.41291544094365</c:v>
                </c:pt>
                <c:pt idx="100">
                  <c:v>115.19295016968822</c:v>
                </c:pt>
                <c:pt idx="101">
                  <c:v>113.49827507459818</c:v>
                </c:pt>
                <c:pt idx="102">
                  <c:v>111.34751277816849</c:v>
                </c:pt>
                <c:pt idx="103">
                  <c:v>109.15385027393299</c:v>
                </c:pt>
                <c:pt idx="104">
                  <c:v>106.94736192353737</c:v>
                </c:pt>
                <c:pt idx="105">
                  <c:v>105.0869379727244</c:v>
                </c:pt>
                <c:pt idx="106">
                  <c:v>103.122201104423</c:v>
                </c:pt>
                <c:pt idx="107">
                  <c:v>100.80455897482871</c:v>
                </c:pt>
                <c:pt idx="108">
                  <c:v>98.444541953008994</c:v>
                </c:pt>
                <c:pt idx="109">
                  <c:v>96.606159462910654</c:v>
                </c:pt>
                <c:pt idx="110">
                  <c:v>95.29241711593059</c:v>
                </c:pt>
                <c:pt idx="111">
                  <c:v>94.622340486345223</c:v>
                </c:pt>
                <c:pt idx="112">
                  <c:v>94.020310276863285</c:v>
                </c:pt>
                <c:pt idx="113">
                  <c:v>93.384965830347696</c:v>
                </c:pt>
                <c:pt idx="114">
                  <c:v>92.724453853645727</c:v>
                </c:pt>
                <c:pt idx="115">
                  <c:v>92.386396434147898</c:v>
                </c:pt>
                <c:pt idx="116">
                  <c:v>92.321829151449407</c:v>
                </c:pt>
                <c:pt idx="117">
                  <c:v>92.060242383621443</c:v>
                </c:pt>
                <c:pt idx="118">
                  <c:v>91.47640610185303</c:v>
                </c:pt>
                <c:pt idx="119">
                  <c:v>91.260140369752065</c:v>
                </c:pt>
                <c:pt idx="120">
                  <c:v>90.744617905906296</c:v>
                </c:pt>
                <c:pt idx="121">
                  <c:v>90.045620736680348</c:v>
                </c:pt>
                <c:pt idx="122">
                  <c:v>89.415910113133791</c:v>
                </c:pt>
                <c:pt idx="123">
                  <c:v>88.530686290656874</c:v>
                </c:pt>
                <c:pt idx="124">
                  <c:v>87.702174138104027</c:v>
                </c:pt>
                <c:pt idx="125">
                  <c:v>86.932630379065728</c:v>
                </c:pt>
                <c:pt idx="126">
                  <c:v>86.229673279679147</c:v>
                </c:pt>
                <c:pt idx="127">
                  <c:v>85.462950621097534</c:v>
                </c:pt>
                <c:pt idx="128">
                  <c:v>84.762230489538837</c:v>
                </c:pt>
                <c:pt idx="129">
                  <c:v>83.818955741890605</c:v>
                </c:pt>
                <c:pt idx="130">
                  <c:v>82.782243923114578</c:v>
                </c:pt>
                <c:pt idx="131">
                  <c:v>81.26731193448758</c:v>
                </c:pt>
                <c:pt idx="132">
                  <c:v>79.588352342884662</c:v>
                </c:pt>
                <c:pt idx="133">
                  <c:v>77.83713133760962</c:v>
                </c:pt>
                <c:pt idx="134">
                  <c:v>76.553467104722372</c:v>
                </c:pt>
                <c:pt idx="135">
                  <c:v>75.294441208368283</c:v>
                </c:pt>
                <c:pt idx="136">
                  <c:v>74.400509673661034</c:v>
                </c:pt>
                <c:pt idx="137">
                  <c:v>73.682119887270204</c:v>
                </c:pt>
                <c:pt idx="138">
                  <c:v>73.080110090478598</c:v>
                </c:pt>
                <c:pt idx="139">
                  <c:v>72.391324886734338</c:v>
                </c:pt>
                <c:pt idx="140">
                  <c:v>72.029480903916905</c:v>
                </c:pt>
                <c:pt idx="141">
                  <c:v>71.860815146442093</c:v>
                </c:pt>
                <c:pt idx="142">
                  <c:v>71.691903250126387</c:v>
                </c:pt>
                <c:pt idx="143">
                  <c:v>71.56576082485121</c:v>
                </c:pt>
                <c:pt idx="144">
                  <c:v>71.582038628692359</c:v>
                </c:pt>
                <c:pt idx="145">
                  <c:v>71.576742053337355</c:v>
                </c:pt>
                <c:pt idx="146">
                  <c:v>71.322037592522832</c:v>
                </c:pt>
                <c:pt idx="147">
                  <c:v>70.925954915415474</c:v>
                </c:pt>
                <c:pt idx="148">
                  <c:v>70.219123473874845</c:v>
                </c:pt>
                <c:pt idx="149">
                  <c:v>69.523964413991195</c:v>
                </c:pt>
                <c:pt idx="150">
                  <c:v>68.599123781099735</c:v>
                </c:pt>
                <c:pt idx="151">
                  <c:v>67.738240596494308</c:v>
                </c:pt>
                <c:pt idx="152">
                  <c:v>66.719477418636089</c:v>
                </c:pt>
                <c:pt idx="153">
                  <c:v>65.573165797353752</c:v>
                </c:pt>
                <c:pt idx="154">
                  <c:v>64.037646501514544</c:v>
                </c:pt>
                <c:pt idx="155">
                  <c:v>62.480732512515125</c:v>
                </c:pt>
                <c:pt idx="156">
                  <c:v>60.798463984733644</c:v>
                </c:pt>
                <c:pt idx="157">
                  <c:v>59.189391373359207</c:v>
                </c:pt>
                <c:pt idx="158">
                  <c:v>57.863894662288644</c:v>
                </c:pt>
                <c:pt idx="159">
                  <c:v>56.623698318230936</c:v>
                </c:pt>
                <c:pt idx="160">
                  <c:v>55.155068003123532</c:v>
                </c:pt>
                <c:pt idx="161">
                  <c:v>53.706831301668558</c:v>
                </c:pt>
                <c:pt idx="162">
                  <c:v>52.263777757199406</c:v>
                </c:pt>
                <c:pt idx="163">
                  <c:v>50.970349548738923</c:v>
                </c:pt>
                <c:pt idx="164">
                  <c:v>49.773831652384665</c:v>
                </c:pt>
                <c:pt idx="165">
                  <c:v>48.554031588545243</c:v>
                </c:pt>
                <c:pt idx="166">
                  <c:v>47.604992587067478</c:v>
                </c:pt>
                <c:pt idx="167">
                  <c:v>46.829168978093477</c:v>
                </c:pt>
                <c:pt idx="168">
                  <c:v>46.460907087277462</c:v>
                </c:pt>
                <c:pt idx="169">
                  <c:v>46.032020830013245</c:v>
                </c:pt>
                <c:pt idx="170">
                  <c:v>45.546065102255056</c:v>
                </c:pt>
                <c:pt idx="171">
                  <c:v>45.244060312273348</c:v>
                </c:pt>
                <c:pt idx="172">
                  <c:v>44.942883620189924</c:v>
                </c:pt>
                <c:pt idx="173">
                  <c:v>44.61426714814111</c:v>
                </c:pt>
                <c:pt idx="174">
                  <c:v>44.522330062457058</c:v>
                </c:pt>
                <c:pt idx="175">
                  <c:v>44.363009513795731</c:v>
                </c:pt>
                <c:pt idx="176">
                  <c:v>44.31716018265216</c:v>
                </c:pt>
                <c:pt idx="177">
                  <c:v>44.232563555484028</c:v>
                </c:pt>
                <c:pt idx="178">
                  <c:v>44.182881644184612</c:v>
                </c:pt>
                <c:pt idx="179">
                  <c:v>44.259117998333906</c:v>
                </c:pt>
                <c:pt idx="180">
                  <c:v>44.640138263256155</c:v>
                </c:pt>
                <c:pt idx="181">
                  <c:v>44.9686847458728</c:v>
                </c:pt>
                <c:pt idx="182">
                  <c:v>45.37923537233177</c:v>
                </c:pt>
                <c:pt idx="183">
                  <c:v>45.979172472186811</c:v>
                </c:pt>
                <c:pt idx="184">
                  <c:v>46.525061165301011</c:v>
                </c:pt>
                <c:pt idx="185">
                  <c:v>47.179994799462897</c:v>
                </c:pt>
                <c:pt idx="186">
                  <c:v>47.685678380140075</c:v>
                </c:pt>
                <c:pt idx="187">
                  <c:v>48.20440531623283</c:v>
                </c:pt>
                <c:pt idx="188">
                  <c:v>48.605173039933895</c:v>
                </c:pt>
                <c:pt idx="189">
                  <c:v>49.096280215331412</c:v>
                </c:pt>
                <c:pt idx="190">
                  <c:v>49.538721506366826</c:v>
                </c:pt>
                <c:pt idx="191">
                  <c:v>50.171635305257361</c:v>
                </c:pt>
                <c:pt idx="192">
                  <c:v>50.75559131387935</c:v>
                </c:pt>
                <c:pt idx="193">
                  <c:v>51.529926054971078</c:v>
                </c:pt>
                <c:pt idx="194">
                  <c:v>52.168346057305108</c:v>
                </c:pt>
                <c:pt idx="195">
                  <c:v>52.982696197988766</c:v>
                </c:pt>
                <c:pt idx="196">
                  <c:v>53.834905072845004</c:v>
                </c:pt>
                <c:pt idx="197">
                  <c:v>54.673697981030138</c:v>
                </c:pt>
                <c:pt idx="198">
                  <c:v>55.268036354029242</c:v>
                </c:pt>
                <c:pt idx="199">
                  <c:v>55.585085683614125</c:v>
                </c:pt>
                <c:pt idx="200">
                  <c:v>55.646165100658244</c:v>
                </c:pt>
                <c:pt idx="201">
                  <c:v>55.650762421818584</c:v>
                </c:pt>
                <c:pt idx="202">
                  <c:v>55.506403393004653</c:v>
                </c:pt>
                <c:pt idx="203">
                  <c:v>55.160852271431722</c:v>
                </c:pt>
                <c:pt idx="204">
                  <c:v>54.834909005735383</c:v>
                </c:pt>
                <c:pt idx="205">
                  <c:v>54.391731791995937</c:v>
                </c:pt>
                <c:pt idx="206">
                  <c:v>53.932723496291693</c:v>
                </c:pt>
                <c:pt idx="207">
                  <c:v>53.432485609442644</c:v>
                </c:pt>
                <c:pt idx="208">
                  <c:v>52.933879757471495</c:v>
                </c:pt>
                <c:pt idx="209">
                  <c:v>52.519084826233346</c:v>
                </c:pt>
                <c:pt idx="210">
                  <c:v>52.148475010077583</c:v>
                </c:pt>
                <c:pt idx="211">
                  <c:v>51.677308355113041</c:v>
                </c:pt>
                <c:pt idx="212">
                  <c:v>51.389863016628532</c:v>
                </c:pt>
                <c:pt idx="213">
                  <c:v>50.842939745884088</c:v>
                </c:pt>
                <c:pt idx="214">
                  <c:v>50.343156646306717</c:v>
                </c:pt>
                <c:pt idx="215">
                  <c:v>49.678446993542664</c:v>
                </c:pt>
                <c:pt idx="216">
                  <c:v>48.880078244908447</c:v>
                </c:pt>
                <c:pt idx="217">
                  <c:v>48.158279601469481</c:v>
                </c:pt>
                <c:pt idx="218">
                  <c:v>47.629621100261723</c:v>
                </c:pt>
                <c:pt idx="219">
                  <c:v>47.28847510187795</c:v>
                </c:pt>
                <c:pt idx="220">
                  <c:v>47.024749185570968</c:v>
                </c:pt>
                <c:pt idx="221">
                  <c:v>46.586593384148912</c:v>
                </c:pt>
                <c:pt idx="222">
                  <c:v>46.09945999893263</c:v>
                </c:pt>
                <c:pt idx="223">
                  <c:v>45.717530566413139</c:v>
                </c:pt>
                <c:pt idx="224">
                  <c:v>45.330054345519272</c:v>
                </c:pt>
                <c:pt idx="225">
                  <c:v>44.955801759883578</c:v>
                </c:pt>
                <c:pt idx="226">
                  <c:v>44.706391532016418</c:v>
                </c:pt>
                <c:pt idx="227">
                  <c:v>44.439278070031023</c:v>
                </c:pt>
                <c:pt idx="228">
                  <c:v>44.255265563234829</c:v>
                </c:pt>
                <c:pt idx="229">
                  <c:v>43.941725832853798</c:v>
                </c:pt>
                <c:pt idx="230">
                  <c:v>43.881697993659479</c:v>
                </c:pt>
                <c:pt idx="231">
                  <c:v>43.713288469431937</c:v>
                </c:pt>
                <c:pt idx="232">
                  <c:v>43.504009315393908</c:v>
                </c:pt>
                <c:pt idx="233">
                  <c:v>43.455710770454033</c:v>
                </c:pt>
                <c:pt idx="234">
                  <c:v>43.572496010629145</c:v>
                </c:pt>
                <c:pt idx="235">
                  <c:v>43.911345517298464</c:v>
                </c:pt>
                <c:pt idx="236">
                  <c:v>44.195280357639561</c:v>
                </c:pt>
                <c:pt idx="237">
                  <c:v>44.43559122306376</c:v>
                </c:pt>
                <c:pt idx="238">
                  <c:v>44.668469365319879</c:v>
                </c:pt>
                <c:pt idx="239">
                  <c:v>44.982871622566833</c:v>
                </c:pt>
                <c:pt idx="240">
                  <c:v>45.480237338102675</c:v>
                </c:pt>
                <c:pt idx="241">
                  <c:v>46.127149064423691</c:v>
                </c:pt>
                <c:pt idx="242">
                  <c:v>47.014358590306891</c:v>
                </c:pt>
                <c:pt idx="243">
                  <c:v>47.956222944659963</c:v>
                </c:pt>
                <c:pt idx="244">
                  <c:v>48.899838980288756</c:v>
                </c:pt>
                <c:pt idx="245">
                  <c:v>49.923998837819227</c:v>
                </c:pt>
                <c:pt idx="246">
                  <c:v>51.024047028304459</c:v>
                </c:pt>
                <c:pt idx="247">
                  <c:v>52.266845650253593</c:v>
                </c:pt>
                <c:pt idx="248">
                  <c:v>53.259799782892387</c:v>
                </c:pt>
                <c:pt idx="249">
                  <c:v>54.069592743682847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5-174F-B223-4B160B155808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Sheet3!$H$2:$H$251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95.299547425123066</c:v>
                </c:pt>
                <c:pt idx="19">
                  <c:v>99.388770666865838</c:v>
                </c:pt>
                <c:pt idx="20">
                  <c:v>99.09387561808667</c:v>
                </c:pt>
                <c:pt idx="21">
                  <c:v>98.901513034966456</c:v>
                </c:pt>
                <c:pt idx="22">
                  <c:v>98.54433610634841</c:v>
                </c:pt>
                <c:pt idx="23">
                  <c:v>98.194015656521884</c:v>
                </c:pt>
                <c:pt idx="24">
                  <c:v>97.449477175848358</c:v>
                </c:pt>
                <c:pt idx="25">
                  <c:v>96.6581189447339</c:v>
                </c:pt>
                <c:pt idx="26">
                  <c:v>95.819729644367314</c:v>
                </c:pt>
                <c:pt idx="27">
                  <c:v>95.057690445039555</c:v>
                </c:pt>
                <c:pt idx="28">
                  <c:v>94.748245725533522</c:v>
                </c:pt>
                <c:pt idx="29">
                  <c:v>94.235052883836502</c:v>
                </c:pt>
                <c:pt idx="30">
                  <c:v>93.719407789128326</c:v>
                </c:pt>
                <c:pt idx="31">
                  <c:v>92.884292997883946</c:v>
                </c:pt>
                <c:pt idx="32">
                  <c:v>92.237565137245113</c:v>
                </c:pt>
                <c:pt idx="33">
                  <c:v>91.143430119625592</c:v>
                </c:pt>
                <c:pt idx="34">
                  <c:v>90.807288076415176</c:v>
                </c:pt>
                <c:pt idx="35">
                  <c:v>90.799477747338713</c:v>
                </c:pt>
                <c:pt idx="36">
                  <c:v>91.098397525038578</c:v>
                </c:pt>
                <c:pt idx="37">
                  <c:v>92.004883289416853</c:v>
                </c:pt>
                <c:pt idx="38">
                  <c:v>93.368528932586202</c:v>
                </c:pt>
                <c:pt idx="39">
                  <c:v>94.878438955509537</c:v>
                </c:pt>
                <c:pt idx="40">
                  <c:v>96.181701338753626</c:v>
                </c:pt>
                <c:pt idx="41">
                  <c:v>97.486836146904096</c:v>
                </c:pt>
                <c:pt idx="42">
                  <c:v>98.833514182825013</c:v>
                </c:pt>
                <c:pt idx="43">
                  <c:v>100.06405724750181</c:v>
                </c:pt>
                <c:pt idx="44">
                  <c:v>101.24791650727612</c:v>
                </c:pt>
                <c:pt idx="45">
                  <c:v>102.68005015998907</c:v>
                </c:pt>
                <c:pt idx="46">
                  <c:v>104.34208936457371</c:v>
                </c:pt>
                <c:pt idx="47">
                  <c:v>105.9359978765029</c:v>
                </c:pt>
                <c:pt idx="48">
                  <c:v>107.31575183298571</c:v>
                </c:pt>
                <c:pt idx="49">
                  <c:v>108.4783780676967</c:v>
                </c:pt>
                <c:pt idx="50">
                  <c:v>109.97329447649467</c:v>
                </c:pt>
                <c:pt idx="51">
                  <c:v>111.22822201831045</c:v>
                </c:pt>
                <c:pt idx="52">
                  <c:v>112.00931396977656</c:v>
                </c:pt>
                <c:pt idx="53">
                  <c:v>112.92728584647804</c:v>
                </c:pt>
                <c:pt idx="54">
                  <c:v>113.41980861476165</c:v>
                </c:pt>
                <c:pt idx="55">
                  <c:v>114.08973806622672</c:v>
                </c:pt>
                <c:pt idx="56">
                  <c:v>114.74563310598504</c:v>
                </c:pt>
                <c:pt idx="57">
                  <c:v>114.98313388740834</c:v>
                </c:pt>
                <c:pt idx="58">
                  <c:v>115.04792903535967</c:v>
                </c:pt>
                <c:pt idx="59">
                  <c:v>115.47641993563835</c:v>
                </c:pt>
                <c:pt idx="60">
                  <c:v>116.28148440075404</c:v>
                </c:pt>
                <c:pt idx="61">
                  <c:v>117.18303521394702</c:v>
                </c:pt>
                <c:pt idx="62">
                  <c:v>117.84961086517951</c:v>
                </c:pt>
                <c:pt idx="63">
                  <c:v>118.37188515780065</c:v>
                </c:pt>
                <c:pt idx="64">
                  <c:v>119.62625380991483</c:v>
                </c:pt>
                <c:pt idx="65">
                  <c:v>120.68901335075304</c:v>
                </c:pt>
                <c:pt idx="66">
                  <c:v>121.76475789179077</c:v>
                </c:pt>
                <c:pt idx="67">
                  <c:v>122.60447010694573</c:v>
                </c:pt>
                <c:pt idx="68">
                  <c:v>123.4828483412459</c:v>
                </c:pt>
                <c:pt idx="69">
                  <c:v>124.71932698934131</c:v>
                </c:pt>
                <c:pt idx="70">
                  <c:v>125.30180730432592</c:v>
                </c:pt>
                <c:pt idx="71">
                  <c:v>125.67653557474759</c:v>
                </c:pt>
                <c:pt idx="72">
                  <c:v>125.93650128110339</c:v>
                </c:pt>
                <c:pt idx="73">
                  <c:v>126.46778060392678</c:v>
                </c:pt>
                <c:pt idx="74">
                  <c:v>127.45344335215736</c:v>
                </c:pt>
                <c:pt idx="75">
                  <c:v>127.97693508925633</c:v>
                </c:pt>
                <c:pt idx="76">
                  <c:v>128.30954094073567</c:v>
                </c:pt>
                <c:pt idx="77">
                  <c:v>128.63875512898929</c:v>
                </c:pt>
                <c:pt idx="78">
                  <c:v>129.10186596964687</c:v>
                </c:pt>
                <c:pt idx="79">
                  <c:v>128.92727572304452</c:v>
                </c:pt>
                <c:pt idx="80">
                  <c:v>128.37521249279348</c:v>
                </c:pt>
                <c:pt idx="81">
                  <c:v>128.11879130884853</c:v>
                </c:pt>
                <c:pt idx="82">
                  <c:v>128.33142979524638</c:v>
                </c:pt>
                <c:pt idx="83">
                  <c:v>128.53187868432141</c:v>
                </c:pt>
                <c:pt idx="84">
                  <c:v>128.08358085925502</c:v>
                </c:pt>
                <c:pt idx="85">
                  <c:v>127.23527744186393</c:v>
                </c:pt>
                <c:pt idx="86">
                  <c:v>126.21724137732232</c:v>
                </c:pt>
                <c:pt idx="87">
                  <c:v>125.87134040655023</c:v>
                </c:pt>
                <c:pt idx="88">
                  <c:v>125.60639937169799</c:v>
                </c:pt>
                <c:pt idx="89">
                  <c:v>124.74843393295797</c:v>
                </c:pt>
                <c:pt idx="90">
                  <c:v>123.88936874197304</c:v>
                </c:pt>
                <c:pt idx="91">
                  <c:v>123.11380716414969</c:v>
                </c:pt>
                <c:pt idx="92">
                  <c:v>122.87313117047297</c:v>
                </c:pt>
                <c:pt idx="93">
                  <c:v>122.71489595534146</c:v>
                </c:pt>
                <c:pt idx="94">
                  <c:v>121.9543587182383</c:v>
                </c:pt>
                <c:pt idx="95">
                  <c:v>121.17348571605153</c:v>
                </c:pt>
                <c:pt idx="96">
                  <c:v>120.06799306965816</c:v>
                </c:pt>
                <c:pt idx="97">
                  <c:v>118.99643734698024</c:v>
                </c:pt>
                <c:pt idx="98">
                  <c:v>117.79427529711639</c:v>
                </c:pt>
                <c:pt idx="99">
                  <c:v>116.41291544094365</c:v>
                </c:pt>
                <c:pt idx="100">
                  <c:v>115.19295016968822</c:v>
                </c:pt>
                <c:pt idx="101">
                  <c:v>113.49827507459818</c:v>
                </c:pt>
                <c:pt idx="102">
                  <c:v>111.34751277816849</c:v>
                </c:pt>
                <c:pt idx="103">
                  <c:v>109.15385027393299</c:v>
                </c:pt>
                <c:pt idx="104">
                  <c:v>106.94736192353737</c:v>
                </c:pt>
                <c:pt idx="105">
                  <c:v>105.0869379727244</c:v>
                </c:pt>
                <c:pt idx="106">
                  <c:v>103.122201104423</c:v>
                </c:pt>
                <c:pt idx="107">
                  <c:v>100.80455897482871</c:v>
                </c:pt>
                <c:pt idx="108">
                  <c:v>98.444541953008994</c:v>
                </c:pt>
                <c:pt idx="109">
                  <c:v>96.606159462910654</c:v>
                </c:pt>
                <c:pt idx="110">
                  <c:v>95.29241711593059</c:v>
                </c:pt>
                <c:pt idx="111">
                  <c:v>94.622340486345223</c:v>
                </c:pt>
                <c:pt idx="112">
                  <c:v>94.020310276863285</c:v>
                </c:pt>
                <c:pt idx="113">
                  <c:v>93.384965830347696</c:v>
                </c:pt>
                <c:pt idx="114">
                  <c:v>92.724453853645727</c:v>
                </c:pt>
                <c:pt idx="115">
                  <c:v>92.386396434147898</c:v>
                </c:pt>
                <c:pt idx="116">
                  <c:v>92.321829151449407</c:v>
                </c:pt>
                <c:pt idx="117">
                  <c:v>92.060242383621443</c:v>
                </c:pt>
                <c:pt idx="118">
                  <c:v>91.47640610185303</c:v>
                </c:pt>
                <c:pt idx="119">
                  <c:v>91.260140369752065</c:v>
                </c:pt>
                <c:pt idx="120">
                  <c:v>90.744617905906296</c:v>
                </c:pt>
                <c:pt idx="121">
                  <c:v>90.045620736680348</c:v>
                </c:pt>
                <c:pt idx="122">
                  <c:v>89.415910113133791</c:v>
                </c:pt>
                <c:pt idx="123">
                  <c:v>88.530686290656874</c:v>
                </c:pt>
                <c:pt idx="124">
                  <c:v>87.702174138104027</c:v>
                </c:pt>
                <c:pt idx="125">
                  <c:v>86.932630379065728</c:v>
                </c:pt>
                <c:pt idx="126">
                  <c:v>86.229673279679147</c:v>
                </c:pt>
                <c:pt idx="127">
                  <c:v>85.462950621097534</c:v>
                </c:pt>
                <c:pt idx="128">
                  <c:v>84.762230489538837</c:v>
                </c:pt>
                <c:pt idx="129">
                  <c:v>83.818955741890605</c:v>
                </c:pt>
                <c:pt idx="130">
                  <c:v>82.782243923114578</c:v>
                </c:pt>
                <c:pt idx="131">
                  <c:v>81.26731193448758</c:v>
                </c:pt>
                <c:pt idx="132">
                  <c:v>79.588352342884662</c:v>
                </c:pt>
                <c:pt idx="133">
                  <c:v>77.83713133760962</c:v>
                </c:pt>
                <c:pt idx="134">
                  <c:v>76.553467104722372</c:v>
                </c:pt>
                <c:pt idx="135">
                  <c:v>75.294441208368283</c:v>
                </c:pt>
                <c:pt idx="136">
                  <c:v>74.400509673661034</c:v>
                </c:pt>
                <c:pt idx="137">
                  <c:v>73.682119887270204</c:v>
                </c:pt>
                <c:pt idx="138">
                  <c:v>73.080110090478598</c:v>
                </c:pt>
                <c:pt idx="139">
                  <c:v>72.391324886734338</c:v>
                </c:pt>
                <c:pt idx="140">
                  <c:v>72.029480903916905</c:v>
                </c:pt>
                <c:pt idx="141">
                  <c:v>71.860815146442093</c:v>
                </c:pt>
                <c:pt idx="142">
                  <c:v>71.691903250126387</c:v>
                </c:pt>
                <c:pt idx="143">
                  <c:v>71.56576082485121</c:v>
                </c:pt>
                <c:pt idx="144">
                  <c:v>71.582038628692359</c:v>
                </c:pt>
                <c:pt idx="145">
                  <c:v>71.576742053337355</c:v>
                </c:pt>
                <c:pt idx="146">
                  <c:v>71.322037592522832</c:v>
                </c:pt>
                <c:pt idx="147">
                  <c:v>70.925954915415474</c:v>
                </c:pt>
                <c:pt idx="148">
                  <c:v>70.219123473874845</c:v>
                </c:pt>
                <c:pt idx="149">
                  <c:v>69.523964413991195</c:v>
                </c:pt>
                <c:pt idx="150">
                  <c:v>68.599123781099735</c:v>
                </c:pt>
                <c:pt idx="151">
                  <c:v>67.738240596494308</c:v>
                </c:pt>
                <c:pt idx="152">
                  <c:v>66.719477418636089</c:v>
                </c:pt>
                <c:pt idx="153">
                  <c:v>65.573165797353752</c:v>
                </c:pt>
                <c:pt idx="154">
                  <c:v>64.037646501514544</c:v>
                </c:pt>
                <c:pt idx="155">
                  <c:v>62.480732512515125</c:v>
                </c:pt>
                <c:pt idx="156">
                  <c:v>60.798463984733644</c:v>
                </c:pt>
                <c:pt idx="157">
                  <c:v>59.189391373359207</c:v>
                </c:pt>
                <c:pt idx="158">
                  <c:v>57.863894662288644</c:v>
                </c:pt>
                <c:pt idx="159">
                  <c:v>56.623698318230936</c:v>
                </c:pt>
                <c:pt idx="160">
                  <c:v>55.155068003123532</c:v>
                </c:pt>
                <c:pt idx="161">
                  <c:v>53.706831301668558</c:v>
                </c:pt>
                <c:pt idx="162">
                  <c:v>52.263777757199406</c:v>
                </c:pt>
                <c:pt idx="163">
                  <c:v>50.970349548738923</c:v>
                </c:pt>
                <c:pt idx="164">
                  <c:v>49.773831652384665</c:v>
                </c:pt>
                <c:pt idx="165">
                  <c:v>48.554031588545243</c:v>
                </c:pt>
                <c:pt idx="166">
                  <c:v>47.604992587067478</c:v>
                </c:pt>
                <c:pt idx="167">
                  <c:v>46.829168978093477</c:v>
                </c:pt>
                <c:pt idx="168">
                  <c:v>46.460907087277462</c:v>
                </c:pt>
                <c:pt idx="169">
                  <c:v>46.032020830013245</c:v>
                </c:pt>
                <c:pt idx="170">
                  <c:v>45.546065102255056</c:v>
                </c:pt>
                <c:pt idx="171">
                  <c:v>45.244060312273348</c:v>
                </c:pt>
                <c:pt idx="172">
                  <c:v>44.942883620189924</c:v>
                </c:pt>
                <c:pt idx="173">
                  <c:v>44.61426714814111</c:v>
                </c:pt>
                <c:pt idx="174">
                  <c:v>44.522330062457058</c:v>
                </c:pt>
                <c:pt idx="175">
                  <c:v>44.363009513795731</c:v>
                </c:pt>
                <c:pt idx="176">
                  <c:v>44.31716018265216</c:v>
                </c:pt>
                <c:pt idx="177">
                  <c:v>44.232563555484028</c:v>
                </c:pt>
                <c:pt idx="178">
                  <c:v>44.182881644184612</c:v>
                </c:pt>
                <c:pt idx="179">
                  <c:v>44.259117998333906</c:v>
                </c:pt>
                <c:pt idx="180">
                  <c:v>44.640138263256155</c:v>
                </c:pt>
                <c:pt idx="181">
                  <c:v>44.9686847458728</c:v>
                </c:pt>
                <c:pt idx="182">
                  <c:v>45.37923537233177</c:v>
                </c:pt>
                <c:pt idx="183">
                  <c:v>45.979172472186811</c:v>
                </c:pt>
                <c:pt idx="184">
                  <c:v>46.525061165301011</c:v>
                </c:pt>
                <c:pt idx="185">
                  <c:v>47.179994799462897</c:v>
                </c:pt>
                <c:pt idx="186">
                  <c:v>47.685678380140075</c:v>
                </c:pt>
                <c:pt idx="187">
                  <c:v>48.20440531623283</c:v>
                </c:pt>
                <c:pt idx="188">
                  <c:v>48.605173039933895</c:v>
                </c:pt>
                <c:pt idx="189">
                  <c:v>49.096280215331412</c:v>
                </c:pt>
                <c:pt idx="190">
                  <c:v>49.538721506366826</c:v>
                </c:pt>
                <c:pt idx="191">
                  <c:v>50.171635305257361</c:v>
                </c:pt>
                <c:pt idx="192">
                  <c:v>50.75559131387935</c:v>
                </c:pt>
                <c:pt idx="193">
                  <c:v>51.529926054971078</c:v>
                </c:pt>
                <c:pt idx="194">
                  <c:v>52.168346057305108</c:v>
                </c:pt>
                <c:pt idx="195">
                  <c:v>52.982696197988766</c:v>
                </c:pt>
                <c:pt idx="196">
                  <c:v>53.834905072845004</c:v>
                </c:pt>
                <c:pt idx="197">
                  <c:v>54.673697981030138</c:v>
                </c:pt>
                <c:pt idx="198">
                  <c:v>55.268036354029242</c:v>
                </c:pt>
                <c:pt idx="199">
                  <c:v>55.585085683614125</c:v>
                </c:pt>
                <c:pt idx="200">
                  <c:v>55.646165100658244</c:v>
                </c:pt>
                <c:pt idx="201">
                  <c:v>55.650762421818584</c:v>
                </c:pt>
                <c:pt idx="202">
                  <c:v>55.506403393004653</c:v>
                </c:pt>
                <c:pt idx="203">
                  <c:v>55.160852271431722</c:v>
                </c:pt>
                <c:pt idx="204">
                  <c:v>54.834909005735383</c:v>
                </c:pt>
                <c:pt idx="205">
                  <c:v>54.391731791995937</c:v>
                </c:pt>
                <c:pt idx="206">
                  <c:v>53.932723496291693</c:v>
                </c:pt>
                <c:pt idx="207">
                  <c:v>53.432485609442644</c:v>
                </c:pt>
                <c:pt idx="208">
                  <c:v>52.933879757471495</c:v>
                </c:pt>
                <c:pt idx="209">
                  <c:v>52.519084826233346</c:v>
                </c:pt>
                <c:pt idx="210">
                  <c:v>52.148475010077583</c:v>
                </c:pt>
                <c:pt idx="211">
                  <c:v>51.677308355113041</c:v>
                </c:pt>
                <c:pt idx="212">
                  <c:v>51.389863016628532</c:v>
                </c:pt>
                <c:pt idx="213">
                  <c:v>50.842939745884088</c:v>
                </c:pt>
                <c:pt idx="214">
                  <c:v>50.343156646306717</c:v>
                </c:pt>
                <c:pt idx="215">
                  <c:v>49.678446993542664</c:v>
                </c:pt>
                <c:pt idx="216">
                  <c:v>48.880078244908447</c:v>
                </c:pt>
                <c:pt idx="217">
                  <c:v>48.158279601469481</c:v>
                </c:pt>
                <c:pt idx="218">
                  <c:v>47.629621100261723</c:v>
                </c:pt>
                <c:pt idx="219">
                  <c:v>47.28847510187795</c:v>
                </c:pt>
                <c:pt idx="220">
                  <c:v>47.024749185570968</c:v>
                </c:pt>
                <c:pt idx="221">
                  <c:v>46.586593384148912</c:v>
                </c:pt>
                <c:pt idx="222">
                  <c:v>46.09945999893263</c:v>
                </c:pt>
                <c:pt idx="223">
                  <c:v>45.717530566413139</c:v>
                </c:pt>
                <c:pt idx="224">
                  <c:v>45.330054345519272</c:v>
                </c:pt>
                <c:pt idx="225">
                  <c:v>44.955801759883578</c:v>
                </c:pt>
                <c:pt idx="226">
                  <c:v>44.706391532016418</c:v>
                </c:pt>
                <c:pt idx="227">
                  <c:v>44.439278070031023</c:v>
                </c:pt>
                <c:pt idx="228">
                  <c:v>44.255265563234829</c:v>
                </c:pt>
                <c:pt idx="229">
                  <c:v>43.941725832853798</c:v>
                </c:pt>
                <c:pt idx="230">
                  <c:v>43.881697993659479</c:v>
                </c:pt>
                <c:pt idx="231">
                  <c:v>43.713288469431937</c:v>
                </c:pt>
                <c:pt idx="232">
                  <c:v>43.504009315393908</c:v>
                </c:pt>
                <c:pt idx="233">
                  <c:v>43.455710770454033</c:v>
                </c:pt>
                <c:pt idx="234">
                  <c:v>43.572496010629145</c:v>
                </c:pt>
                <c:pt idx="235">
                  <c:v>43.911345517298464</c:v>
                </c:pt>
                <c:pt idx="236">
                  <c:v>44.195280357639561</c:v>
                </c:pt>
                <c:pt idx="237">
                  <c:v>44.43559122306376</c:v>
                </c:pt>
                <c:pt idx="238">
                  <c:v>44.668469365319879</c:v>
                </c:pt>
                <c:pt idx="239">
                  <c:v>44.982871622566833</c:v>
                </c:pt>
                <c:pt idx="240">
                  <c:v>45.480237338102675</c:v>
                </c:pt>
                <c:pt idx="241">
                  <c:v>46.127149064423691</c:v>
                </c:pt>
                <c:pt idx="242">
                  <c:v>47.014358590306891</c:v>
                </c:pt>
                <c:pt idx="243">
                  <c:v>47.956222944659963</c:v>
                </c:pt>
                <c:pt idx="244">
                  <c:v>48.899838980288756</c:v>
                </c:pt>
                <c:pt idx="245">
                  <c:v>49.923998837819227</c:v>
                </c:pt>
                <c:pt idx="246">
                  <c:v>51.024047028304459</c:v>
                </c:pt>
                <c:pt idx="247">
                  <c:v>52.266845650253593</c:v>
                </c:pt>
                <c:pt idx="248">
                  <c:v>53.259799782892387</c:v>
                </c:pt>
                <c:pt idx="249">
                  <c:v>54.069592743682847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5-174F-B223-4B160B155808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BB-Upper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Sheet3!$I$2:$I$251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118.95262016905522</c:v>
                </c:pt>
                <c:pt idx="19">
                  <c:v>125.07665499387464</c:v>
                </c:pt>
                <c:pt idx="20">
                  <c:v>125.87262126709254</c:v>
                </c:pt>
                <c:pt idx="21">
                  <c:v>126.32228003941327</c:v>
                </c:pt>
                <c:pt idx="22">
                  <c:v>126.75241902166282</c:v>
                </c:pt>
                <c:pt idx="23">
                  <c:v>126.65027382769615</c:v>
                </c:pt>
                <c:pt idx="24">
                  <c:v>126.61953131968855</c:v>
                </c:pt>
                <c:pt idx="25">
                  <c:v>126.23285200277174</c:v>
                </c:pt>
                <c:pt idx="26">
                  <c:v>125.39128947571555</c:v>
                </c:pt>
                <c:pt idx="27">
                  <c:v>124.43663643445547</c:v>
                </c:pt>
                <c:pt idx="28">
                  <c:v>124.15131556958471</c:v>
                </c:pt>
                <c:pt idx="29">
                  <c:v>122.9582219704476</c:v>
                </c:pt>
                <c:pt idx="30">
                  <c:v>121.33529742652549</c:v>
                </c:pt>
                <c:pt idx="31">
                  <c:v>118.13695172913299</c:v>
                </c:pt>
                <c:pt idx="32">
                  <c:v>114.62980612780245</c:v>
                </c:pt>
                <c:pt idx="33">
                  <c:v>108.03652714946753</c:v>
                </c:pt>
                <c:pt idx="34">
                  <c:v>105.70379758315754</c:v>
                </c:pt>
                <c:pt idx="35">
                  <c:v>105.65885138110512</c:v>
                </c:pt>
                <c:pt idx="36">
                  <c:v>106.75632215809293</c:v>
                </c:pt>
                <c:pt idx="37">
                  <c:v>110.49650661128678</c:v>
                </c:pt>
                <c:pt idx="38">
                  <c:v>114.30554739311864</c:v>
                </c:pt>
                <c:pt idx="39">
                  <c:v>117.34417547260355</c:v>
                </c:pt>
                <c:pt idx="40">
                  <c:v>119.3766307881284</c:v>
                </c:pt>
                <c:pt idx="41">
                  <c:v>121.53037999801295</c:v>
                </c:pt>
                <c:pt idx="42">
                  <c:v>124.07595095970674</c:v>
                </c:pt>
                <c:pt idx="43">
                  <c:v>127.25011384026294</c:v>
                </c:pt>
                <c:pt idx="44">
                  <c:v>127.76321400855016</c:v>
                </c:pt>
                <c:pt idx="45">
                  <c:v>129.02744489624351</c:v>
                </c:pt>
                <c:pt idx="46">
                  <c:v>131.17631075832324</c:v>
                </c:pt>
                <c:pt idx="47">
                  <c:v>132.55861652561728</c:v>
                </c:pt>
                <c:pt idx="48">
                  <c:v>133.39330191589849</c:v>
                </c:pt>
                <c:pt idx="49">
                  <c:v>133.80908421804483</c:v>
                </c:pt>
                <c:pt idx="50">
                  <c:v>136.29147994680238</c:v>
                </c:pt>
                <c:pt idx="51">
                  <c:v>136.10079012275278</c:v>
                </c:pt>
                <c:pt idx="52">
                  <c:v>135.73594542090103</c:v>
                </c:pt>
                <c:pt idx="53">
                  <c:v>133.29367877826496</c:v>
                </c:pt>
                <c:pt idx="54">
                  <c:v>132.02046934008803</c:v>
                </c:pt>
                <c:pt idx="55">
                  <c:v>130.41729282677571</c:v>
                </c:pt>
                <c:pt idx="56">
                  <c:v>127.96285215291584</c:v>
                </c:pt>
                <c:pt idx="57">
                  <c:v>127.43922440834493</c:v>
                </c:pt>
                <c:pt idx="58">
                  <c:v>127.35390124751405</c:v>
                </c:pt>
                <c:pt idx="59">
                  <c:v>128.05798644824418</c:v>
                </c:pt>
                <c:pt idx="60">
                  <c:v>130.00286877091713</c:v>
                </c:pt>
                <c:pt idx="61">
                  <c:v>132.90240702858637</c:v>
                </c:pt>
                <c:pt idx="62">
                  <c:v>134.71927872394198</c:v>
                </c:pt>
                <c:pt idx="63">
                  <c:v>136.2158619272611</c:v>
                </c:pt>
                <c:pt idx="64">
                  <c:v>139.64747972573696</c:v>
                </c:pt>
                <c:pt idx="65">
                  <c:v>143.24037665965255</c:v>
                </c:pt>
                <c:pt idx="66">
                  <c:v>148.04788137108642</c:v>
                </c:pt>
                <c:pt idx="67">
                  <c:v>150.57432173403387</c:v>
                </c:pt>
                <c:pt idx="68">
                  <c:v>152.64139487506222</c:v>
                </c:pt>
                <c:pt idx="69">
                  <c:v>155.74647235519052</c:v>
                </c:pt>
                <c:pt idx="70">
                  <c:v>157.37710884051543</c:v>
                </c:pt>
                <c:pt idx="71">
                  <c:v>157.53761811977733</c:v>
                </c:pt>
                <c:pt idx="72">
                  <c:v>157.25677683052263</c:v>
                </c:pt>
                <c:pt idx="73">
                  <c:v>156.49488529981784</c:v>
                </c:pt>
                <c:pt idx="74">
                  <c:v>155.3737059648619</c:v>
                </c:pt>
                <c:pt idx="75">
                  <c:v>154.44602773805664</c:v>
                </c:pt>
                <c:pt idx="76">
                  <c:v>153.48245849164863</c:v>
                </c:pt>
                <c:pt idx="77">
                  <c:v>152.40761160639138</c:v>
                </c:pt>
                <c:pt idx="78">
                  <c:v>150.90002397098573</c:v>
                </c:pt>
                <c:pt idx="79">
                  <c:v>151.36684877888507</c:v>
                </c:pt>
                <c:pt idx="80">
                  <c:v>152.31261835765869</c:v>
                </c:pt>
                <c:pt idx="81">
                  <c:v>152.13837764758719</c:v>
                </c:pt>
                <c:pt idx="82">
                  <c:v>152.46460766772304</c:v>
                </c:pt>
                <c:pt idx="83">
                  <c:v>152.72935927042329</c:v>
                </c:pt>
                <c:pt idx="84">
                  <c:v>151.8524952575699</c:v>
                </c:pt>
                <c:pt idx="85">
                  <c:v>150.71584116705654</c:v>
                </c:pt>
                <c:pt idx="86">
                  <c:v>147.63349618413406</c:v>
                </c:pt>
                <c:pt idx="87">
                  <c:v>146.24341369445926</c:v>
                </c:pt>
                <c:pt idx="88">
                  <c:v>145.10080032196231</c:v>
                </c:pt>
                <c:pt idx="89">
                  <c:v>141.0270900302931</c:v>
                </c:pt>
                <c:pt idx="90">
                  <c:v>137.88279571434433</c:v>
                </c:pt>
                <c:pt idx="91">
                  <c:v>138.89717315555021</c:v>
                </c:pt>
                <c:pt idx="92">
                  <c:v>139.28135971019159</c:v>
                </c:pt>
                <c:pt idx="93">
                  <c:v>139.29422816795866</c:v>
                </c:pt>
                <c:pt idx="94">
                  <c:v>138.86004815405641</c:v>
                </c:pt>
                <c:pt idx="95">
                  <c:v>140.12237784617579</c:v>
                </c:pt>
                <c:pt idx="96">
                  <c:v>144.25835613503244</c:v>
                </c:pt>
                <c:pt idx="97">
                  <c:v>146.9774007698241</c:v>
                </c:pt>
                <c:pt idx="98">
                  <c:v>148.72973355032755</c:v>
                </c:pt>
                <c:pt idx="99">
                  <c:v>151.93396284073003</c:v>
                </c:pt>
                <c:pt idx="100">
                  <c:v>154.05011771619922</c:v>
                </c:pt>
                <c:pt idx="101">
                  <c:v>154.5747666661137</c:v>
                </c:pt>
                <c:pt idx="102">
                  <c:v>153.23435935284741</c:v>
                </c:pt>
                <c:pt idx="103">
                  <c:v>151.36353072972418</c:v>
                </c:pt>
                <c:pt idx="104">
                  <c:v>150.55320368892723</c:v>
                </c:pt>
                <c:pt idx="105">
                  <c:v>150.17429540822408</c:v>
                </c:pt>
                <c:pt idx="106">
                  <c:v>148.72277223575898</c:v>
                </c:pt>
                <c:pt idx="107">
                  <c:v>144.17859446983152</c:v>
                </c:pt>
                <c:pt idx="108">
                  <c:v>138.12717357854228</c:v>
                </c:pt>
                <c:pt idx="109">
                  <c:v>132.77333401360733</c:v>
                </c:pt>
                <c:pt idx="110">
                  <c:v>127.9015605885875</c:v>
                </c:pt>
                <c:pt idx="111">
                  <c:v>125.591876405129</c:v>
                </c:pt>
                <c:pt idx="112">
                  <c:v>122.57518209386066</c:v>
                </c:pt>
                <c:pt idx="113">
                  <c:v>118.36590810894364</c:v>
                </c:pt>
                <c:pt idx="114">
                  <c:v>114.5204978540244</c:v>
                </c:pt>
                <c:pt idx="115">
                  <c:v>112.65646419061888</c:v>
                </c:pt>
                <c:pt idx="116">
                  <c:v>112.49737020910553</c:v>
                </c:pt>
                <c:pt idx="117">
                  <c:v>111.98466424558062</c:v>
                </c:pt>
                <c:pt idx="118">
                  <c:v>111.47709367949838</c:v>
                </c:pt>
                <c:pt idx="119">
                  <c:v>111.61046595273615</c:v>
                </c:pt>
                <c:pt idx="120">
                  <c:v>112.14272032562873</c:v>
                </c:pt>
                <c:pt idx="121">
                  <c:v>113.08681434159499</c:v>
                </c:pt>
                <c:pt idx="122">
                  <c:v>113.94828937640087</c:v>
                </c:pt>
                <c:pt idx="123">
                  <c:v>115.85915566403588</c:v>
                </c:pt>
                <c:pt idx="124">
                  <c:v>118.18538943860784</c:v>
                </c:pt>
                <c:pt idx="125">
                  <c:v>119.74562552175206</c:v>
                </c:pt>
                <c:pt idx="126">
                  <c:v>120.80986143763295</c:v>
                </c:pt>
                <c:pt idx="127">
                  <c:v>121.65715010482242</c:v>
                </c:pt>
                <c:pt idx="128">
                  <c:v>122.15944214656528</c:v>
                </c:pt>
                <c:pt idx="129">
                  <c:v>122.2991263077471</c:v>
                </c:pt>
                <c:pt idx="130">
                  <c:v>121.08105530799781</c:v>
                </c:pt>
                <c:pt idx="131">
                  <c:v>119.2963009042226</c:v>
                </c:pt>
                <c:pt idx="132">
                  <c:v>115.41716986602728</c:v>
                </c:pt>
                <c:pt idx="133">
                  <c:v>109.51983249321705</c:v>
                </c:pt>
                <c:pt idx="134">
                  <c:v>104.61543024518247</c:v>
                </c:pt>
                <c:pt idx="135">
                  <c:v>98.428003178222994</c:v>
                </c:pt>
                <c:pt idx="136">
                  <c:v>93.622534538649404</c:v>
                </c:pt>
                <c:pt idx="137">
                  <c:v>89.376984913279273</c:v>
                </c:pt>
                <c:pt idx="138">
                  <c:v>86.750986085294244</c:v>
                </c:pt>
                <c:pt idx="139">
                  <c:v>83.649554838680487</c:v>
                </c:pt>
                <c:pt idx="140">
                  <c:v>82.016272671506627</c:v>
                </c:pt>
                <c:pt idx="141">
                  <c:v>81.405984687277311</c:v>
                </c:pt>
                <c:pt idx="142">
                  <c:v>80.820556565097334</c:v>
                </c:pt>
                <c:pt idx="143">
                  <c:v>81.024820161725827</c:v>
                </c:pt>
                <c:pt idx="144">
                  <c:v>80.966745798776756</c:v>
                </c:pt>
                <c:pt idx="145">
                  <c:v>80.979611900499563</c:v>
                </c:pt>
                <c:pt idx="146">
                  <c:v>81.764240806205436</c:v>
                </c:pt>
                <c:pt idx="147">
                  <c:v>83.113557423750251</c:v>
                </c:pt>
                <c:pt idx="148">
                  <c:v>85.470795187254595</c:v>
                </c:pt>
                <c:pt idx="149">
                  <c:v>87.27001964253067</c:v>
                </c:pt>
                <c:pt idx="150">
                  <c:v>88.135396992595034</c:v>
                </c:pt>
                <c:pt idx="151">
                  <c:v>90.225610475838721</c:v>
                </c:pt>
                <c:pt idx="152">
                  <c:v>91.830432123605675</c:v>
                </c:pt>
                <c:pt idx="153">
                  <c:v>92.900937639594474</c:v>
                </c:pt>
                <c:pt idx="154">
                  <c:v>93.607170912575711</c:v>
                </c:pt>
                <c:pt idx="155">
                  <c:v>93.244731387173516</c:v>
                </c:pt>
                <c:pt idx="156">
                  <c:v>91.95750952227452</c:v>
                </c:pt>
                <c:pt idx="157">
                  <c:v>89.708543360767436</c:v>
                </c:pt>
                <c:pt idx="158">
                  <c:v>87.761094211866947</c:v>
                </c:pt>
                <c:pt idx="159">
                  <c:v>85.958629851764854</c:v>
                </c:pt>
                <c:pt idx="160">
                  <c:v>83.391362590911413</c:v>
                </c:pt>
                <c:pt idx="161">
                  <c:v>80.016671068080711</c:v>
                </c:pt>
                <c:pt idx="162">
                  <c:v>76.020536717179013</c:v>
                </c:pt>
                <c:pt idx="163">
                  <c:v>73.500064337527277</c:v>
                </c:pt>
                <c:pt idx="164">
                  <c:v>70.546855600301171</c:v>
                </c:pt>
                <c:pt idx="165">
                  <c:v>66.23749278698466</c:v>
                </c:pt>
                <c:pt idx="166">
                  <c:v>62.380884069398249</c:v>
                </c:pt>
                <c:pt idx="167">
                  <c:v>58.876988359488735</c:v>
                </c:pt>
                <c:pt idx="168">
                  <c:v>57.029635776175773</c:v>
                </c:pt>
                <c:pt idx="169">
                  <c:v>54.858871016820274</c:v>
                </c:pt>
                <c:pt idx="170">
                  <c:v>52.032833918584188</c:v>
                </c:pt>
                <c:pt idx="171">
                  <c:v>50.900685593389269</c:v>
                </c:pt>
                <c:pt idx="172">
                  <c:v>50.048431686749616</c:v>
                </c:pt>
                <c:pt idx="173">
                  <c:v>49.590633562369717</c:v>
                </c:pt>
                <c:pt idx="174">
                  <c:v>49.679942573615016</c:v>
                </c:pt>
                <c:pt idx="175">
                  <c:v>49.820091320233885</c:v>
                </c:pt>
                <c:pt idx="176">
                  <c:v>49.833777819928947</c:v>
                </c:pt>
                <c:pt idx="177">
                  <c:v>49.709611829800743</c:v>
                </c:pt>
                <c:pt idx="178">
                  <c:v>49.487694940128122</c:v>
                </c:pt>
                <c:pt idx="179">
                  <c:v>49.904219803394668</c:v>
                </c:pt>
                <c:pt idx="180">
                  <c:v>51.830126925165239</c:v>
                </c:pt>
                <c:pt idx="181">
                  <c:v>53.173575417648536</c:v>
                </c:pt>
                <c:pt idx="182">
                  <c:v>54.720322200720574</c:v>
                </c:pt>
                <c:pt idx="183">
                  <c:v>56.180946468533108</c:v>
                </c:pt>
                <c:pt idx="184">
                  <c:v>57.389760521331063</c:v>
                </c:pt>
                <c:pt idx="185">
                  <c:v>59.305860741372022</c:v>
                </c:pt>
                <c:pt idx="186">
                  <c:v>60.602197126618144</c:v>
                </c:pt>
                <c:pt idx="187">
                  <c:v>61.934623383259776</c:v>
                </c:pt>
                <c:pt idx="188">
                  <c:v>63.294260579280802</c:v>
                </c:pt>
                <c:pt idx="189">
                  <c:v>64.554540521101131</c:v>
                </c:pt>
                <c:pt idx="190">
                  <c:v>65.148461144998379</c:v>
                </c:pt>
                <c:pt idx="191">
                  <c:v>66.083637461858615</c:v>
                </c:pt>
                <c:pt idx="192">
                  <c:v>66.281518093956677</c:v>
                </c:pt>
                <c:pt idx="193">
                  <c:v>66.382985506510877</c:v>
                </c:pt>
                <c:pt idx="194">
                  <c:v>65.930626389328737</c:v>
                </c:pt>
                <c:pt idx="195">
                  <c:v>65.337212115547757</c:v>
                </c:pt>
                <c:pt idx="196">
                  <c:v>65.097809217828285</c:v>
                </c:pt>
                <c:pt idx="197">
                  <c:v>64.604208780104472</c:v>
                </c:pt>
                <c:pt idx="198">
                  <c:v>63.665783961631959</c:v>
                </c:pt>
                <c:pt idx="199">
                  <c:v>62.607009770264717</c:v>
                </c:pt>
                <c:pt idx="200">
                  <c:v>62.423103895880431</c:v>
                </c:pt>
                <c:pt idx="201">
                  <c:v>62.403217459453856</c:v>
                </c:pt>
                <c:pt idx="202">
                  <c:v>63.015147718875838</c:v>
                </c:pt>
                <c:pt idx="203">
                  <c:v>64.424336769257209</c:v>
                </c:pt>
                <c:pt idx="204">
                  <c:v>65.391645117696442</c:v>
                </c:pt>
                <c:pt idx="205">
                  <c:v>65.865279212867506</c:v>
                </c:pt>
                <c:pt idx="206">
                  <c:v>66.559548676094366</c:v>
                </c:pt>
                <c:pt idx="207">
                  <c:v>66.95100385743153</c:v>
                </c:pt>
                <c:pt idx="208">
                  <c:v>66.881874451459964</c:v>
                </c:pt>
                <c:pt idx="209">
                  <c:v>66.501824219792113</c:v>
                </c:pt>
                <c:pt idx="210">
                  <c:v>66.470975938228804</c:v>
                </c:pt>
                <c:pt idx="211">
                  <c:v>65.866867290485061</c:v>
                </c:pt>
                <c:pt idx="212">
                  <c:v>65.484015111932607</c:v>
                </c:pt>
                <c:pt idx="213">
                  <c:v>64.737230846153579</c:v>
                </c:pt>
                <c:pt idx="214">
                  <c:v>64.359576164445059</c:v>
                </c:pt>
                <c:pt idx="215">
                  <c:v>63.22436746865344</c:v>
                </c:pt>
                <c:pt idx="216">
                  <c:v>61.058365007241783</c:v>
                </c:pt>
                <c:pt idx="217">
                  <c:v>57.815320172719218</c:v>
                </c:pt>
                <c:pt idx="218">
                  <c:v>54.920276392271745</c:v>
                </c:pt>
                <c:pt idx="219">
                  <c:v>53.120695474797756</c:v>
                </c:pt>
                <c:pt idx="220">
                  <c:v>51.672554721556367</c:v>
                </c:pt>
                <c:pt idx="221">
                  <c:v>51.248209271182276</c:v>
                </c:pt>
                <c:pt idx="222">
                  <c:v>52.05552472589963</c:v>
                </c:pt>
                <c:pt idx="223">
                  <c:v>53.128903661988531</c:v>
                </c:pt>
                <c:pt idx="224">
                  <c:v>53.754134794889865</c:v>
                </c:pt>
                <c:pt idx="225">
                  <c:v>53.916759410368087</c:v>
                </c:pt>
                <c:pt idx="226">
                  <c:v>54.005800854149356</c:v>
                </c:pt>
                <c:pt idx="227">
                  <c:v>54.073583894519437</c:v>
                </c:pt>
                <c:pt idx="228">
                  <c:v>53.809607414463429</c:v>
                </c:pt>
                <c:pt idx="229">
                  <c:v>53.177889209865185</c:v>
                </c:pt>
                <c:pt idx="230">
                  <c:v>52.988343716135631</c:v>
                </c:pt>
                <c:pt idx="231">
                  <c:v>52.486280243169091</c:v>
                </c:pt>
                <c:pt idx="232">
                  <c:v>51.575308054759155</c:v>
                </c:pt>
                <c:pt idx="233">
                  <c:v>51.41540261321925</c:v>
                </c:pt>
                <c:pt idx="234">
                  <c:v>51.855075609514934</c:v>
                </c:pt>
                <c:pt idx="235">
                  <c:v>53.474390972560357</c:v>
                </c:pt>
                <c:pt idx="236">
                  <c:v>54.40962168724964</c:v>
                </c:pt>
                <c:pt idx="237">
                  <c:v>55.404788717729787</c:v>
                </c:pt>
                <c:pt idx="238">
                  <c:v>56.475837089566149</c:v>
                </c:pt>
                <c:pt idx="239">
                  <c:v>57.978848292849101</c:v>
                </c:pt>
                <c:pt idx="240">
                  <c:v>60.515178471108769</c:v>
                </c:pt>
                <c:pt idx="241">
                  <c:v>62.179574804159003</c:v>
                </c:pt>
                <c:pt idx="242">
                  <c:v>63.924231588869802</c:v>
                </c:pt>
                <c:pt idx="243">
                  <c:v>65.227286031578615</c:v>
                </c:pt>
                <c:pt idx="244">
                  <c:v>66.195941401545468</c:v>
                </c:pt>
                <c:pt idx="245">
                  <c:v>67.530142396030286</c:v>
                </c:pt>
                <c:pt idx="246">
                  <c:v>69.268717319453074</c:v>
                </c:pt>
                <c:pt idx="247">
                  <c:v>71.147474532996711</c:v>
                </c:pt>
                <c:pt idx="248">
                  <c:v>72.222769876531771</c:v>
                </c:pt>
                <c:pt idx="249">
                  <c:v>71.837029352178007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5-174F-B223-4B160B155808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BB-Lower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71.646474681190909</c:v>
                </c:pt>
                <c:pt idx="19">
                  <c:v>73.700886339857036</c:v>
                </c:pt>
                <c:pt idx="20">
                  <c:v>72.3151299690808</c:v>
                </c:pt>
                <c:pt idx="21">
                  <c:v>71.48074603051964</c:v>
                </c:pt>
                <c:pt idx="22">
                  <c:v>70.336253191034004</c:v>
                </c:pt>
                <c:pt idx="23">
                  <c:v>69.737757485347615</c:v>
                </c:pt>
                <c:pt idx="24">
                  <c:v>68.279423032008168</c:v>
                </c:pt>
                <c:pt idx="25">
                  <c:v>67.083385886696064</c:v>
                </c:pt>
                <c:pt idx="26">
                  <c:v>66.248169813019075</c:v>
                </c:pt>
                <c:pt idx="27">
                  <c:v>65.678744455623644</c:v>
                </c:pt>
                <c:pt idx="28">
                  <c:v>65.345175881482334</c:v>
                </c:pt>
                <c:pt idx="29">
                  <c:v>65.511883797225408</c:v>
                </c:pt>
                <c:pt idx="30">
                  <c:v>66.103518151731166</c:v>
                </c:pt>
                <c:pt idx="31">
                  <c:v>67.631634266634904</c:v>
                </c:pt>
                <c:pt idx="32">
                  <c:v>69.845324146687773</c:v>
                </c:pt>
                <c:pt idx="33">
                  <c:v>74.250333089783652</c:v>
                </c:pt>
                <c:pt idx="34">
                  <c:v>75.910778569672814</c:v>
                </c:pt>
                <c:pt idx="35">
                  <c:v>75.940104113572303</c:v>
                </c:pt>
                <c:pt idx="36">
                  <c:v>75.440472891984228</c:v>
                </c:pt>
                <c:pt idx="37">
                  <c:v>73.513259967546929</c:v>
                </c:pt>
                <c:pt idx="38">
                  <c:v>72.431510472053759</c:v>
                </c:pt>
                <c:pt idx="39">
                  <c:v>72.412702438415522</c:v>
                </c:pt>
                <c:pt idx="40">
                  <c:v>72.986771889378858</c:v>
                </c:pt>
                <c:pt idx="41">
                  <c:v>73.443292295795246</c:v>
                </c:pt>
                <c:pt idx="42">
                  <c:v>73.591077405943281</c:v>
                </c:pt>
                <c:pt idx="43">
                  <c:v>72.878000654740674</c:v>
                </c:pt>
                <c:pt idx="44">
                  <c:v>74.732619006002068</c:v>
                </c:pt>
                <c:pt idx="45">
                  <c:v>76.332655423734622</c:v>
                </c:pt>
                <c:pt idx="46">
                  <c:v>77.507867970824179</c:v>
                </c:pt>
                <c:pt idx="47">
                  <c:v>79.313379227388509</c:v>
                </c:pt>
                <c:pt idx="48">
                  <c:v>81.238201750072932</c:v>
                </c:pt>
                <c:pt idx="49">
                  <c:v>83.147671917348561</c:v>
                </c:pt>
                <c:pt idx="50">
                  <c:v>83.655109006186976</c:v>
                </c:pt>
                <c:pt idx="51">
                  <c:v>86.35565391386811</c:v>
                </c:pt>
                <c:pt idx="52">
                  <c:v>88.282682518652095</c:v>
                </c:pt>
                <c:pt idx="53">
                  <c:v>92.560892914691124</c:v>
                </c:pt>
                <c:pt idx="54">
                  <c:v>94.819147889435257</c:v>
                </c:pt>
                <c:pt idx="55">
                  <c:v>97.762183305677723</c:v>
                </c:pt>
                <c:pt idx="56">
                  <c:v>101.52841405905423</c:v>
                </c:pt>
                <c:pt idx="57">
                  <c:v>102.52704336647176</c:v>
                </c:pt>
                <c:pt idx="58">
                  <c:v>102.7419568232053</c:v>
                </c:pt>
                <c:pt idx="59">
                  <c:v>102.89485342303252</c:v>
                </c:pt>
                <c:pt idx="60">
                  <c:v>102.56010003059095</c:v>
                </c:pt>
                <c:pt idx="61">
                  <c:v>101.46366339930766</c:v>
                </c:pt>
                <c:pt idx="62">
                  <c:v>100.97994300641705</c:v>
                </c:pt>
                <c:pt idx="63">
                  <c:v>100.52790838834018</c:v>
                </c:pt>
                <c:pt idx="64">
                  <c:v>99.6050278940927</c:v>
                </c:pt>
                <c:pt idx="65">
                  <c:v>98.137650041853547</c:v>
                </c:pt>
                <c:pt idx="66">
                  <c:v>95.481634412495126</c:v>
                </c:pt>
                <c:pt idx="67">
                  <c:v>94.634618479857579</c:v>
                </c:pt>
                <c:pt idx="68">
                  <c:v>94.324301807429578</c:v>
                </c:pt>
                <c:pt idx="69">
                  <c:v>93.692181623492118</c:v>
                </c:pt>
                <c:pt idx="70">
                  <c:v>93.226505768136406</c:v>
                </c:pt>
                <c:pt idx="71">
                  <c:v>93.815453029717844</c:v>
                </c:pt>
                <c:pt idx="72">
                  <c:v>94.616225731684167</c:v>
                </c:pt>
                <c:pt idx="73">
                  <c:v>96.440675908035743</c:v>
                </c:pt>
                <c:pt idx="74">
                  <c:v>99.533180739452845</c:v>
                </c:pt>
                <c:pt idx="75">
                  <c:v>101.50784244045602</c:v>
                </c:pt>
                <c:pt idx="76">
                  <c:v>103.1366233898227</c:v>
                </c:pt>
                <c:pt idx="77">
                  <c:v>104.86989865158719</c:v>
                </c:pt>
                <c:pt idx="78">
                  <c:v>107.303707968308</c:v>
                </c:pt>
                <c:pt idx="79">
                  <c:v>106.48770266720398</c:v>
                </c:pt>
                <c:pt idx="80">
                  <c:v>104.43780662792827</c:v>
                </c:pt>
                <c:pt idx="81">
                  <c:v>104.09920497010987</c:v>
                </c:pt>
                <c:pt idx="82">
                  <c:v>104.19825192276973</c:v>
                </c:pt>
                <c:pt idx="83">
                  <c:v>104.33439809821954</c:v>
                </c:pt>
                <c:pt idx="84">
                  <c:v>104.31466646094015</c:v>
                </c:pt>
                <c:pt idx="85">
                  <c:v>103.7547137166713</c:v>
                </c:pt>
                <c:pt idx="86">
                  <c:v>104.80098657051059</c:v>
                </c:pt>
                <c:pt idx="87">
                  <c:v>105.4992671186412</c:v>
                </c:pt>
                <c:pt idx="88">
                  <c:v>106.11199842143365</c:v>
                </c:pt>
                <c:pt idx="89">
                  <c:v>108.46977783562284</c:v>
                </c:pt>
                <c:pt idx="90">
                  <c:v>109.89594176960176</c:v>
                </c:pt>
                <c:pt idx="91">
                  <c:v>107.33044117274916</c:v>
                </c:pt>
                <c:pt idx="92">
                  <c:v>106.46490263075435</c:v>
                </c:pt>
                <c:pt idx="93">
                  <c:v>106.13556374272427</c:v>
                </c:pt>
                <c:pt idx="94">
                  <c:v>105.04866928242018</c:v>
                </c:pt>
                <c:pt idx="95">
                  <c:v>102.22459358592727</c:v>
                </c:pt>
                <c:pt idx="96">
                  <c:v>95.877630004283859</c:v>
                </c:pt>
                <c:pt idx="97">
                  <c:v>91.015473924136387</c:v>
                </c:pt>
                <c:pt idx="98">
                  <c:v>86.858817043905205</c:v>
                </c:pt>
                <c:pt idx="99">
                  <c:v>80.891868041157252</c:v>
                </c:pt>
                <c:pt idx="100">
                  <c:v>76.335782623177209</c:v>
                </c:pt>
                <c:pt idx="101">
                  <c:v>72.421783483082663</c:v>
                </c:pt>
                <c:pt idx="102">
                  <c:v>69.460666203489581</c:v>
                </c:pt>
                <c:pt idx="103">
                  <c:v>66.944169818141802</c:v>
                </c:pt>
                <c:pt idx="104">
                  <c:v>63.341520158147532</c:v>
                </c:pt>
                <c:pt idx="105">
                  <c:v>59.999580537224716</c:v>
                </c:pt>
                <c:pt idx="106">
                  <c:v>57.521629973087023</c:v>
                </c:pt>
                <c:pt idx="107">
                  <c:v>57.430523479825879</c:v>
                </c:pt>
                <c:pt idx="108">
                  <c:v>58.761910327475697</c:v>
                </c:pt>
                <c:pt idx="109">
                  <c:v>60.438984912213982</c:v>
                </c:pt>
                <c:pt idx="110">
                  <c:v>62.683273643273679</c:v>
                </c:pt>
                <c:pt idx="111">
                  <c:v>63.652804567561446</c:v>
                </c:pt>
                <c:pt idx="112">
                  <c:v>65.465438459865908</c:v>
                </c:pt>
                <c:pt idx="113">
                  <c:v>68.404023551751749</c:v>
                </c:pt>
                <c:pt idx="114">
                  <c:v>70.928409853267055</c:v>
                </c:pt>
                <c:pt idx="115">
                  <c:v>72.116328677676918</c:v>
                </c:pt>
                <c:pt idx="116">
                  <c:v>72.146288093793288</c:v>
                </c:pt>
                <c:pt idx="117">
                  <c:v>72.135820521662268</c:v>
                </c:pt>
                <c:pt idx="118">
                  <c:v>71.475718524207679</c:v>
                </c:pt>
                <c:pt idx="119">
                  <c:v>70.909814786767981</c:v>
                </c:pt>
                <c:pt idx="120">
                  <c:v>69.346515486183861</c:v>
                </c:pt>
                <c:pt idx="121">
                  <c:v>67.004427131765709</c:v>
                </c:pt>
                <c:pt idx="122">
                  <c:v>64.883530849866716</c:v>
                </c:pt>
                <c:pt idx="123">
                  <c:v>61.202216917277873</c:v>
                </c:pt>
                <c:pt idx="124">
                  <c:v>57.218958837600219</c:v>
                </c:pt>
                <c:pt idx="125">
                  <c:v>54.119635236379402</c:v>
                </c:pt>
                <c:pt idx="126">
                  <c:v>51.649485121725348</c:v>
                </c:pt>
                <c:pt idx="127">
                  <c:v>49.268751137372639</c:v>
                </c:pt>
                <c:pt idx="128">
                  <c:v>47.365018832512384</c:v>
                </c:pt>
                <c:pt idx="129">
                  <c:v>45.338785176034108</c:v>
                </c:pt>
                <c:pt idx="130">
                  <c:v>44.483432538231348</c:v>
                </c:pt>
                <c:pt idx="131">
                  <c:v>43.238322964752555</c:v>
                </c:pt>
                <c:pt idx="132">
                  <c:v>43.759534819742044</c:v>
                </c:pt>
                <c:pt idx="133">
                  <c:v>46.154430182002187</c:v>
                </c:pt>
                <c:pt idx="134">
                  <c:v>48.491503964262286</c:v>
                </c:pt>
                <c:pt idx="135">
                  <c:v>52.160879238513573</c:v>
                </c:pt>
                <c:pt idx="136">
                  <c:v>55.178484808672671</c:v>
                </c:pt>
                <c:pt idx="137">
                  <c:v>57.987254861261142</c:v>
                </c:pt>
                <c:pt idx="138">
                  <c:v>59.409234095662953</c:v>
                </c:pt>
                <c:pt idx="139">
                  <c:v>61.133094934788197</c:v>
                </c:pt>
                <c:pt idx="140">
                  <c:v>62.042689136327191</c:v>
                </c:pt>
                <c:pt idx="141">
                  <c:v>62.315645605606875</c:v>
                </c:pt>
                <c:pt idx="142">
                  <c:v>62.56324993515544</c:v>
                </c:pt>
                <c:pt idx="143">
                  <c:v>62.106701487976594</c:v>
                </c:pt>
                <c:pt idx="144">
                  <c:v>62.197331458607962</c:v>
                </c:pt>
                <c:pt idx="145">
                  <c:v>62.17387220617514</c:v>
                </c:pt>
                <c:pt idx="146">
                  <c:v>60.879834378840229</c:v>
                </c:pt>
                <c:pt idx="147">
                  <c:v>58.738352407080697</c:v>
                </c:pt>
                <c:pt idx="148">
                  <c:v>54.967451760495095</c:v>
                </c:pt>
                <c:pt idx="149">
                  <c:v>51.777909185451719</c:v>
                </c:pt>
                <c:pt idx="150">
                  <c:v>49.062850569604436</c:v>
                </c:pt>
                <c:pt idx="151">
                  <c:v>45.250870717149901</c:v>
                </c:pt>
                <c:pt idx="152">
                  <c:v>41.608522713666495</c:v>
                </c:pt>
                <c:pt idx="153">
                  <c:v>38.24539395511303</c:v>
                </c:pt>
                <c:pt idx="154">
                  <c:v>34.468122090453377</c:v>
                </c:pt>
                <c:pt idx="155">
                  <c:v>31.716733637856734</c:v>
                </c:pt>
                <c:pt idx="156">
                  <c:v>29.639418447192771</c:v>
                </c:pt>
                <c:pt idx="157">
                  <c:v>28.670239385950982</c:v>
                </c:pt>
                <c:pt idx="158">
                  <c:v>27.966695112710333</c:v>
                </c:pt>
                <c:pt idx="159">
                  <c:v>27.288766784697017</c:v>
                </c:pt>
                <c:pt idx="160">
                  <c:v>26.918773415335654</c:v>
                </c:pt>
                <c:pt idx="161">
                  <c:v>27.396991535256412</c:v>
                </c:pt>
                <c:pt idx="162">
                  <c:v>28.5070187972198</c:v>
                </c:pt>
                <c:pt idx="163">
                  <c:v>28.440634759950566</c:v>
                </c:pt>
                <c:pt idx="164">
                  <c:v>29.000807704468162</c:v>
                </c:pt>
                <c:pt idx="165">
                  <c:v>30.870570390105826</c:v>
                </c:pt>
                <c:pt idx="166">
                  <c:v>32.829101104736708</c:v>
                </c:pt>
                <c:pt idx="167">
                  <c:v>34.78134959669822</c:v>
                </c:pt>
                <c:pt idx="168">
                  <c:v>35.892178398379151</c:v>
                </c:pt>
                <c:pt idx="169">
                  <c:v>37.205170643206216</c:v>
                </c:pt>
                <c:pt idx="170">
                  <c:v>39.059296285925925</c:v>
                </c:pt>
                <c:pt idx="171">
                  <c:v>39.587435031157426</c:v>
                </c:pt>
                <c:pt idx="172">
                  <c:v>39.837335553630233</c:v>
                </c:pt>
                <c:pt idx="173">
                  <c:v>39.637900733912502</c:v>
                </c:pt>
                <c:pt idx="174">
                  <c:v>39.364717551299101</c:v>
                </c:pt>
                <c:pt idx="175">
                  <c:v>38.905927707357577</c:v>
                </c:pt>
                <c:pt idx="176">
                  <c:v>38.800542545375372</c:v>
                </c:pt>
                <c:pt idx="177">
                  <c:v>38.755515281167312</c:v>
                </c:pt>
                <c:pt idx="178">
                  <c:v>38.878068348241101</c:v>
                </c:pt>
                <c:pt idx="179">
                  <c:v>38.614016193273144</c:v>
                </c:pt>
                <c:pt idx="180">
                  <c:v>37.450149601347071</c:v>
                </c:pt>
                <c:pt idx="181">
                  <c:v>36.763794074097063</c:v>
                </c:pt>
                <c:pt idx="182">
                  <c:v>36.038148543942967</c:v>
                </c:pt>
                <c:pt idx="183">
                  <c:v>35.777398475840513</c:v>
                </c:pt>
                <c:pt idx="184">
                  <c:v>35.66036180927096</c:v>
                </c:pt>
                <c:pt idx="185">
                  <c:v>35.054128857553771</c:v>
                </c:pt>
                <c:pt idx="186">
                  <c:v>34.769159633662007</c:v>
                </c:pt>
                <c:pt idx="187">
                  <c:v>34.474187249205883</c:v>
                </c:pt>
                <c:pt idx="188">
                  <c:v>33.916085500586988</c:v>
                </c:pt>
                <c:pt idx="189">
                  <c:v>33.638019909561692</c:v>
                </c:pt>
                <c:pt idx="190">
                  <c:v>33.928981867735267</c:v>
                </c:pt>
                <c:pt idx="191">
                  <c:v>34.2596331486561</c:v>
                </c:pt>
                <c:pt idx="192">
                  <c:v>35.229664533802023</c:v>
                </c:pt>
                <c:pt idx="193">
                  <c:v>36.676866603431286</c:v>
                </c:pt>
                <c:pt idx="194">
                  <c:v>38.406065725281479</c:v>
                </c:pt>
                <c:pt idx="195">
                  <c:v>40.628180280429781</c:v>
                </c:pt>
                <c:pt idx="196">
                  <c:v>42.572000927861716</c:v>
                </c:pt>
                <c:pt idx="197">
                  <c:v>44.743187181955804</c:v>
                </c:pt>
                <c:pt idx="198">
                  <c:v>46.870288746426525</c:v>
                </c:pt>
                <c:pt idx="199">
                  <c:v>48.563161596963532</c:v>
                </c:pt>
                <c:pt idx="200">
                  <c:v>48.869226305436058</c:v>
                </c:pt>
                <c:pt idx="201">
                  <c:v>48.898307384183312</c:v>
                </c:pt>
                <c:pt idx="202">
                  <c:v>47.997659067133469</c:v>
                </c:pt>
                <c:pt idx="203">
                  <c:v>45.897367773606234</c:v>
                </c:pt>
                <c:pt idx="204">
                  <c:v>44.278172893774325</c:v>
                </c:pt>
                <c:pt idx="205">
                  <c:v>42.918184371124369</c:v>
                </c:pt>
                <c:pt idx="206">
                  <c:v>41.305898316489021</c:v>
                </c:pt>
                <c:pt idx="207">
                  <c:v>39.913967361453757</c:v>
                </c:pt>
                <c:pt idx="208">
                  <c:v>38.985885063483025</c:v>
                </c:pt>
                <c:pt idx="209">
                  <c:v>38.53634543267458</c:v>
                </c:pt>
                <c:pt idx="210">
                  <c:v>37.825974081926361</c:v>
                </c:pt>
                <c:pt idx="211">
                  <c:v>37.487749419741014</c:v>
                </c:pt>
                <c:pt idx="212">
                  <c:v>37.295710921324456</c:v>
                </c:pt>
                <c:pt idx="213">
                  <c:v>36.94864864561459</c:v>
                </c:pt>
                <c:pt idx="214">
                  <c:v>36.326737128168375</c:v>
                </c:pt>
                <c:pt idx="215">
                  <c:v>36.132526518431888</c:v>
                </c:pt>
                <c:pt idx="216">
                  <c:v>36.701791482575111</c:v>
                </c:pt>
                <c:pt idx="217">
                  <c:v>38.501239030219743</c:v>
                </c:pt>
                <c:pt idx="218">
                  <c:v>40.3389658082517</c:v>
                </c:pt>
                <c:pt idx="219">
                  <c:v>41.456254728958143</c:v>
                </c:pt>
                <c:pt idx="220">
                  <c:v>42.37694364958557</c:v>
                </c:pt>
                <c:pt idx="221">
                  <c:v>41.924977497115549</c:v>
                </c:pt>
                <c:pt idx="222">
                  <c:v>40.14339527196563</c:v>
                </c:pt>
                <c:pt idx="223">
                  <c:v>38.306157470837746</c:v>
                </c:pt>
                <c:pt idx="224">
                  <c:v>36.90597389614868</c:v>
                </c:pt>
                <c:pt idx="225">
                  <c:v>35.994844109399068</c:v>
                </c:pt>
                <c:pt idx="226">
                  <c:v>35.406982209883481</c:v>
                </c:pt>
                <c:pt idx="227">
                  <c:v>34.804972245542608</c:v>
                </c:pt>
                <c:pt idx="228">
                  <c:v>34.700923712006229</c:v>
                </c:pt>
                <c:pt idx="229">
                  <c:v>34.705562455842411</c:v>
                </c:pt>
                <c:pt idx="230">
                  <c:v>34.775052271183327</c:v>
                </c:pt>
                <c:pt idx="231">
                  <c:v>34.940296695694784</c:v>
                </c:pt>
                <c:pt idx="232">
                  <c:v>35.432710576028661</c:v>
                </c:pt>
                <c:pt idx="233">
                  <c:v>35.496018927688816</c:v>
                </c:pt>
                <c:pt idx="234">
                  <c:v>35.289916411743356</c:v>
                </c:pt>
                <c:pt idx="235">
                  <c:v>34.348300062036571</c:v>
                </c:pt>
                <c:pt idx="236">
                  <c:v>33.980939028029482</c:v>
                </c:pt>
                <c:pt idx="237">
                  <c:v>33.466393728397733</c:v>
                </c:pt>
                <c:pt idx="238">
                  <c:v>32.86110164107361</c:v>
                </c:pt>
                <c:pt idx="239">
                  <c:v>31.986894952284565</c:v>
                </c:pt>
                <c:pt idx="240">
                  <c:v>30.445296205096582</c:v>
                </c:pt>
                <c:pt idx="241">
                  <c:v>30.074723324688375</c:v>
                </c:pt>
                <c:pt idx="242">
                  <c:v>30.104485591743977</c:v>
                </c:pt>
                <c:pt idx="243">
                  <c:v>30.685159857741318</c:v>
                </c:pt>
                <c:pt idx="244">
                  <c:v>31.60373655903204</c:v>
                </c:pt>
                <c:pt idx="245">
                  <c:v>32.317855279608168</c:v>
                </c:pt>
                <c:pt idx="246">
                  <c:v>32.779376737155843</c:v>
                </c:pt>
                <c:pt idx="247">
                  <c:v>33.386216767510483</c:v>
                </c:pt>
                <c:pt idx="248">
                  <c:v>34.296829689253009</c:v>
                </c:pt>
                <c:pt idx="249">
                  <c:v>36.302156135187687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5-174F-B223-4B160B155808}"/>
            </c:ext>
          </c:extLst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Sheet3!$K$2:$K$251</c:f>
              <c:numCache>
                <c:formatCode>0.00</c:formatCode>
                <c:ptCount val="250"/>
                <c:pt idx="0">
                  <c:v>90</c:v>
                </c:pt>
                <c:pt idx="1">
                  <c:v>89.958036240906011</c:v>
                </c:pt>
                <c:pt idx="2">
                  <c:v>90.399448386823209</c:v>
                </c:pt>
                <c:pt idx="3">
                  <c:v>91.251981156816314</c:v>
                </c:pt>
                <c:pt idx="4">
                  <c:v>92.25627620140277</c:v>
                </c:pt>
                <c:pt idx="5">
                  <c:v>93.287158530387018</c:v>
                </c:pt>
                <c:pt idx="6">
                  <c:v>94.368084206880354</c:v>
                </c:pt>
                <c:pt idx="7">
                  <c:v>95.284932804245983</c:v>
                </c:pt>
                <c:pt idx="8">
                  <c:v>95.515852070867297</c:v>
                </c:pt>
                <c:pt idx="9">
                  <c:v>96.367719346574702</c:v>
                </c:pt>
                <c:pt idx="10">
                  <c:v>97.354838104020217</c:v>
                </c:pt>
                <c:pt idx="11">
                  <c:v>98.659131580782912</c:v>
                </c:pt>
                <c:pt idx="12">
                  <c:v>99.954840844761577</c:v>
                </c:pt>
                <c:pt idx="13">
                  <c:v>101.3909127054762</c:v>
                </c:pt>
                <c:pt idx="14">
                  <c:v>101.84859923052666</c:v>
                </c:pt>
                <c:pt idx="15">
                  <c:v>101.65043513662972</c:v>
                </c:pt>
                <c:pt idx="16">
                  <c:v>100.83423722510702</c:v>
                </c:pt>
                <c:pt idx="17">
                  <c:v>99.725442448489758</c:v>
                </c:pt>
                <c:pt idx="18">
                  <c:v>98.179335455406104</c:v>
                </c:pt>
                <c:pt idx="19">
                  <c:v>96.61791920582985</c:v>
                </c:pt>
                <c:pt idx="20">
                  <c:v>95.425936331409503</c:v>
                </c:pt>
                <c:pt idx="21">
                  <c:v>94.500811810999934</c:v>
                </c:pt>
                <c:pt idx="22">
                  <c:v>93.829241657635706</c:v>
                </c:pt>
                <c:pt idx="23">
                  <c:v>93.687850402167555</c:v>
                </c:pt>
                <c:pt idx="24">
                  <c:v>93.041989364961481</c:v>
                </c:pt>
                <c:pt idx="25">
                  <c:v>92.490692857198297</c:v>
                </c:pt>
                <c:pt idx="26">
                  <c:v>92.05054040663039</c:v>
                </c:pt>
                <c:pt idx="27">
                  <c:v>91.736604224347886</c:v>
                </c:pt>
                <c:pt idx="28">
                  <c:v>91.716041032852786</c:v>
                </c:pt>
                <c:pt idx="29">
                  <c:v>91.95228489942437</c:v>
                </c:pt>
                <c:pt idx="30">
                  <c:v>92.377740090487706</c:v>
                </c:pt>
                <c:pt idx="31">
                  <c:v>92.56534806140705</c:v>
                </c:pt>
                <c:pt idx="32">
                  <c:v>93.209555068871353</c:v>
                </c:pt>
                <c:pt idx="33">
                  <c:v>93.203968398490716</c:v>
                </c:pt>
                <c:pt idx="34">
                  <c:v>93.801093346662839</c:v>
                </c:pt>
                <c:pt idx="35">
                  <c:v>94.354481567273893</c:v>
                </c:pt>
                <c:pt idx="36">
                  <c:v>94.802507381784864</c:v>
                </c:pt>
                <c:pt idx="37">
                  <c:v>95.99480261763307</c:v>
                </c:pt>
                <c:pt idx="38">
                  <c:v>97.401414928763089</c:v>
                </c:pt>
                <c:pt idx="39">
                  <c:v>98.790105439673482</c:v>
                </c:pt>
                <c:pt idx="40">
                  <c:v>99.873652225351989</c:v>
                </c:pt>
                <c:pt idx="41">
                  <c:v>101.01090677818692</c:v>
                </c:pt>
                <c:pt idx="42">
                  <c:v>102.28442860113043</c:v>
                </c:pt>
                <c:pt idx="43">
                  <c:v>103.68167299804716</c:v>
                </c:pt>
                <c:pt idx="44">
                  <c:v>104.33898935127978</c:v>
                </c:pt>
                <c:pt idx="45">
                  <c:v>105.43966170713</c:v>
                </c:pt>
                <c:pt idx="46">
                  <c:v>106.93206308911086</c:v>
                </c:pt>
                <c:pt idx="47">
                  <c:v>108.2368552455048</c:v>
                </c:pt>
                <c:pt idx="48">
                  <c:v>109.27294235005728</c:v>
                </c:pt>
                <c:pt idx="49">
                  <c:v>110.05162653824934</c:v>
                </c:pt>
                <c:pt idx="50">
                  <c:v>111.60079473284932</c:v>
                </c:pt>
                <c:pt idx="51">
                  <c:v>112.34797376985954</c:v>
                </c:pt>
                <c:pt idx="52">
                  <c:v>112.59591537931144</c:v>
                </c:pt>
                <c:pt idx="53">
                  <c:v>112.49252653974885</c:v>
                </c:pt>
                <c:pt idx="54">
                  <c:v>112.19078455691279</c:v>
                </c:pt>
                <c:pt idx="55">
                  <c:v>112.26882971267156</c:v>
                </c:pt>
                <c:pt idx="56">
                  <c:v>112.2600510176367</c:v>
                </c:pt>
                <c:pt idx="57">
                  <c:v>112.2421054908768</c:v>
                </c:pt>
                <c:pt idx="58">
                  <c:v>112.22477495303382</c:v>
                </c:pt>
                <c:pt idx="59">
                  <c:v>113.01789003359201</c:v>
                </c:pt>
                <c:pt idx="60">
                  <c:v>114.27986583911772</c:v>
                </c:pt>
                <c:pt idx="61">
                  <c:v>115.76233969196157</c:v>
                </c:pt>
                <c:pt idx="62">
                  <c:v>116.90063104927414</c:v>
                </c:pt>
                <c:pt idx="63">
                  <c:v>117.9006643418365</c:v>
                </c:pt>
                <c:pt idx="64">
                  <c:v>119.59306466635429</c:v>
                </c:pt>
                <c:pt idx="65">
                  <c:v>121.26527183188925</c:v>
                </c:pt>
                <c:pt idx="66">
                  <c:v>123.29950947063153</c:v>
                </c:pt>
                <c:pt idx="67">
                  <c:v>124.64494904812821</c:v>
                </c:pt>
                <c:pt idx="68">
                  <c:v>125.79146195109784</c:v>
                </c:pt>
                <c:pt idx="69">
                  <c:v>127.3521512212773</c:v>
                </c:pt>
                <c:pt idx="70">
                  <c:v>128.36313671270244</c:v>
                </c:pt>
                <c:pt idx="71">
                  <c:v>128.22767036195839</c:v>
                </c:pt>
                <c:pt idx="72">
                  <c:v>127.45843268903096</c:v>
                </c:pt>
                <c:pt idx="73">
                  <c:v>126.95152662534917</c:v>
                </c:pt>
                <c:pt idx="74">
                  <c:v>127.15018986908561</c:v>
                </c:pt>
                <c:pt idx="75">
                  <c:v>126.80065687530215</c:v>
                </c:pt>
                <c:pt idx="76">
                  <c:v>126.04142959616786</c:v>
                </c:pt>
                <c:pt idx="77">
                  <c:v>125.33804646812611</c:v>
                </c:pt>
                <c:pt idx="78">
                  <c:v>124.95559934322624</c:v>
                </c:pt>
                <c:pt idx="79">
                  <c:v>124.20370210738072</c:v>
                </c:pt>
                <c:pt idx="80">
                  <c:v>123.34881346730546</c:v>
                </c:pt>
                <c:pt idx="81">
                  <c:v>123.47915671947435</c:v>
                </c:pt>
                <c:pt idx="82">
                  <c:v>124.28753881016254</c:v>
                </c:pt>
                <c:pt idx="83">
                  <c:v>124.9658644856404</c:v>
                </c:pt>
                <c:pt idx="84">
                  <c:v>125.13148798681236</c:v>
                </c:pt>
                <c:pt idx="85">
                  <c:v>124.66041023155877</c:v>
                </c:pt>
                <c:pt idx="86">
                  <c:v>124.43218504263426</c:v>
                </c:pt>
                <c:pt idx="87">
                  <c:v>125.01089176418382</c:v>
                </c:pt>
                <c:pt idx="88">
                  <c:v>125.61790338971528</c:v>
                </c:pt>
                <c:pt idx="89">
                  <c:v>125.5609021633787</c:v>
                </c:pt>
                <c:pt idx="90">
                  <c:v>125.10616815368004</c:v>
                </c:pt>
                <c:pt idx="91">
                  <c:v>123.80362913651273</c:v>
                </c:pt>
                <c:pt idx="92">
                  <c:v>122.9972982590054</c:v>
                </c:pt>
                <c:pt idx="93">
                  <c:v>122.61386173126604</c:v>
                </c:pt>
                <c:pt idx="94">
                  <c:v>121.77699356090913</c:v>
                </c:pt>
                <c:pt idx="95">
                  <c:v>120.45181640183438</c:v>
                </c:pt>
                <c:pt idx="96">
                  <c:v>118.19154031751914</c:v>
                </c:pt>
                <c:pt idx="97">
                  <c:v>116.19470717281934</c:v>
                </c:pt>
                <c:pt idx="98">
                  <c:v>114.39322179058901</c:v>
                </c:pt>
                <c:pt idx="99">
                  <c:v>112.01610364323707</c:v>
                </c:pt>
                <c:pt idx="100">
                  <c:v>109.99819529259366</c:v>
                </c:pt>
                <c:pt idx="101">
                  <c:v>108.17207342789695</c:v>
                </c:pt>
                <c:pt idx="102">
                  <c:v>106.34158288648838</c:v>
                </c:pt>
                <c:pt idx="103">
                  <c:v>104.55064245139144</c:v>
                </c:pt>
                <c:pt idx="104">
                  <c:v>102.45773785983349</c:v>
                </c:pt>
                <c:pt idx="105">
                  <c:v>100.60240021036275</c:v>
                </c:pt>
                <c:pt idx="106">
                  <c:v>98.923058131454184</c:v>
                </c:pt>
                <c:pt idx="107">
                  <c:v>97.516649073888956</c:v>
                </c:pt>
                <c:pt idx="108">
                  <c:v>96.246889485506145</c:v>
                </c:pt>
                <c:pt idx="109">
                  <c:v>95.485446745097434</c:v>
                </c:pt>
                <c:pt idx="110">
                  <c:v>95.392675447654028</c:v>
                </c:pt>
                <c:pt idx="111">
                  <c:v>95.643656441374162</c:v>
                </c:pt>
                <c:pt idx="112">
                  <c:v>96.372503516771587</c:v>
                </c:pt>
                <c:pt idx="113">
                  <c:v>97.314581828262902</c:v>
                </c:pt>
                <c:pt idx="114">
                  <c:v>97.629050835902547</c:v>
                </c:pt>
                <c:pt idx="115">
                  <c:v>97.959758851594472</c:v>
                </c:pt>
                <c:pt idx="116">
                  <c:v>97.718598185971629</c:v>
                </c:pt>
                <c:pt idx="117">
                  <c:v>97.173308543651643</c:v>
                </c:pt>
                <c:pt idx="118">
                  <c:v>96.071315827497486</c:v>
                </c:pt>
                <c:pt idx="119">
                  <c:v>95.027206377390513</c:v>
                </c:pt>
                <c:pt idx="120">
                  <c:v>93.645340692359554</c:v>
                </c:pt>
                <c:pt idx="121">
                  <c:v>92.045210372016683</c:v>
                </c:pt>
                <c:pt idx="122">
                  <c:v>90.551162743460381</c:v>
                </c:pt>
                <c:pt idx="123">
                  <c:v>88.577931231552938</c:v>
                </c:pt>
                <c:pt idx="124">
                  <c:v>86.428118846545587</c:v>
                </c:pt>
                <c:pt idx="125">
                  <c:v>84.633613943029317</c:v>
                </c:pt>
                <c:pt idx="126">
                  <c:v>83.136142747892379</c:v>
                </c:pt>
                <c:pt idx="127">
                  <c:v>81.772825329558543</c:v>
                </c:pt>
                <c:pt idx="128">
                  <c:v>80.667772513857315</c:v>
                </c:pt>
                <c:pt idx="129">
                  <c:v>79.59334139427564</c:v>
                </c:pt>
                <c:pt idx="130">
                  <c:v>79.039414761146659</c:v>
                </c:pt>
                <c:pt idx="131">
                  <c:v>77.962264413339838</c:v>
                </c:pt>
                <c:pt idx="132">
                  <c:v>77.177035316925469</c:v>
                </c:pt>
                <c:pt idx="133">
                  <c:v>76.611594399306824</c:v>
                </c:pt>
                <c:pt idx="134">
                  <c:v>76.452701766109413</c:v>
                </c:pt>
                <c:pt idx="135">
                  <c:v>76.402060366821502</c:v>
                </c:pt>
                <c:pt idx="136">
                  <c:v>76.511287109829894</c:v>
                </c:pt>
                <c:pt idx="137">
                  <c:v>76.617379881636097</c:v>
                </c:pt>
                <c:pt idx="138">
                  <c:v>76.326409329880391</c:v>
                </c:pt>
                <c:pt idx="139">
                  <c:v>75.850795348605004</c:v>
                </c:pt>
                <c:pt idx="140">
                  <c:v>75.606027889520448</c:v>
                </c:pt>
                <c:pt idx="141">
                  <c:v>75.402659250448295</c:v>
                </c:pt>
                <c:pt idx="142">
                  <c:v>75.171879545249567</c:v>
                </c:pt>
                <c:pt idx="143">
                  <c:v>74.423070385028495</c:v>
                </c:pt>
                <c:pt idx="144">
                  <c:v>73.65234532605426</c:v>
                </c:pt>
                <c:pt idx="145">
                  <c:v>73.064492042860905</c:v>
                </c:pt>
                <c:pt idx="146">
                  <c:v>72.183690627140905</c:v>
                </c:pt>
                <c:pt idx="147">
                  <c:v>71.109020692483654</c:v>
                </c:pt>
                <c:pt idx="148">
                  <c:v>69.673222715474097</c:v>
                </c:pt>
                <c:pt idx="149">
                  <c:v>68.321779081674322</c:v>
                </c:pt>
                <c:pt idx="150">
                  <c:v>67.079733368047457</c:v>
                </c:pt>
                <c:pt idx="151">
                  <c:v>65.501822801287389</c:v>
                </c:pt>
                <c:pt idx="152">
                  <c:v>63.962801138671885</c:v>
                </c:pt>
                <c:pt idx="153">
                  <c:v>62.472408007015801</c:v>
                </c:pt>
                <c:pt idx="154">
                  <c:v>60.73530589529522</c:v>
                </c:pt>
                <c:pt idx="155">
                  <c:v>59.216008885609796</c:v>
                </c:pt>
                <c:pt idx="156">
                  <c:v>57.757681431054564</c:v>
                </c:pt>
                <c:pt idx="157">
                  <c:v>56.584931674411848</c:v>
                </c:pt>
                <c:pt idx="158">
                  <c:v>55.677057692733584</c:v>
                </c:pt>
                <c:pt idx="159">
                  <c:v>54.805769878695614</c:v>
                </c:pt>
                <c:pt idx="160">
                  <c:v>53.767899483207344</c:v>
                </c:pt>
                <c:pt idx="161">
                  <c:v>52.885806499107922</c:v>
                </c:pt>
                <c:pt idx="162">
                  <c:v>52.050815542667067</c:v>
                </c:pt>
                <c:pt idx="163">
                  <c:v>51.040339699910071</c:v>
                </c:pt>
                <c:pt idx="164">
                  <c:v>50.217459665510418</c:v>
                </c:pt>
                <c:pt idx="165">
                  <c:v>49.53807156172234</c:v>
                </c:pt>
                <c:pt idx="166">
                  <c:v>49.09018828424837</c:v>
                </c:pt>
                <c:pt idx="167">
                  <c:v>48.737140269916132</c:v>
                </c:pt>
                <c:pt idx="168">
                  <c:v>48.730546350644403</c:v>
                </c:pt>
                <c:pt idx="169">
                  <c:v>48.556717118706061</c:v>
                </c:pt>
                <c:pt idx="170">
                  <c:v>48.271428301060581</c:v>
                </c:pt>
                <c:pt idx="171">
                  <c:v>47.909537664524578</c:v>
                </c:pt>
                <c:pt idx="172">
                  <c:v>47.47230183953711</c:v>
                </c:pt>
                <c:pt idx="173">
                  <c:v>46.926496313419932</c:v>
                </c:pt>
                <c:pt idx="174">
                  <c:v>46.494838961691237</c:v>
                </c:pt>
                <c:pt idx="175">
                  <c:v>46.028309186327469</c:v>
                </c:pt>
                <c:pt idx="176">
                  <c:v>45.738621072382813</c:v>
                </c:pt>
                <c:pt idx="177">
                  <c:v>45.549407298150491</c:v>
                </c:pt>
                <c:pt idx="178">
                  <c:v>45.597903426022036</c:v>
                </c:pt>
                <c:pt idx="179">
                  <c:v>45.831747169098108</c:v>
                </c:pt>
                <c:pt idx="180">
                  <c:v>46.374298488661509</c:v>
                </c:pt>
                <c:pt idx="181">
                  <c:v>46.82216080426484</c:v>
                </c:pt>
                <c:pt idx="182">
                  <c:v>47.346661107254697</c:v>
                </c:pt>
                <c:pt idx="183">
                  <c:v>47.926937305689435</c:v>
                </c:pt>
                <c:pt idx="184">
                  <c:v>48.440359771909279</c:v>
                </c:pt>
                <c:pt idx="185">
                  <c:v>49.177711913534417</c:v>
                </c:pt>
                <c:pt idx="186">
                  <c:v>49.727355422892003</c:v>
                </c:pt>
                <c:pt idx="187">
                  <c:v>50.301676130770375</c:v>
                </c:pt>
                <c:pt idx="188">
                  <c:v>50.909445888943132</c:v>
                </c:pt>
                <c:pt idx="189">
                  <c:v>51.46354465411445</c:v>
                </c:pt>
                <c:pt idx="190">
                  <c:v>51.744160435068963</c:v>
                </c:pt>
                <c:pt idx="191">
                  <c:v>52.257083497942695</c:v>
                </c:pt>
                <c:pt idx="192">
                  <c:v>52.518092848100146</c:v>
                </c:pt>
                <c:pt idx="193">
                  <c:v>52.966659113723118</c:v>
                </c:pt>
                <c:pt idx="194">
                  <c:v>53.175786261649421</c:v>
                </c:pt>
                <c:pt idx="195">
                  <c:v>53.624118916163255</c:v>
                </c:pt>
                <c:pt idx="196">
                  <c:v>54.234275351484236</c:v>
                </c:pt>
                <c:pt idx="197">
                  <c:v>54.833652423404388</c:v>
                </c:pt>
                <c:pt idx="198">
                  <c:v>55.130007821250061</c:v>
                </c:pt>
                <c:pt idx="199">
                  <c:v>55.059935583037536</c:v>
                </c:pt>
                <c:pt idx="200">
                  <c:v>54.839953562309788</c:v>
                </c:pt>
                <c:pt idx="201">
                  <c:v>54.490319815966302</c:v>
                </c:pt>
                <c:pt idx="202">
                  <c:v>54.00954968200567</c:v>
                </c:pt>
                <c:pt idx="203">
                  <c:v>53.2970724512776</c:v>
                </c:pt>
                <c:pt idx="204">
                  <c:v>52.6782091594484</c:v>
                </c:pt>
                <c:pt idx="205">
                  <c:v>52.167809523708968</c:v>
                </c:pt>
                <c:pt idx="206">
                  <c:v>51.558380316470426</c:v>
                </c:pt>
                <c:pt idx="207">
                  <c:v>51.005483630962182</c:v>
                </c:pt>
                <c:pt idx="208">
                  <c:v>50.596498671076411</c:v>
                </c:pt>
                <c:pt idx="209">
                  <c:v>50.390316349876656</c:v>
                </c:pt>
                <c:pt idx="210">
                  <c:v>50.067220890938096</c:v>
                </c:pt>
                <c:pt idx="211">
                  <c:v>49.842392186653697</c:v>
                </c:pt>
                <c:pt idx="212">
                  <c:v>49.785857207439619</c:v>
                </c:pt>
                <c:pt idx="213">
                  <c:v>49.452877780278911</c:v>
                </c:pt>
                <c:pt idx="214">
                  <c:v>49.044682960766814</c:v>
                </c:pt>
                <c:pt idx="215">
                  <c:v>48.620340400576026</c:v>
                </c:pt>
                <c:pt idx="216">
                  <c:v>48.186344792363968</c:v>
                </c:pt>
                <c:pt idx="217">
                  <c:v>47.98686069193564</c:v>
                </c:pt>
                <c:pt idx="218">
                  <c:v>47.928322919049279</c:v>
                </c:pt>
                <c:pt idx="219">
                  <c:v>47.894323531743929</c:v>
                </c:pt>
                <c:pt idx="220">
                  <c:v>47.854445675316576</c:v>
                </c:pt>
                <c:pt idx="221">
                  <c:v>47.335515915501851</c:v>
                </c:pt>
                <c:pt idx="222">
                  <c:v>46.608282562125872</c:v>
                </c:pt>
                <c:pt idx="223">
                  <c:v>45.873203280873035</c:v>
                </c:pt>
                <c:pt idx="224">
                  <c:v>45.223325203570255</c:v>
                </c:pt>
                <c:pt idx="225">
                  <c:v>44.71005244813216</c:v>
                </c:pt>
                <c:pt idx="226">
                  <c:v>44.335818718820647</c:v>
                </c:pt>
                <c:pt idx="227">
                  <c:v>43.96199749597352</c:v>
                </c:pt>
                <c:pt idx="228">
                  <c:v>43.87332072647488</c:v>
                </c:pt>
                <c:pt idx="229">
                  <c:v>43.710222532606629</c:v>
                </c:pt>
                <c:pt idx="230">
                  <c:v>43.908987743514146</c:v>
                </c:pt>
                <c:pt idx="231">
                  <c:v>43.949877388074796</c:v>
                </c:pt>
                <c:pt idx="232">
                  <c:v>44.055907334367234</c:v>
                </c:pt>
                <c:pt idx="233">
                  <c:v>44.176640190470799</c:v>
                </c:pt>
                <c:pt idx="234">
                  <c:v>44.493392265559685</c:v>
                </c:pt>
                <c:pt idx="235">
                  <c:v>45.147933593806357</c:v>
                </c:pt>
                <c:pt idx="236">
                  <c:v>45.585471663079218</c:v>
                </c:pt>
                <c:pt idx="237">
                  <c:v>46.091424747200286</c:v>
                </c:pt>
                <c:pt idx="238">
                  <c:v>46.65698209715751</c:v>
                </c:pt>
                <c:pt idx="239">
                  <c:v>47.34292423050271</c:v>
                </c:pt>
                <c:pt idx="240">
                  <c:v>48.302923860928523</c:v>
                </c:pt>
                <c:pt idx="241">
                  <c:v>48.973494705000292</c:v>
                </c:pt>
                <c:pt idx="242">
                  <c:v>49.780186278116275</c:v>
                </c:pt>
                <c:pt idx="243">
                  <c:v>50.537048270298776</c:v>
                </c:pt>
                <c:pt idx="244">
                  <c:v>51.240358357105542</c:v>
                </c:pt>
                <c:pt idx="245">
                  <c:v>52.1048155061507</c:v>
                </c:pt>
                <c:pt idx="246">
                  <c:v>53.121648515095004</c:v>
                </c:pt>
                <c:pt idx="247">
                  <c:v>54.278317067743899</c:v>
                </c:pt>
                <c:pt idx="248">
                  <c:v>55.098474877388625</c:v>
                </c:pt>
                <c:pt idx="249">
                  <c:v>55.408777165891372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5-174F-B223-4B160B15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0127"/>
        <c:axId val="1505259119"/>
      </c:lineChart>
      <c:catAx>
        <c:axId val="140575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9119"/>
        <c:crosses val="autoZero"/>
        <c:auto val="1"/>
        <c:lblAlgn val="ctr"/>
        <c:lblOffset val="100"/>
        <c:noMultiLvlLbl val="0"/>
      </c:catAx>
      <c:valAx>
        <c:axId val="150525911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62</xdr:row>
      <xdr:rowOff>46013</xdr:rowOff>
    </xdr:from>
    <xdr:to>
      <xdr:col>8</xdr:col>
      <xdr:colOff>787400</xdr:colOff>
      <xdr:row>80</xdr:row>
      <xdr:rowOff>181279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B8120-4419-4F47-9445-A73B2E75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44</xdr:row>
      <xdr:rowOff>57903</xdr:rowOff>
    </xdr:from>
    <xdr:to>
      <xdr:col>8</xdr:col>
      <xdr:colOff>812799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09C63-E020-1D45-9C24-AF6D88841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101601</xdr:colOff>
      <xdr:row>19</xdr:row>
      <xdr:rowOff>20793</xdr:rowOff>
    </xdr:from>
    <xdr:to>
      <xdr:col>8</xdr:col>
      <xdr:colOff>801633</xdr:colOff>
      <xdr:row>44</xdr:row>
      <xdr:rowOff>23678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20A85-51F9-DD44-8A32-8E69B3214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B66B-9BA7-6748-8969-38459675A917}">
  <sheetPr codeName="Sheet1"/>
  <dimension ref="A1:AJ75"/>
  <sheetViews>
    <sheetView zoomScale="92" workbookViewId="0">
      <selection activeCell="C12" sqref="C12"/>
    </sheetView>
  </sheetViews>
  <sheetFormatPr baseColWidth="10" defaultRowHeight="16"/>
  <cols>
    <col min="1" max="1" width="10.83203125" style="10"/>
    <col min="2" max="2" width="15.33203125" style="10" bestFit="1" customWidth="1"/>
    <col min="3" max="3" width="10.83203125" style="10"/>
    <col min="4" max="4" width="15.33203125" style="10" bestFit="1" customWidth="1"/>
    <col min="5" max="5" width="14.83203125" style="10" bestFit="1" customWidth="1"/>
    <col min="6" max="6" width="10.83203125" style="11"/>
    <col min="7" max="36" width="10.83203125" style="9"/>
  </cols>
  <sheetData>
    <row r="1" spans="2:36" ht="17" thickBot="1">
      <c r="F1" s="33" t="s">
        <v>13</v>
      </c>
      <c r="G1" s="13">
        <v>0</v>
      </c>
      <c r="H1" s="17">
        <f>IF($C$11&gt;=1,1,"")</f>
        <v>1</v>
      </c>
      <c r="I1" s="17">
        <f>IF($C$11&gt;=2,2,"")</f>
        <v>2</v>
      </c>
      <c r="J1" s="17">
        <f>IF($C$11&gt;=3,3,"")</f>
        <v>3</v>
      </c>
      <c r="K1" s="17">
        <f>IF($C$11&gt;=4,4,"")</f>
        <v>4</v>
      </c>
      <c r="L1" s="17">
        <f>IF($C$11&gt;=5,5,"")</f>
        <v>5</v>
      </c>
      <c r="M1" s="17">
        <f>IF($C$11&gt;=6,6,"")</f>
        <v>6</v>
      </c>
      <c r="N1" s="17" t="str">
        <f>IF($C$11&gt;=7,7,"")</f>
        <v/>
      </c>
      <c r="O1" s="17" t="str">
        <f>IF($C$11&gt;=8,8,"")</f>
        <v/>
      </c>
      <c r="P1" s="17" t="str">
        <f>IF($C$11&gt;=9,9,"")</f>
        <v/>
      </c>
      <c r="Q1" s="12" t="str">
        <f>IF($C$11&gt;=10,10,"")</f>
        <v/>
      </c>
    </row>
    <row r="2" spans="2:36">
      <c r="F2" s="34" t="s">
        <v>14</v>
      </c>
      <c r="G2" s="24">
        <f t="shared" ref="G2:L2" si="0">IFERROR(G1*$C$15,"")</f>
        <v>0</v>
      </c>
      <c r="H2" s="24">
        <f t="shared" si="0"/>
        <v>0.16666666666666666</v>
      </c>
      <c r="I2" s="24">
        <f t="shared" si="0"/>
        <v>0.33333333333333331</v>
      </c>
      <c r="J2" s="24">
        <f t="shared" si="0"/>
        <v>0.5</v>
      </c>
      <c r="K2" s="24">
        <f t="shared" si="0"/>
        <v>0.66666666666666663</v>
      </c>
      <c r="L2" s="24">
        <f t="shared" si="0"/>
        <v>0.83333333333333326</v>
      </c>
      <c r="M2" s="24">
        <f t="shared" ref="M2" si="1">IFERROR(M1*$C$15,"")</f>
        <v>1</v>
      </c>
      <c r="N2" s="24" t="str">
        <f t="shared" ref="N2" si="2">IFERROR(N1*$C$15,"")</f>
        <v/>
      </c>
      <c r="O2" s="24" t="str">
        <f t="shared" ref="O2" si="3">IFERROR(O1*$C$15,"")</f>
        <v/>
      </c>
      <c r="P2" s="24" t="str">
        <f t="shared" ref="P2" si="4">IFERROR(P1*$C$15,"")</f>
        <v/>
      </c>
      <c r="Q2" s="26" t="str">
        <f t="shared" ref="Q2" si="5">IFERROR(Q1*$C$15,"")</f>
        <v/>
      </c>
    </row>
    <row r="3" spans="2:36">
      <c r="F3" s="35" t="s">
        <v>15</v>
      </c>
      <c r="G3" s="24"/>
      <c r="H3" s="24">
        <f t="shared" ref="H3:Q3" si="6">IFERROR(U^H1,"")</f>
        <v>1.3307914006144648</v>
      </c>
      <c r="I3" s="24">
        <f t="shared" si="6"/>
        <v>1.7710057519494089</v>
      </c>
      <c r="J3" s="24">
        <f t="shared" si="6"/>
        <v>2.3568392251330272</v>
      </c>
      <c r="K3" s="24">
        <f t="shared" si="6"/>
        <v>3.1364613734378914</v>
      </c>
      <c r="L3" s="24">
        <f t="shared" si="6"/>
        <v>4.1739758241305793</v>
      </c>
      <c r="M3" s="24">
        <f t="shared" si="6"/>
        <v>5.5546911331256483</v>
      </c>
      <c r="N3" s="24" t="str">
        <f t="shared" si="6"/>
        <v/>
      </c>
      <c r="O3" s="24" t="str">
        <f t="shared" si="6"/>
        <v/>
      </c>
      <c r="P3" s="24" t="str">
        <f t="shared" si="6"/>
        <v/>
      </c>
      <c r="Q3" s="26" t="str">
        <f t="shared" si="6"/>
        <v/>
      </c>
    </row>
    <row r="4" spans="2:36" ht="17" thickBot="1">
      <c r="F4" s="36" t="s">
        <v>16</v>
      </c>
      <c r="G4" s="25"/>
      <c r="H4" s="25">
        <f t="shared" ref="H4:Q4" si="7">IFERROR(D^H1,"")</f>
        <v>0.75143256827348837</v>
      </c>
      <c r="I4" s="25">
        <f t="shared" si="7"/>
        <v>0.56465090466209078</v>
      </c>
      <c r="J4" s="25">
        <f t="shared" si="7"/>
        <v>0.42429707946818351</v>
      </c>
      <c r="K4" s="25">
        <f t="shared" si="7"/>
        <v>0.31883064413571754</v>
      </c>
      <c r="L4" s="25">
        <f t="shared" si="7"/>
        <v>0.23957972976719286</v>
      </c>
      <c r="M4" s="25">
        <f t="shared" si="7"/>
        <v>0.18002801164523005</v>
      </c>
      <c r="N4" s="25" t="str">
        <f t="shared" si="7"/>
        <v/>
      </c>
      <c r="O4" s="25" t="str">
        <f t="shared" si="7"/>
        <v/>
      </c>
      <c r="P4" s="25" t="str">
        <f t="shared" si="7"/>
        <v/>
      </c>
      <c r="Q4" s="27" t="str">
        <f t="shared" si="7"/>
        <v/>
      </c>
    </row>
    <row r="5" spans="2:36"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AJ5"/>
    </row>
    <row r="6" spans="2:36"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AJ6"/>
    </row>
    <row r="7" spans="2:36" ht="17" thickBot="1">
      <c r="G7" s="19"/>
      <c r="H7" s="19"/>
      <c r="I7" s="19"/>
      <c r="J7" s="19"/>
      <c r="K7" s="19"/>
      <c r="L7" s="19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AJ7"/>
    </row>
    <row r="8" spans="2:36" ht="17" thickBot="1">
      <c r="B8" s="1" t="s">
        <v>6</v>
      </c>
      <c r="C8" s="2">
        <f>Sheet2!B1</f>
        <v>90</v>
      </c>
      <c r="G8" s="19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AJ8"/>
    </row>
    <row r="9" spans="2:36">
      <c r="B9" s="3" t="s">
        <v>5</v>
      </c>
      <c r="C9" s="4">
        <f>Sheet2!B2</f>
        <v>87</v>
      </c>
      <c r="G9" s="19"/>
      <c r="H9" s="19"/>
      <c r="I9" s="19"/>
      <c r="J9" s="19"/>
      <c r="K9" s="19"/>
      <c r="L9" s="19"/>
      <c r="M9" s="20"/>
      <c r="N9" s="19"/>
      <c r="O9" s="21"/>
      <c r="P9" s="19"/>
      <c r="Q9" s="19"/>
      <c r="R9" s="19"/>
      <c r="S9" s="19"/>
      <c r="T9" s="19"/>
      <c r="U9" s="19"/>
      <c r="V9" s="19"/>
      <c r="W9" s="19"/>
      <c r="X9" s="19"/>
      <c r="AJ9"/>
    </row>
    <row r="10" spans="2:36">
      <c r="B10" s="3" t="s">
        <v>10</v>
      </c>
      <c r="C10" s="8">
        <f>Sheet2!B6</f>
        <v>1</v>
      </c>
      <c r="G10" s="19"/>
      <c r="H10" s="19"/>
      <c r="I10" s="19"/>
      <c r="J10" s="19"/>
      <c r="K10" s="19"/>
      <c r="L10" s="19"/>
      <c r="M10" s="20"/>
      <c r="N10" s="19"/>
      <c r="O10" s="22"/>
      <c r="P10" s="19"/>
      <c r="Q10" s="19"/>
      <c r="R10" s="19"/>
      <c r="S10" s="19"/>
      <c r="T10" s="19"/>
      <c r="U10" s="19"/>
      <c r="V10" s="19"/>
      <c r="W10" s="19"/>
      <c r="X10" s="19"/>
      <c r="AJ10"/>
    </row>
    <row r="11" spans="2:36" ht="17" thickBot="1">
      <c r="B11" s="3" t="s">
        <v>7</v>
      </c>
      <c r="C11" s="5">
        <v>6</v>
      </c>
      <c r="G11" s="19"/>
      <c r="H11" s="19"/>
      <c r="I11" s="19"/>
      <c r="J11" s="19"/>
      <c r="K11" s="19"/>
      <c r="L11" s="19"/>
      <c r="M11" s="20"/>
      <c r="N11" s="19"/>
      <c r="O11" s="23"/>
      <c r="P11" s="19"/>
      <c r="Q11" s="19"/>
      <c r="R11" s="19"/>
      <c r="S11" s="19"/>
      <c r="T11" s="19"/>
      <c r="U11" s="19"/>
      <c r="V11" s="19"/>
      <c r="W11" s="19"/>
      <c r="X11" s="19"/>
      <c r="AJ11"/>
    </row>
    <row r="12" spans="2:36" ht="17" thickBot="1">
      <c r="B12" s="3" t="s">
        <v>8</v>
      </c>
      <c r="C12" s="28">
        <f>Sheet2!B5</f>
        <v>0.7</v>
      </c>
      <c r="G12" s="19"/>
      <c r="H12" s="19"/>
      <c r="I12" s="19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AJ12"/>
    </row>
    <row r="13" spans="2:36">
      <c r="B13" s="6" t="s">
        <v>4</v>
      </c>
      <c r="C13" s="28">
        <f>Sheet2!B4</f>
        <v>0</v>
      </c>
      <c r="G13" s="19"/>
      <c r="H13" s="19"/>
      <c r="I13" s="19"/>
      <c r="J13" s="19"/>
      <c r="K13" s="19"/>
      <c r="L13" s="19"/>
      <c r="M13" s="20"/>
      <c r="N13" s="21" t="str">
        <f>IFERROR($G$41*N$3,"")</f>
        <v/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AJ13"/>
    </row>
    <row r="14" spans="2:36">
      <c r="B14" s="3" t="s">
        <v>9</v>
      </c>
      <c r="C14" s="28">
        <f>Sheet2!B3</f>
        <v>0.09</v>
      </c>
      <c r="D14" s="38"/>
      <c r="G14" s="19"/>
      <c r="H14" s="19"/>
      <c r="I14" s="19"/>
      <c r="J14" s="19"/>
      <c r="K14" s="19"/>
      <c r="L14" s="19"/>
      <c r="M14" s="20"/>
      <c r="N14" s="22" t="str">
        <f>IFERROR(IF(N$1=$C$11,MAX(N13-$C$9,0),MAX((($C$19*O10+$C$20*O18))*EXP(-$C$14*$C$15),(N13-$C$9))),"")</f>
        <v/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AJ14"/>
    </row>
    <row r="15" spans="2:36" ht="17" thickBot="1">
      <c r="B15" s="7" t="s">
        <v>3</v>
      </c>
      <c r="C15" s="8">
        <f>C10/C11</f>
        <v>0.16666666666666666</v>
      </c>
      <c r="G15" s="19"/>
      <c r="H15" s="19"/>
      <c r="I15" s="19"/>
      <c r="J15" s="19"/>
      <c r="K15" s="19"/>
      <c r="L15" s="19"/>
      <c r="M15" s="20"/>
      <c r="N15" s="23" t="str">
        <f>IFERROR(IF(N$1=$C$11,MAX(-N13+$C$9,0),MAX((($C$19*O11+$C$20*O19))*EXP(-$C$14*$C$15),(-N13+$C$9))),"")</f>
        <v/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AJ15"/>
    </row>
    <row r="16" spans="2:36" ht="17" thickBot="1">
      <c r="B16" s="6" t="s">
        <v>0</v>
      </c>
      <c r="C16" s="8">
        <f>EXP(C12*SQRT(C15))</f>
        <v>1.3307914006144648</v>
      </c>
      <c r="G16" s="19"/>
      <c r="H16" s="19"/>
      <c r="I16" s="19"/>
      <c r="J16" s="19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AJ16"/>
    </row>
    <row r="17" spans="2:36">
      <c r="B17" s="6" t="s">
        <v>1</v>
      </c>
      <c r="C17" s="8">
        <f>1/C16</f>
        <v>0.75143256827348837</v>
      </c>
      <c r="G17" s="19"/>
      <c r="H17" s="19"/>
      <c r="I17" s="19"/>
      <c r="J17" s="19"/>
      <c r="K17" s="19"/>
      <c r="L17" s="19"/>
      <c r="M17" s="21">
        <f>IFERROR($G$41*M$3,"")</f>
        <v>499.92220198130838</v>
      </c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AJ17"/>
    </row>
    <row r="18" spans="2:36">
      <c r="B18" s="6" t="s">
        <v>2</v>
      </c>
      <c r="C18" s="8">
        <f>EXP((C14-C13)*C15)</f>
        <v>1.0151130646157189</v>
      </c>
      <c r="G18" s="20"/>
      <c r="H18" s="20"/>
      <c r="I18" s="20"/>
      <c r="J18" s="20"/>
      <c r="K18" s="20"/>
      <c r="L18" s="20"/>
      <c r="M18" s="22">
        <f>IFERROR(IF(M$1=$C$11,MAX(M17-$C$9,0),MAX((($C$19*N14+$C$20*N22))*EXP(-$C$14*$C$15),(M17-$C$9))),"")</f>
        <v>412.92220198130838</v>
      </c>
      <c r="N18" s="19"/>
      <c r="O18" s="22"/>
      <c r="P18" s="19"/>
      <c r="Q18" s="19"/>
      <c r="R18" s="19"/>
      <c r="S18" s="19"/>
      <c r="T18" s="19"/>
      <c r="U18" s="19"/>
      <c r="V18" s="19"/>
      <c r="W18" s="19"/>
      <c r="X18" s="19"/>
      <c r="AJ18"/>
    </row>
    <row r="19" spans="2:36" ht="17" thickBot="1">
      <c r="B19" s="6" t="s">
        <v>11</v>
      </c>
      <c r="C19" s="8">
        <f>(C18-C17)/(C16-C17)</f>
        <v>0.45512466820742931</v>
      </c>
      <c r="G19" s="20"/>
      <c r="H19" s="20"/>
      <c r="I19" s="20"/>
      <c r="J19" s="20"/>
      <c r="K19" s="20"/>
      <c r="L19" s="20"/>
      <c r="M19" s="23">
        <f>IFERROR(IF(M$1=$C$11,MAX(-M17+$C$9,0),MAX((($C$19*N15+$C$20*N23))*EXP(-$C$14*$C$15),(-M17+$C$9))),"")</f>
        <v>0</v>
      </c>
      <c r="N19" s="19"/>
      <c r="O19" s="23"/>
      <c r="P19" s="19"/>
      <c r="Q19" s="19"/>
      <c r="R19" s="19"/>
      <c r="S19" s="19"/>
      <c r="T19" s="19"/>
      <c r="U19" s="19"/>
      <c r="V19" s="19"/>
      <c r="W19" s="19"/>
      <c r="X19" s="19"/>
      <c r="AJ19"/>
    </row>
    <row r="20" spans="2:36" ht="17" thickBot="1">
      <c r="B20" s="15" t="s">
        <v>12</v>
      </c>
      <c r="C20" s="16">
        <f>1-C19</f>
        <v>0.54487533179257075</v>
      </c>
      <c r="G20" s="20"/>
      <c r="H20" s="20"/>
      <c r="I20" s="20"/>
      <c r="J20" s="20"/>
      <c r="K20" s="20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AJ20"/>
    </row>
    <row r="21" spans="2:36">
      <c r="G21" s="20"/>
      <c r="H21" s="20"/>
      <c r="I21" s="20"/>
      <c r="J21" s="20"/>
      <c r="K21" s="20"/>
      <c r="L21" s="21">
        <f>IFERROR($G$41*L$3,"")</f>
        <v>375.65782417175217</v>
      </c>
      <c r="M21" s="20"/>
      <c r="N21" s="21" t="str">
        <f>IFERROR($G$41*I$4*N$3,"")</f>
        <v/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AJ21"/>
    </row>
    <row r="22" spans="2:36">
      <c r="G22" s="20"/>
      <c r="H22" s="20"/>
      <c r="I22" s="20"/>
      <c r="J22" s="20"/>
      <c r="K22" s="20"/>
      <c r="L22" s="22">
        <f>IFERROR(IF(L$1=$C$11,MAX(L21-$C$9,0),MAX((($C$19*M18+$C$20*M26))*EXP(-$C$14*$C$15),(L21-$C$9))),"")</f>
        <v>289.95308542628567</v>
      </c>
      <c r="M22" s="20"/>
      <c r="N22" s="22" t="str">
        <f>IFERROR(IF(N$1=$C$11,MAX(N21-$C$9,0),MAX((($C$19*O18+$C$20*O26))*EXP(-$C$14*$C$15),(N21-$C$9))),"")</f>
        <v/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AJ22"/>
    </row>
    <row r="23" spans="2:36" ht="17" thickBot="1">
      <c r="B23" s="10" t="s">
        <v>17</v>
      </c>
      <c r="C23" s="29">
        <f>G42</f>
        <v>28.22585029668819</v>
      </c>
      <c r="D23" s="10" t="s">
        <v>19</v>
      </c>
      <c r="E23" s="10">
        <f>(H38-H46)/(H37-H45)</f>
        <v>0.69465615862918995</v>
      </c>
      <c r="G23" s="20"/>
      <c r="H23" s="20"/>
      <c r="I23" s="20"/>
      <c r="J23" s="20"/>
      <c r="K23" s="20"/>
      <c r="L23" s="23">
        <f>IFERROR(IF(L$1=$C$11,MAX(-L21+$C$9,0),MAX((($C$19*M19+$C$20*M27))*EXP(-$C$14*$C$15),(-L21+$C$9))),"")</f>
        <v>0</v>
      </c>
      <c r="M23" s="20"/>
      <c r="N23" s="23" t="str">
        <f>IFERROR(IF(N$1=$C$11,MAX(-N21+$C$9,0),MAX((($C$19*O19+$C$20*O27))*EXP(-$C$14*$C$15),(-N21+$C$9))),"")</f>
        <v/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AJ23"/>
    </row>
    <row r="24" spans="2:36" ht="17" thickBot="1">
      <c r="B24" s="10" t="s">
        <v>18</v>
      </c>
      <c r="C24" s="29">
        <f>G43</f>
        <v>18.697485621165164</v>
      </c>
      <c r="D24" s="10" t="s">
        <v>19</v>
      </c>
      <c r="E24" s="10">
        <f>(H39-H47)/(H37-H45)</f>
        <v>-0.32891726978110092</v>
      </c>
      <c r="G24" s="20"/>
      <c r="H24" s="20"/>
      <c r="I24" s="20"/>
      <c r="J24" s="20"/>
      <c r="K24" s="20"/>
      <c r="L24" s="20"/>
      <c r="M24" s="2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AJ24"/>
    </row>
    <row r="25" spans="2:36">
      <c r="G25" s="20"/>
      <c r="H25" s="20"/>
      <c r="I25" s="20"/>
      <c r="J25" s="20"/>
      <c r="K25" s="21">
        <f>IFERROR($G$41*K$3,"")</f>
        <v>282.28152360941021</v>
      </c>
      <c r="L25" s="20"/>
      <c r="M25" s="21">
        <f>IFERROR($G$41*I$4*M$3,"")</f>
        <v>282.28152360941021</v>
      </c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AJ25"/>
    </row>
    <row r="26" spans="2:36">
      <c r="E26" s="14"/>
      <c r="G26" s="20"/>
      <c r="H26" s="20"/>
      <c r="I26" s="20"/>
      <c r="J26" s="20"/>
      <c r="K26" s="22">
        <f>IFERROR(IF(K$1=$C$11,MAX(K25-$C$9,0),MAX((($C$19*L22+$C$20*L30))*EXP(-$C$14*$C$15),(K25-$C$9))),"")</f>
        <v>197.85276219068999</v>
      </c>
      <c r="L26" s="20"/>
      <c r="M26" s="22">
        <f>IFERROR(IF(M$1=$C$11,MAX(M25-$C$9,0),MAX((($C$19*N22+$C$20*N30))*EXP(-$C$14*$C$15),(M25-$C$9))),"")</f>
        <v>195.28152360941021</v>
      </c>
      <c r="N26" s="19"/>
      <c r="O26" s="22"/>
      <c r="P26" s="19"/>
      <c r="Q26" s="19"/>
      <c r="R26" s="19"/>
      <c r="S26" s="19"/>
      <c r="T26" s="19"/>
      <c r="U26" s="19"/>
      <c r="V26" s="19"/>
      <c r="W26" s="19"/>
      <c r="X26" s="19"/>
      <c r="AJ26"/>
    </row>
    <row r="27" spans="2:36" ht="17" thickBot="1">
      <c r="G27" s="20"/>
      <c r="H27" s="20"/>
      <c r="I27" s="20"/>
      <c r="J27" s="20"/>
      <c r="K27" s="23">
        <f>IFERROR(IF(K$1=$C$11,MAX(-K25+$C$9,0),MAX((($C$19*L23+$C$20*L31))*EXP(-$C$14*$C$15),(-K25+$C$9))),"")</f>
        <v>0</v>
      </c>
      <c r="L27" s="20"/>
      <c r="M27" s="23">
        <f>IFERROR(IF(M$1=$C$11,MAX(-M25+$C$9,0),MAX((($C$19*N23+$C$20*N31))*EXP(-$C$14*$C$15),(-M25+$C$9))),"")</f>
        <v>0</v>
      </c>
      <c r="N27" s="19"/>
      <c r="O27" s="23"/>
      <c r="P27" s="19"/>
      <c r="Q27" s="19"/>
      <c r="R27" s="19"/>
      <c r="S27" s="19"/>
      <c r="T27" s="19"/>
      <c r="U27" s="19"/>
      <c r="V27" s="19"/>
      <c r="W27" s="19"/>
      <c r="X27" s="19"/>
      <c r="AJ27"/>
    </row>
    <row r="28" spans="2:36" ht="17" thickBot="1">
      <c r="B28" s="37"/>
      <c r="G28" s="20"/>
      <c r="H28" s="20"/>
      <c r="I28" s="20"/>
      <c r="J28" s="20"/>
      <c r="K28" s="20"/>
      <c r="L28" s="20"/>
      <c r="M28" s="2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AJ28"/>
    </row>
    <row r="29" spans="2:36">
      <c r="G29" s="20"/>
      <c r="H29" s="20"/>
      <c r="I29" s="20"/>
      <c r="J29" s="21">
        <f>IFERROR($G$41*J$3,"")</f>
        <v>212.11553026197245</v>
      </c>
      <c r="K29" s="20"/>
      <c r="L29" s="21">
        <f>IFERROR($G$41*I$4*L$3,"")</f>
        <v>212.11553026197248</v>
      </c>
      <c r="M29" s="20"/>
      <c r="N29" s="21" t="str">
        <f>IFERROR($G$41*K$4*N$3,"")</f>
        <v/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AJ29"/>
    </row>
    <row r="30" spans="2:36">
      <c r="G30" s="20"/>
      <c r="H30" s="20"/>
      <c r="I30" s="20"/>
      <c r="J30" s="22">
        <f>IFERROR(IF(J$1=$C$11,MAX(J29-$C$9,0),MAX((($C$19*K26+$C$20*K34))*EXP(-$C$14*$C$15),(J29-$C$9))),"")</f>
        <v>128.94374934249274</v>
      </c>
      <c r="K30" s="20"/>
      <c r="L30" s="22">
        <f>IFERROR(IF(L$1=$C$11,MAX(L29-$C$9,0),MAX((($C$19*M26+$C$20*M34))*EXP(-$C$14*$C$15),(L29-$C$9))),"")</f>
        <v>126.41079151650601</v>
      </c>
      <c r="M30" s="20"/>
      <c r="N30" s="22" t="str">
        <f>IFERROR(IF(N$1=$C$11,MAX(N29-$C$9,0),MAX((($C$19*O26+$C$20*O34))*EXP(-$C$14*$C$15),(N29-$C$9))),"")</f>
        <v/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AJ30"/>
    </row>
    <row r="31" spans="2:36" ht="17" thickBot="1">
      <c r="G31" s="20"/>
      <c r="H31" s="20"/>
      <c r="I31" s="20"/>
      <c r="J31" s="23">
        <f>IFERROR(IF(J$1=$C$11,MAX(-J29+$C$9,0),MAX((($C$19*K27+$C$20*K35))*EXP(-$C$14*$C$15),(-J29+$C$9))),"")</f>
        <v>0</v>
      </c>
      <c r="K31" s="20"/>
      <c r="L31" s="23">
        <f>IFERROR(IF(L$1=$C$11,MAX(-L29+$C$9,0),MAX((($C$19*M27+$C$20*M35))*EXP(-$C$14*$C$15),(-L29+$C$9))),"")</f>
        <v>0</v>
      </c>
      <c r="M31" s="20"/>
      <c r="N31" s="23" t="str">
        <f>IFERROR(IF(N$1=$C$11,MAX(-N29+$C$9,0),MAX((($C$19*O27+$C$20*O35))*EXP(-$C$14*$C$15),(-N29+$C$9))),"")</f>
        <v/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AJ31"/>
    </row>
    <row r="32" spans="2:36" ht="17" thickBot="1">
      <c r="G32" s="20"/>
      <c r="H32" s="20"/>
      <c r="I32" s="20"/>
      <c r="J32" s="20"/>
      <c r="K32" s="20"/>
      <c r="L32" s="20"/>
      <c r="M32" s="2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AJ32"/>
    </row>
    <row r="33" spans="7:36">
      <c r="G33" s="20"/>
      <c r="H33" s="20"/>
      <c r="I33" s="21">
        <f>IFERROR($G$41*I$3,"")</f>
        <v>159.3905176754468</v>
      </c>
      <c r="J33" s="20"/>
      <c r="K33" s="21">
        <f>IFERROR($G$41*I$4*K$3,"")</f>
        <v>159.39051767544683</v>
      </c>
      <c r="L33" s="20"/>
      <c r="M33" s="21">
        <f>IFERROR($G$41*K$4*M$3,"")</f>
        <v>159.39051767544683</v>
      </c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AJ33"/>
    </row>
    <row r="34" spans="7:36">
      <c r="G34" s="20"/>
      <c r="H34" s="20"/>
      <c r="I34" s="22">
        <f>IFERROR(IF(I$1=$C$11,MAX(I33-$C$9,0),MAX((($C$19*J30+$C$20*J38))*EXP(-$C$14*$C$15),(I33-$C$9))),"")</f>
        <v>80.460426289601742</v>
      </c>
      <c r="J34" s="20"/>
      <c r="K34" s="22">
        <f>IFERROR(IF(K$1=$C$11,MAX(K33-$C$9,0),MAX((($C$19*L30+$C$20*L38))*EXP(-$C$14*$C$15),(K33-$C$9))),"")</f>
        <v>74.961756256726602</v>
      </c>
      <c r="L34" s="20"/>
      <c r="M34" s="22">
        <f>IFERROR(IF(M$1=$C$11,MAX(M33-$C$9,0),MAX((($C$19*N30+$C$20*N38))*EXP(-$C$14*$C$15),(M33-$C$9))),"")</f>
        <v>72.39051767544683</v>
      </c>
      <c r="N34" s="19"/>
      <c r="O34" s="22"/>
      <c r="P34" s="19"/>
      <c r="Q34" s="19"/>
      <c r="R34" s="19"/>
      <c r="S34" s="19"/>
      <c r="T34" s="19"/>
      <c r="U34" s="19"/>
      <c r="V34" s="19"/>
      <c r="W34" s="19"/>
      <c r="X34" s="19"/>
      <c r="AJ34"/>
    </row>
    <row r="35" spans="7:36" ht="17" thickBot="1">
      <c r="G35" s="20"/>
      <c r="H35" s="20"/>
      <c r="I35" s="23">
        <f>IFERROR(IF(I$1=$C$11,MAX(-I33+$C$9,0),MAX((($C$19*J31+$C$20*J39))*EXP(-$C$14*$C$15),(-I33+$C$9))),"")</f>
        <v>3.0034230359845866</v>
      </c>
      <c r="J35" s="20"/>
      <c r="K35" s="23">
        <f>IFERROR(IF(K$1=$C$11,MAX(-K33+$C$9,0),MAX((($C$19*L31+$C$20*L39))*EXP(-$C$14*$C$15),(-K33+$C$9))),"")</f>
        <v>0</v>
      </c>
      <c r="L35" s="20"/>
      <c r="M35" s="23">
        <f>IFERROR(IF(M$1=$C$11,MAX(-M33+$C$9,0),MAX((($C$19*N31+$C$20*N39))*EXP(-$C$14*$C$15),(-M33+$C$9))),"")</f>
        <v>0</v>
      </c>
      <c r="N35" s="19"/>
      <c r="O35" s="23"/>
      <c r="P35" s="19"/>
      <c r="Q35" s="19"/>
      <c r="R35" s="19"/>
      <c r="S35" s="19"/>
      <c r="T35" s="19"/>
      <c r="U35" s="19"/>
      <c r="V35" s="19"/>
      <c r="W35" s="19"/>
      <c r="X35" s="19"/>
      <c r="AJ35"/>
    </row>
    <row r="36" spans="7:36" ht="17" thickBot="1">
      <c r="G36" s="20"/>
      <c r="H36" s="20"/>
      <c r="I36" s="20"/>
      <c r="J36" s="20"/>
      <c r="K36" s="20"/>
      <c r="L36" s="20"/>
      <c r="M36" s="2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AJ36"/>
    </row>
    <row r="37" spans="7:36">
      <c r="G37" s="20"/>
      <c r="H37" s="21">
        <f>IFERROR($G$41*H$3,"")</f>
        <v>119.77122605530182</v>
      </c>
      <c r="I37" s="20"/>
      <c r="J37" s="21">
        <f>IFERROR($G$41*I$4*J$3,"")</f>
        <v>119.77122605530184</v>
      </c>
      <c r="K37" s="20"/>
      <c r="L37" s="21">
        <f>IFERROR($G$41*K$4*L$3,"")</f>
        <v>119.77122605530185</v>
      </c>
      <c r="M37" s="20"/>
      <c r="N37" s="21" t="str">
        <f>IFERROR($G$41*M$4*N$3,"")</f>
        <v/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AJ37"/>
    </row>
    <row r="38" spans="7:36">
      <c r="G38" s="20"/>
      <c r="H38" s="22">
        <f>IFERROR(IF(H$1=$C$11,MAX(H37-$C$9,0),MAX((($C$19*I34+$C$20*I42))*EXP(-$C$14*$C$15),(H37-$C$9))),"")</f>
        <v>48.38834041831656</v>
      </c>
      <c r="I38" s="20"/>
      <c r="J38" s="22">
        <f>IFERROR(IF(J$1=$C$11,MAX(J37-$C$9,0),MAX((($C$19*K34+$C$20*K42))*EXP(-$C$14*$C$15),(J37-$C$9))),"")</f>
        <v>42.194879145223062</v>
      </c>
      <c r="K38" s="20"/>
      <c r="L38" s="22">
        <f>IFERROR(IF(L$1=$C$11,MAX(L37-$C$9,0),MAX((($C$19*M34+$C$20*M42))*EXP(-$C$14*$C$15),(L37-$C$9))),"")</f>
        <v>34.066487309835395</v>
      </c>
      <c r="M38" s="20"/>
      <c r="N38" s="22" t="str">
        <f>IFERROR(IF(N$1=$C$11,MAX(N37-$C$9,0),MAX((($C$19*O34+$C$20*O42))*EXP(-$C$14*$C$15),(N37-$C$9))),"")</f>
        <v/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AJ38"/>
    </row>
    <row r="39" spans="7:36" ht="17" thickBot="1">
      <c r="G39" s="20"/>
      <c r="H39" s="23">
        <f>IFERROR(IF(H$1=$C$11,MAX(-H37+$C$9,0),MAX((($C$19*I35+$C$20*I43))*EXP(-$C$14*$C$15),(-H37+$C$9))),"")</f>
        <v>9.635176852991945</v>
      </c>
      <c r="I39" s="20"/>
      <c r="J39" s="23">
        <f>IFERROR(IF(J$1=$C$11,MAX(-J37+$C$9,0),MAX((($C$19*K35+$C$20*K43))*EXP(-$C$14*$C$15),(-J37+$C$9))),"")</f>
        <v>5.5954340094009192</v>
      </c>
      <c r="K39" s="20"/>
      <c r="L39" s="23">
        <f>IFERROR(IF(L$1=$C$11,MAX(-L37+$C$9,0),MAX((($C$19*M35+$C$20*M43))*EXP(-$C$14*$C$15),(-L37+$C$9))),"")</f>
        <v>0</v>
      </c>
      <c r="M39" s="20"/>
      <c r="N39" s="23" t="str">
        <f>IFERROR(IF(N$1=$C$11,MAX(-N37+$C$9,0),MAX((($C$19*O35+$C$20*O43))*EXP(-$C$14*$C$15),(-N37+$C$9))),"")</f>
        <v/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AJ39"/>
    </row>
    <row r="40" spans="7:36" ht="17" thickBot="1">
      <c r="G40" s="20"/>
      <c r="H40" s="20"/>
      <c r="I40" s="20"/>
      <c r="J40" s="20"/>
      <c r="K40" s="20"/>
      <c r="L40" s="20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J40"/>
    </row>
    <row r="41" spans="7:36">
      <c r="G41" s="30">
        <f>C8</f>
        <v>90</v>
      </c>
      <c r="H41" s="20"/>
      <c r="I41" s="21">
        <f>IFERROR($G$41*I$4*I$3,"")</f>
        <v>90.000000000000014</v>
      </c>
      <c r="J41" s="20"/>
      <c r="K41" s="21">
        <f>IFERROR($G$41*K$4*K$3,"")</f>
        <v>90.000000000000014</v>
      </c>
      <c r="L41" s="20"/>
      <c r="M41" s="21">
        <f>IFERROR($G$41*M$4*M$3,"")</f>
        <v>90.000000000000028</v>
      </c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AJ41"/>
    </row>
    <row r="42" spans="7:36">
      <c r="G42" s="31">
        <f>IFERROR(IF(G$1=$C$11,MAX(G41-$C$9,0),MAX((($C$19*H38+$C$20*H46))*EXP(-$C$14*$C$15),(G41-$C$9))),"")</f>
        <v>28.22585029668819</v>
      </c>
      <c r="H42" s="20"/>
      <c r="I42" s="22">
        <f>IFERROR(IF(I$1=$C$11,MAX(I41-$C$9,0),MAX((($C$19*J38+$C$20*J46))*EXP(-$C$14*$C$15),(I41-$C$9))),"")</f>
        <v>22.941232581953912</v>
      </c>
      <c r="J42" s="20"/>
      <c r="K42" s="22">
        <f>IFERROR(IF(K$1=$C$11,MAX(K41-$C$9,0),MAX((($C$19*L38+$C$20*L46))*EXP(-$C$14*$C$15),(K41-$C$9))),"")</f>
        <v>15.995638134204157</v>
      </c>
      <c r="L42" s="20"/>
      <c r="M42" s="22">
        <f>IFERROR(IF(M$1=$C$11,MAX(M41-$C$9,0),MAX((($C$19*N38+$C$20*N46))*EXP(-$C$14*$C$15),(M41-$C$9))),"")</f>
        <v>3.0000000000000284</v>
      </c>
      <c r="N42" s="19"/>
      <c r="O42" s="22"/>
      <c r="P42" s="19"/>
      <c r="Q42" s="19"/>
      <c r="R42" s="19"/>
      <c r="S42" s="19"/>
      <c r="T42" s="19"/>
      <c r="U42" s="19"/>
      <c r="V42" s="19"/>
      <c r="W42" s="19"/>
      <c r="X42" s="19"/>
      <c r="AJ42"/>
    </row>
    <row r="43" spans="7:36" ht="17" thickBot="1">
      <c r="G43" s="32">
        <f>IFERROR(IF(G$1=$C$11,MAX(-G41+$C$9,0),MAX((($C$19*H39+$C$20*H47))*EXP(-$C$14*$C$15),(-G41+$C$9))),"")</f>
        <v>18.697485621165164</v>
      </c>
      <c r="H43" s="20"/>
      <c r="I43" s="23">
        <f>IFERROR(IF(I$1=$C$11,MAX(-I41+$C$9,0),MAX((($C$19*J39+$C$20*J47))*EXP(-$C$14*$C$15),(-I41+$C$9))),"")</f>
        <v>15.44181118079895</v>
      </c>
      <c r="J43" s="20"/>
      <c r="K43" s="23">
        <f>IFERROR(IF(K$1=$C$11,MAX(-K41+$C$9,0),MAX((($C$19*L39+$C$20*L47))*EXP(-$C$14*$C$15),(-K41+$C$9))),"")</f>
        <v>10.42439955292436</v>
      </c>
      <c r="L43" s="20"/>
      <c r="M43" s="23">
        <f>IFERROR(IF(M$1=$C$11,MAX(-M41+$C$9,0),MAX((($C$19*N39+$C$20*N47))*EXP(-$C$14*$C$15),(-M41+$C$9))),"")</f>
        <v>0</v>
      </c>
      <c r="N43" s="19"/>
      <c r="O43" s="23"/>
      <c r="P43" s="19"/>
      <c r="Q43" s="19"/>
      <c r="R43" s="19"/>
      <c r="S43" s="19"/>
      <c r="T43" s="19"/>
      <c r="U43" s="19"/>
      <c r="V43" s="19"/>
      <c r="W43" s="19"/>
      <c r="X43" s="19"/>
      <c r="AJ43"/>
    </row>
    <row r="44" spans="7:36" ht="17" thickBot="1">
      <c r="G44" s="20"/>
      <c r="H44" s="20"/>
      <c r="I44" s="20"/>
      <c r="J44" s="20"/>
      <c r="K44" s="20"/>
      <c r="L44" s="20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J44"/>
    </row>
    <row r="45" spans="7:36">
      <c r="G45" s="20"/>
      <c r="H45" s="21">
        <f>IFERROR($G$41*H$4,"")</f>
        <v>67.628931144613958</v>
      </c>
      <c r="I45" s="20"/>
      <c r="J45" s="21">
        <f>IFERROR($G$41*I$3*J$4,"")</f>
        <v>67.628931144613958</v>
      </c>
      <c r="K45" s="20"/>
      <c r="L45" s="21">
        <f>IFERROR($G$41*K$3*L$4,"")</f>
        <v>67.628931144613972</v>
      </c>
      <c r="M45" s="20"/>
      <c r="N45" s="21" t="str">
        <f>IFERROR($G$41*N$4*M$3,"")</f>
        <v/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AJ45"/>
    </row>
    <row r="46" spans="7:36">
      <c r="G46" s="20"/>
      <c r="H46" s="22">
        <f>IFERROR(IF(H$1=$C$11,MAX(H45-$C$9,0),MAX((($C$19*I42+$C$20*I50))*EXP(-$C$14*$C$15),(H45-$C$9))),"")</f>
        <v>12.167374133547771</v>
      </c>
      <c r="I46" s="20"/>
      <c r="J46" s="22">
        <f>IFERROR(IF(J$1=$C$11,MAX(J45-$C$9,0),MAX((($C$19*K42+$C$20*K50))*EXP(-$C$14*$C$15),(J45-$C$9))),"")</f>
        <v>7.4953192097559374</v>
      </c>
      <c r="K46" s="20"/>
      <c r="L46" s="22">
        <f>IFERROR(IF(L$1=$C$11,MAX(L45-$C$9,0),MAX((($C$19*M42+$C$20*M50))*EXP(-$C$14*$C$15),(L45-$C$9))),"")</f>
        <v>1.3450462339770759</v>
      </c>
      <c r="M46" s="20"/>
      <c r="N46" s="22" t="str">
        <f>IFERROR(IF(N$1=$C$11,MAX(N45-$C$9,0),MAX((($C$19*O42+$C$20*O50))*EXP(-$C$14*$C$15),(N45-$C$9))),"")</f>
        <v/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AJ46"/>
    </row>
    <row r="47" spans="7:36" ht="17" thickBot="1">
      <c r="G47" s="20"/>
      <c r="H47" s="23">
        <f>IFERROR(IF(H$1=$C$11,MAX(-H45+$C$9,0),MAX((($C$19*I43+$C$20*I51))*EXP(-$C$14*$C$15),(-H45+$C$9))),"")</f>
        <v>26.78567813513639</v>
      </c>
      <c r="I47" s="20"/>
      <c r="J47" s="23">
        <f>IFERROR(IF(J$1=$C$11,MAX(-J45+$C$9,0),MAX((($C$19*K43+$C$20*K51))*EXP(-$C$14*$C$15),(-J45+$C$9))),"")</f>
        <v>24.09462028820726</v>
      </c>
      <c r="K47" s="20"/>
      <c r="L47" s="23">
        <f>IFERROR(IF(L$1=$C$11,MAX(-L45+$C$9,0),MAX((($C$19*M43+$C$20*M51))*EXP(-$C$14*$C$15),(-L45+$C$9))),"")</f>
        <v>19.420853834829561</v>
      </c>
      <c r="M47" s="20"/>
      <c r="N47" s="23" t="str">
        <f>IFERROR(IF(N$1=$C$11,MAX(-N45+$C$9,0),MAX((($C$19*O43+$C$20*O51))*EXP(-$C$14*$C$15),(-N45+$C$9))),"")</f>
        <v/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AJ47"/>
    </row>
    <row r="48" spans="7:36" ht="17" thickBot="1"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AJ48"/>
    </row>
    <row r="49" spans="7:36">
      <c r="G49" s="20"/>
      <c r="H49" s="20"/>
      <c r="I49" s="21">
        <f>IFERROR($G$41*I$4,"")</f>
        <v>50.81858141958817</v>
      </c>
      <c r="J49" s="20"/>
      <c r="K49" s="21">
        <f>IFERROR($G$41*I$3*K$4,"")</f>
        <v>50.818581419588178</v>
      </c>
      <c r="L49" s="20"/>
      <c r="M49" s="21">
        <f>IFERROR($G$41*M$4*K$3,"")</f>
        <v>50.818581419588185</v>
      </c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AJ49"/>
    </row>
    <row r="50" spans="7:36">
      <c r="G50" s="20"/>
      <c r="H50" s="20"/>
      <c r="I50" s="22">
        <f>IFERROR(IF(I$1=$C$11,MAX(I49-$C$9,0),MAX((($C$19*J46+$C$20*J54))*EXP(-$C$14*$C$15),(I49-$C$9))),"")</f>
        <v>3.5056451750464608</v>
      </c>
      <c r="J50" s="20"/>
      <c r="K50" s="22">
        <f>IFERROR(IF(K$1=$C$11,MAX(K49-$C$9,0),MAX((($C$19*L46+$C$20*L54))*EXP(-$C$14*$C$15),(K49-$C$9))),"")</f>
        <v>0.60304979051196583</v>
      </c>
      <c r="L50" s="20"/>
      <c r="M50" s="22">
        <f>IFERROR(IF(M$1=$C$11,MAX(M49-$C$9,0),MAX((($C$19*N46+$C$20*N54))*EXP(-$C$14*$C$15),(M49-$C$9))),"")</f>
        <v>0</v>
      </c>
      <c r="N50" s="19"/>
      <c r="O50" s="22"/>
      <c r="P50" s="19"/>
      <c r="Q50" s="19"/>
      <c r="R50" s="19"/>
      <c r="S50" s="19"/>
      <c r="T50" s="19"/>
      <c r="U50" s="19"/>
      <c r="V50" s="19"/>
      <c r="W50" s="19"/>
      <c r="X50" s="19"/>
      <c r="AJ50"/>
    </row>
    <row r="51" spans="7:36" ht="17" thickBot="1">
      <c r="G51" s="20"/>
      <c r="H51" s="20"/>
      <c r="I51" s="23">
        <f>IFERROR(IF(I$1=$C$11,MAX(-I49+$C$9,0),MAX((($C$19*J47+$C$20*J55))*EXP(-$C$14*$C$15),(-I49+$C$9))),"")</f>
        <v>37.003955681115997</v>
      </c>
      <c r="J51" s="20"/>
      <c r="K51" s="23">
        <f>IFERROR(IF(K$1=$C$11,MAX(-K49+$C$9,0),MAX((($C$19*L47+$C$20*L55))*EXP(-$C$14*$C$15),(-K49+$C$9))),"")</f>
        <v>36.181418580411822</v>
      </c>
      <c r="L51" s="20"/>
      <c r="M51" s="23">
        <f>IFERROR(IF(M$1=$C$11,MAX(-M49+$C$9,0),MAX((($C$19*N47+$C$20*N55))*EXP(-$C$14*$C$15),(-M49+$C$9))),"")</f>
        <v>36.181418580411815</v>
      </c>
      <c r="N51" s="19"/>
      <c r="O51" s="23"/>
      <c r="P51" s="19"/>
      <c r="Q51" s="19"/>
      <c r="R51" s="19"/>
      <c r="S51" s="19"/>
      <c r="T51" s="19"/>
      <c r="U51" s="19"/>
      <c r="V51" s="19"/>
      <c r="W51" s="19"/>
      <c r="X51" s="19"/>
      <c r="AJ51"/>
    </row>
    <row r="52" spans="7:36" ht="17" thickBot="1">
      <c r="G52" s="20"/>
      <c r="H52" s="20"/>
      <c r="I52" s="20"/>
      <c r="J52" s="20"/>
      <c r="K52" s="20"/>
      <c r="L52" s="20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AJ52"/>
    </row>
    <row r="53" spans="7:36">
      <c r="G53" s="20"/>
      <c r="H53" s="20"/>
      <c r="I53" s="20"/>
      <c r="J53" s="21">
        <f>IFERROR($G$41*J$4,"")</f>
        <v>38.186737152136516</v>
      </c>
      <c r="K53" s="20"/>
      <c r="L53" s="21">
        <f>IFERROR($G$41*I$3*L$4,"")</f>
        <v>38.186737152136523</v>
      </c>
      <c r="M53" s="20"/>
      <c r="N53" s="21" t="str">
        <f>IFERROR($G$41*N$4*K$3,"")</f>
        <v/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AJ53"/>
    </row>
    <row r="54" spans="7:36">
      <c r="G54" s="20"/>
      <c r="H54" s="20"/>
      <c r="I54" s="20"/>
      <c r="J54" s="22">
        <f>IFERROR(IF(J$1=$C$11,MAX(J53-$C$9,0),MAX((($C$19*K50+$C$20*K58))*EXP(-$C$14*$C$15),(J53-$C$9))),"")</f>
        <v>0.2703766165429255</v>
      </c>
      <c r="K54" s="20"/>
      <c r="L54" s="22">
        <f>IFERROR(IF(L$1=$C$11,MAX(L53-$C$9,0),MAX((($C$19*M50+$C$20*M58))*EXP(-$C$14*$C$15),(L53-$C$9))),"")</f>
        <v>0</v>
      </c>
      <c r="M54" s="19"/>
      <c r="N54" s="22" t="str">
        <f>IFERROR(IF(N$1=$C$11,MAX(N53-$C$9,0),MAX((($C$19*O50+$C$20*O58))*EXP(-$C$14*$C$15),(N53-$C$9))),"")</f>
        <v/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AJ54"/>
    </row>
    <row r="55" spans="7:36" ht="17" thickBot="1">
      <c r="G55" s="20"/>
      <c r="H55" s="20"/>
      <c r="I55" s="20"/>
      <c r="J55" s="23">
        <f>IFERROR(IF(J$1=$C$11,MAX(-J53+$C$9,0),MAX((($C$19*K51+$C$20*K59))*EXP(-$C$14*$C$15),(-J53+$C$9))),"")</f>
        <v>48.813262847863484</v>
      </c>
      <c r="K55" s="20"/>
      <c r="L55" s="23">
        <f>IFERROR(IF(L$1=$C$11,MAX(-L53+$C$9,0),MAX((($C$19*M51+$C$20*M59))*EXP(-$C$14*$C$15),(-L53+$C$9))),"")</f>
        <v>48.813262847863477</v>
      </c>
      <c r="M55" s="19"/>
      <c r="N55" s="23" t="str">
        <f>IFERROR(IF(N$1=$C$11,MAX(-N53+$C$9,0),MAX((($C$19*O51+$C$20*O59))*EXP(-$C$14*$C$15),(-N53+$C$9))),"")</f>
        <v/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AJ55"/>
    </row>
    <row r="56" spans="7:36" ht="17" thickBot="1">
      <c r="G56" s="20"/>
      <c r="H56" s="20"/>
      <c r="I56" s="20"/>
      <c r="J56" s="20"/>
      <c r="K56" s="20"/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AJ56"/>
    </row>
    <row r="57" spans="7:36">
      <c r="G57" s="20"/>
      <c r="H57" s="20"/>
      <c r="I57" s="20"/>
      <c r="J57" s="20"/>
      <c r="K57" s="21">
        <f>IFERROR($G$41*K$4,"")</f>
        <v>28.694757972214578</v>
      </c>
      <c r="L57" s="20"/>
      <c r="M57" s="21">
        <f>IFERROR($G$41*M$4*I$3,"")</f>
        <v>28.694757972214582</v>
      </c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</row>
    <row r="58" spans="7:36">
      <c r="G58" s="20"/>
      <c r="H58" s="20"/>
      <c r="I58" s="20"/>
      <c r="J58" s="20"/>
      <c r="K58" s="22">
        <f>IFERROR(IF(K$1=$C$11,MAX(K57-$C$9,0),MAX((($C$19*L54+$C$20*L62))*EXP(-$C$14*$C$15),(K57-$C$9))),"")</f>
        <v>0</v>
      </c>
      <c r="L58" s="20"/>
      <c r="M58" s="22">
        <f>IFERROR(IF(M$1=$C$11,MAX(M57-$C$9,0),MAX((($C$19*N54+$C$20*N62))*EXP(-$C$14*$C$15),(M57-$C$9))),"")</f>
        <v>0</v>
      </c>
      <c r="N58" s="19"/>
      <c r="O58" s="22"/>
      <c r="P58" s="19"/>
      <c r="Q58" s="19"/>
      <c r="R58" s="19"/>
      <c r="S58" s="19"/>
      <c r="T58" s="19"/>
      <c r="U58" s="19"/>
      <c r="V58" s="19"/>
      <c r="W58" s="19"/>
      <c r="X58" s="19"/>
    </row>
    <row r="59" spans="7:36" ht="17" thickBot="1">
      <c r="G59" s="20"/>
      <c r="H59" s="20"/>
      <c r="I59" s="20"/>
      <c r="J59" s="20"/>
      <c r="K59" s="23">
        <f>IFERROR(IF(K$1=$C$11,MAX(-K57+$C$9,0),MAX((($C$19*L55+$C$20*L63))*EXP(-$C$14*$C$15),(-K57+$C$9))),"")</f>
        <v>58.305242027785425</v>
      </c>
      <c r="L59" s="20"/>
      <c r="M59" s="23">
        <f>IFERROR(IF(M$1=$C$11,MAX(-M57+$C$9,0),MAX((($C$19*N55+$C$20*N63))*EXP(-$C$14*$C$15),(-M57+$C$9))),"")</f>
        <v>58.305242027785418</v>
      </c>
      <c r="N59" s="19"/>
      <c r="O59" s="23"/>
      <c r="P59" s="19"/>
      <c r="Q59" s="19"/>
      <c r="R59" s="19"/>
      <c r="S59" s="19"/>
      <c r="T59" s="19"/>
      <c r="U59" s="19"/>
      <c r="V59" s="19"/>
      <c r="W59" s="19"/>
      <c r="X59" s="19"/>
    </row>
    <row r="60" spans="7:36" ht="17" thickBot="1">
      <c r="G60" s="20"/>
      <c r="H60" s="20"/>
      <c r="I60" s="20"/>
      <c r="J60" s="20"/>
      <c r="K60" s="20"/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7:36">
      <c r="G61" s="20"/>
      <c r="H61" s="20"/>
      <c r="I61" s="20"/>
      <c r="J61" s="20"/>
      <c r="K61" s="20"/>
      <c r="L61" s="21">
        <f>IFERROR($G$41*L$4,"")</f>
        <v>21.562175679047357</v>
      </c>
      <c r="M61" s="19"/>
      <c r="N61" s="21" t="str">
        <f>IFERROR($G$41*N$4*I$3,"")</f>
        <v/>
      </c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7:36">
      <c r="G62" s="20"/>
      <c r="H62" s="20"/>
      <c r="I62" s="20"/>
      <c r="J62" s="20"/>
      <c r="K62" s="20"/>
      <c r="L62" s="22">
        <f>IFERROR(IF(L$1=$C$11,MAX(L61-$C$9,0),MAX((($C$19*M58+$C$20*M66))*EXP(-$C$14*$C$15),(L61-$C$9))),"")</f>
        <v>0</v>
      </c>
      <c r="M62" s="19"/>
      <c r="N62" s="22" t="str">
        <f>IFERROR(IF(N$1=$C$11,MAX(N61-$C$9,0),MAX((($C$19*O58+$C$20*O66))*EXP(-$C$14*$C$15),(N61-$C$9))),"")</f>
        <v/>
      </c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7:36" ht="17" thickBot="1">
      <c r="G63" s="20"/>
      <c r="H63" s="19"/>
      <c r="I63" s="19"/>
      <c r="J63" s="19"/>
      <c r="K63" s="19"/>
      <c r="L63" s="23">
        <f>IFERROR(IF(L$1=$C$11,MAX(-L61+$C$9,0),MAX((($C$19*M59+$C$20*M67))*EXP(-$C$14*$C$15),(-L61+$C$9))),"")</f>
        <v>65.437824320952643</v>
      </c>
      <c r="M63" s="19"/>
      <c r="N63" s="23" t="str">
        <f>IFERROR(IF(N$1=$C$11,MAX(-N61+$C$9,0),MAX((($C$19*O59+$C$20*O67))*EXP(-$C$14*$C$15),(-N61+$C$9))),"")</f>
        <v/>
      </c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7:36" ht="17" thickBot="1">
      <c r="G64" s="20"/>
      <c r="H64" s="20"/>
      <c r="I64" s="20"/>
      <c r="J64" s="20"/>
      <c r="K64" s="20"/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7:24">
      <c r="G65" s="20"/>
      <c r="H65" s="20"/>
      <c r="I65" s="20"/>
      <c r="J65" s="20"/>
      <c r="K65" s="20"/>
      <c r="L65" s="20"/>
      <c r="M65" s="21">
        <f>IFERROR($G$41*M$4,"")</f>
        <v>16.202521048070704</v>
      </c>
      <c r="N65" s="19"/>
      <c r="O65" s="21"/>
      <c r="P65" s="19"/>
      <c r="Q65" s="19"/>
      <c r="R65" s="19"/>
      <c r="S65" s="19"/>
      <c r="T65" s="19"/>
      <c r="U65" s="19"/>
      <c r="V65" s="19"/>
      <c r="W65" s="19"/>
      <c r="X65" s="19"/>
    </row>
    <row r="66" spans="7:24">
      <c r="G66" s="19"/>
      <c r="H66" s="19"/>
      <c r="I66" s="19"/>
      <c r="J66" s="19"/>
      <c r="K66" s="19"/>
      <c r="L66" s="19"/>
      <c r="M66" s="22">
        <f>IFERROR(IF(M$1=$C$11,MAX(M65-$C$9,0),MAX((($C$19*N62+$C$20*N70))*EXP(-$C$14*$C$15),(M65-$C$9))),"")</f>
        <v>0</v>
      </c>
      <c r="N66" s="19"/>
      <c r="O66" s="22"/>
      <c r="P66" s="19"/>
      <c r="Q66" s="19"/>
      <c r="R66" s="19"/>
      <c r="S66" s="19"/>
      <c r="T66" s="19"/>
      <c r="U66" s="19"/>
      <c r="V66" s="19"/>
      <c r="W66" s="19"/>
      <c r="X66" s="19"/>
    </row>
    <row r="67" spans="7:24" ht="17" thickBot="1">
      <c r="G67" s="19"/>
      <c r="H67" s="19"/>
      <c r="I67" s="19"/>
      <c r="J67" s="19"/>
      <c r="K67" s="19"/>
      <c r="L67" s="19"/>
      <c r="M67" s="23">
        <f>IFERROR(IF(M$1=$C$11,MAX(-M65+$C$9,0),MAX((($C$19*N63+$C$20*N71))*EXP(-$C$14*$C$15),(-M65+$C$9))),"")</f>
        <v>70.797478951929293</v>
      </c>
      <c r="N67" s="19"/>
      <c r="O67" s="23"/>
      <c r="P67" s="19"/>
      <c r="Q67" s="19"/>
      <c r="R67" s="19"/>
      <c r="S67" s="19"/>
      <c r="T67" s="19"/>
      <c r="U67" s="19"/>
      <c r="V67" s="19"/>
      <c r="W67" s="19"/>
      <c r="X67" s="19"/>
    </row>
    <row r="68" spans="7:24" ht="17" thickBot="1"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7:24">
      <c r="G69" s="19"/>
      <c r="H69" s="19"/>
      <c r="I69" s="19"/>
      <c r="J69" s="19"/>
      <c r="K69" s="19"/>
      <c r="L69" s="19"/>
      <c r="M69" s="19"/>
      <c r="N69" s="21" t="str">
        <f>IFERROR($G$41*N$4,"")</f>
        <v/>
      </c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7:24">
      <c r="G70" s="19"/>
      <c r="H70" s="19"/>
      <c r="I70" s="19"/>
      <c r="J70" s="19"/>
      <c r="K70" s="19"/>
      <c r="L70" s="19"/>
      <c r="M70" s="19"/>
      <c r="N70" s="22" t="str">
        <f>IFERROR(IF(N$1=$C$11,MAX(N69-$C$9,0),MAX((($C$19*O66+$C$20*O74))*EXP(-$C$14*$C$15),(N69-$C$9))),"")</f>
        <v/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7:24" ht="17" thickBot="1">
      <c r="G71" s="19"/>
      <c r="H71" s="19"/>
      <c r="I71" s="19"/>
      <c r="J71" s="19"/>
      <c r="K71" s="19"/>
      <c r="L71" s="19"/>
      <c r="M71" s="19"/>
      <c r="N71" s="23" t="str">
        <f>IFERROR(IF(N$1=$C$11,MAX(-N69+$C$9,0),MAX((($C$19*O67+$C$20*O75))*EXP(-$C$14*$C$15),(-N69+$C$9))),"")</f>
        <v/>
      </c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7:24" ht="17" thickBot="1"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7:24">
      <c r="G73" s="19"/>
      <c r="H73" s="19"/>
      <c r="I73" s="19"/>
      <c r="J73" s="19"/>
      <c r="K73" s="19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</row>
    <row r="74" spans="7:24">
      <c r="G74" s="18"/>
      <c r="H74" s="18"/>
      <c r="I74" s="18"/>
      <c r="J74" s="18"/>
      <c r="K74" s="18"/>
      <c r="L74" s="18"/>
      <c r="O74" s="22"/>
    </row>
    <row r="75" spans="7:24" ht="17" thickBot="1">
      <c r="G75" s="18"/>
      <c r="H75" s="18"/>
      <c r="I75" s="18"/>
      <c r="J75" s="18"/>
      <c r="K75" s="18"/>
      <c r="L75" s="18"/>
      <c r="O7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DCC4-C709-794C-B297-96F2AB37A196}">
  <sheetPr codeName="Sheet2"/>
  <dimension ref="A1:AE269"/>
  <sheetViews>
    <sheetView tabSelected="1" topLeftCell="A19" zoomScaleNormal="106" workbookViewId="0">
      <selection activeCell="P42" sqref="P42"/>
    </sheetView>
  </sheetViews>
  <sheetFormatPr baseColWidth="10" defaultRowHeight="16"/>
  <cols>
    <col min="1" max="1" width="11.1640625" bestFit="1" customWidth="1"/>
    <col min="2" max="2" width="15.6640625" bestFit="1" customWidth="1"/>
    <col min="3" max="3" width="11.83203125" bestFit="1" customWidth="1"/>
    <col min="4" max="4" width="6.5" bestFit="1" customWidth="1"/>
    <col min="5" max="5" width="7" bestFit="1" customWidth="1"/>
    <col min="6" max="7" width="7.83203125" bestFit="1" customWidth="1"/>
    <col min="8" max="8" width="11.1640625" bestFit="1" customWidth="1"/>
    <col min="9" max="9" width="11" bestFit="1" customWidth="1"/>
    <col min="10" max="10" width="7" bestFit="1" customWidth="1"/>
    <col min="11" max="11" width="6.1640625" bestFit="1" customWidth="1"/>
    <col min="12" max="12" width="7.6640625" bestFit="1" customWidth="1"/>
    <col min="13" max="14" width="6.5" bestFit="1" customWidth="1"/>
    <col min="15" max="16" width="7.1640625" bestFit="1" customWidth="1"/>
    <col min="17" max="17" width="10.5" bestFit="1" customWidth="1"/>
    <col min="21" max="22" width="4.1640625" hidden="1" customWidth="1"/>
    <col min="23" max="24" width="4.6640625" hidden="1" customWidth="1"/>
    <col min="25" max="26" width="4.33203125" hidden="1" customWidth="1"/>
    <col min="27" max="27" width="6.33203125" bestFit="1" customWidth="1"/>
    <col min="28" max="28" width="6.83203125" bestFit="1" customWidth="1"/>
    <col min="29" max="29" width="10" bestFit="1" customWidth="1"/>
    <col min="30" max="30" width="7" bestFit="1" customWidth="1"/>
    <col min="31" max="31" width="12.1640625" bestFit="1" customWidth="1"/>
    <col min="32" max="32" width="21.6640625" bestFit="1" customWidth="1"/>
    <col min="33" max="33" width="14.33203125" bestFit="1" customWidth="1"/>
    <col min="34" max="34" width="21.6640625" bestFit="1" customWidth="1"/>
    <col min="35" max="35" width="14.33203125" bestFit="1" customWidth="1"/>
    <col min="36" max="36" width="21.6640625" bestFit="1" customWidth="1"/>
    <col min="37" max="37" width="14.33203125" bestFit="1" customWidth="1"/>
    <col min="38" max="38" width="21.6640625" bestFit="1" customWidth="1"/>
    <col min="39" max="39" width="14.33203125" bestFit="1" customWidth="1"/>
    <col min="40" max="40" width="21.6640625" bestFit="1" customWidth="1"/>
    <col min="41" max="41" width="14.33203125" bestFit="1" customWidth="1"/>
    <col min="42" max="42" width="21.6640625" bestFit="1" customWidth="1"/>
    <col min="43" max="43" width="14.33203125" bestFit="1" customWidth="1"/>
    <col min="44" max="44" width="21.6640625" bestFit="1" customWidth="1"/>
    <col min="45" max="45" width="14.33203125" bestFit="1" customWidth="1"/>
    <col min="46" max="46" width="21.6640625" bestFit="1" customWidth="1"/>
    <col min="47" max="47" width="14.33203125" bestFit="1" customWidth="1"/>
    <col min="48" max="48" width="21.6640625" bestFit="1" customWidth="1"/>
    <col min="49" max="49" width="13.33203125" bestFit="1" customWidth="1"/>
    <col min="50" max="50" width="20.5" bestFit="1" customWidth="1"/>
    <col min="51" max="51" width="14.33203125" bestFit="1" customWidth="1"/>
    <col min="52" max="52" width="21.6640625" bestFit="1" customWidth="1"/>
    <col min="53" max="53" width="14.33203125" bestFit="1" customWidth="1"/>
    <col min="54" max="54" width="21.6640625" bestFit="1" customWidth="1"/>
    <col min="55" max="55" width="14.33203125" bestFit="1" customWidth="1"/>
    <col min="56" max="56" width="20.5" bestFit="1" customWidth="1"/>
    <col min="57" max="57" width="14.33203125" bestFit="1" customWidth="1"/>
    <col min="58" max="58" width="21.6640625" bestFit="1" customWidth="1"/>
    <col min="59" max="59" width="14.33203125" bestFit="1" customWidth="1"/>
    <col min="60" max="60" width="21.6640625" bestFit="1" customWidth="1"/>
    <col min="61" max="61" width="14.33203125" bestFit="1" customWidth="1"/>
    <col min="62" max="62" width="21.6640625" bestFit="1" customWidth="1"/>
    <col min="63" max="63" width="14.33203125" bestFit="1" customWidth="1"/>
    <col min="64" max="64" width="20.5" bestFit="1" customWidth="1"/>
    <col min="65" max="65" width="13.33203125" bestFit="1" customWidth="1"/>
    <col min="66" max="66" width="21.6640625" bestFit="1" customWidth="1"/>
    <col min="67" max="67" width="14.33203125" bestFit="1" customWidth="1"/>
    <col min="68" max="68" width="21.6640625" bestFit="1" customWidth="1"/>
    <col min="69" max="69" width="14.33203125" bestFit="1" customWidth="1"/>
    <col min="70" max="70" width="21.6640625" bestFit="1" customWidth="1"/>
    <col min="71" max="71" width="14.33203125" bestFit="1" customWidth="1"/>
    <col min="72" max="72" width="21.6640625" bestFit="1" customWidth="1"/>
    <col min="73" max="73" width="14.33203125" bestFit="1" customWidth="1"/>
    <col min="74" max="74" width="21.6640625" bestFit="1" customWidth="1"/>
    <col min="75" max="75" width="14.33203125" bestFit="1" customWidth="1"/>
    <col min="76" max="76" width="21.6640625" bestFit="1" customWidth="1"/>
    <col min="77" max="77" width="14.33203125" bestFit="1" customWidth="1"/>
    <col min="78" max="78" width="21.6640625" bestFit="1" customWidth="1"/>
    <col min="79" max="79" width="14.33203125" bestFit="1" customWidth="1"/>
    <col min="80" max="80" width="21.6640625" bestFit="1" customWidth="1"/>
    <col min="81" max="81" width="14.33203125" bestFit="1" customWidth="1"/>
    <col min="82" max="82" width="21.6640625" bestFit="1" customWidth="1"/>
    <col min="83" max="83" width="14.33203125" bestFit="1" customWidth="1"/>
    <col min="84" max="84" width="21.6640625" bestFit="1" customWidth="1"/>
    <col min="85" max="85" width="14.33203125" bestFit="1" customWidth="1"/>
    <col min="86" max="86" width="21.6640625" bestFit="1" customWidth="1"/>
    <col min="87" max="87" width="14.33203125" bestFit="1" customWidth="1"/>
    <col min="88" max="88" width="21.6640625" bestFit="1" customWidth="1"/>
    <col min="89" max="89" width="14.33203125" bestFit="1" customWidth="1"/>
    <col min="90" max="90" width="21.6640625" bestFit="1" customWidth="1"/>
    <col min="91" max="91" width="14.33203125" bestFit="1" customWidth="1"/>
    <col min="92" max="92" width="20.5" bestFit="1" customWidth="1"/>
    <col min="93" max="93" width="14.33203125" bestFit="1" customWidth="1"/>
    <col min="94" max="94" width="21.6640625" bestFit="1" customWidth="1"/>
    <col min="95" max="95" width="14.33203125" bestFit="1" customWidth="1"/>
    <col min="96" max="96" width="21.6640625" bestFit="1" customWidth="1"/>
    <col min="97" max="97" width="14.33203125" bestFit="1" customWidth="1"/>
    <col min="98" max="98" width="21.6640625" bestFit="1" customWidth="1"/>
    <col min="99" max="99" width="14.33203125" bestFit="1" customWidth="1"/>
    <col min="100" max="100" width="21.6640625" bestFit="1" customWidth="1"/>
    <col min="101" max="101" width="14.33203125" bestFit="1" customWidth="1"/>
    <col min="102" max="102" width="21.6640625" bestFit="1" customWidth="1"/>
    <col min="103" max="103" width="14.33203125" bestFit="1" customWidth="1"/>
    <col min="104" max="104" width="21.6640625" bestFit="1" customWidth="1"/>
    <col min="105" max="105" width="14.33203125" bestFit="1" customWidth="1"/>
    <col min="106" max="106" width="21.6640625" bestFit="1" customWidth="1"/>
    <col min="107" max="107" width="14.33203125" bestFit="1" customWidth="1"/>
    <col min="108" max="108" width="21.6640625" bestFit="1" customWidth="1"/>
    <col min="109" max="109" width="14.33203125" bestFit="1" customWidth="1"/>
    <col min="110" max="110" width="21.6640625" bestFit="1" customWidth="1"/>
    <col min="111" max="111" width="14.33203125" bestFit="1" customWidth="1"/>
    <col min="112" max="112" width="21.6640625" bestFit="1" customWidth="1"/>
    <col min="113" max="113" width="14.33203125" bestFit="1" customWidth="1"/>
    <col min="114" max="114" width="21.6640625" bestFit="1" customWidth="1"/>
    <col min="115" max="115" width="13.33203125" bestFit="1" customWidth="1"/>
    <col min="116" max="116" width="21.6640625" bestFit="1" customWidth="1"/>
    <col min="117" max="117" width="14.33203125" bestFit="1" customWidth="1"/>
    <col min="118" max="118" width="20.5" bestFit="1" customWidth="1"/>
    <col min="119" max="119" width="14.33203125" bestFit="1" customWidth="1"/>
    <col min="120" max="120" width="21.6640625" bestFit="1" customWidth="1"/>
    <col min="121" max="121" width="14.33203125" bestFit="1" customWidth="1"/>
    <col min="122" max="122" width="21.6640625" bestFit="1" customWidth="1"/>
    <col min="123" max="123" width="14.33203125" bestFit="1" customWidth="1"/>
    <col min="124" max="124" width="21.6640625" bestFit="1" customWidth="1"/>
    <col min="125" max="125" width="14.33203125" bestFit="1" customWidth="1"/>
    <col min="126" max="126" width="21.6640625" bestFit="1" customWidth="1"/>
    <col min="127" max="127" width="14.33203125" bestFit="1" customWidth="1"/>
    <col min="128" max="128" width="20.5" bestFit="1" customWidth="1"/>
    <col min="129" max="129" width="14.33203125" bestFit="1" customWidth="1"/>
    <col min="130" max="130" width="21.6640625" bestFit="1" customWidth="1"/>
    <col min="131" max="131" width="14.33203125" bestFit="1" customWidth="1"/>
    <col min="132" max="132" width="21.6640625" bestFit="1" customWidth="1"/>
    <col min="133" max="133" width="14.33203125" bestFit="1" customWidth="1"/>
    <col min="134" max="134" width="21.6640625" bestFit="1" customWidth="1"/>
    <col min="135" max="135" width="14.33203125" bestFit="1" customWidth="1"/>
    <col min="136" max="136" width="21.6640625" bestFit="1" customWidth="1"/>
    <col min="137" max="137" width="14.33203125" bestFit="1" customWidth="1"/>
    <col min="138" max="138" width="21.6640625" bestFit="1" customWidth="1"/>
    <col min="139" max="139" width="14.33203125" bestFit="1" customWidth="1"/>
    <col min="140" max="140" width="20.5" bestFit="1" customWidth="1"/>
    <col min="141" max="141" width="14.33203125" bestFit="1" customWidth="1"/>
    <col min="142" max="142" width="19.5" bestFit="1" customWidth="1"/>
    <col min="143" max="143" width="14.33203125" bestFit="1" customWidth="1"/>
    <col min="144" max="144" width="21.6640625" bestFit="1" customWidth="1"/>
    <col min="145" max="145" width="14.33203125" bestFit="1" customWidth="1"/>
    <col min="146" max="146" width="21.6640625" bestFit="1" customWidth="1"/>
    <col min="147" max="147" width="14.33203125" bestFit="1" customWidth="1"/>
    <col min="148" max="148" width="21.6640625" bestFit="1" customWidth="1"/>
    <col min="149" max="149" width="14.33203125" bestFit="1" customWidth="1"/>
    <col min="150" max="150" width="21.6640625" bestFit="1" customWidth="1"/>
    <col min="151" max="151" width="14.33203125" bestFit="1" customWidth="1"/>
    <col min="152" max="152" width="21.6640625" bestFit="1" customWidth="1"/>
    <col min="153" max="153" width="14.33203125" bestFit="1" customWidth="1"/>
    <col min="154" max="154" width="20.5" bestFit="1" customWidth="1"/>
    <col min="155" max="155" width="14.33203125" bestFit="1" customWidth="1"/>
    <col min="156" max="156" width="21.6640625" bestFit="1" customWidth="1"/>
    <col min="157" max="157" width="14.33203125" bestFit="1" customWidth="1"/>
    <col min="158" max="158" width="21.6640625" bestFit="1" customWidth="1"/>
    <col min="159" max="159" width="14.33203125" bestFit="1" customWidth="1"/>
    <col min="160" max="160" width="21.6640625" bestFit="1" customWidth="1"/>
    <col min="161" max="161" width="14.33203125" bestFit="1" customWidth="1"/>
    <col min="162" max="162" width="21.6640625" bestFit="1" customWidth="1"/>
    <col min="163" max="163" width="14.33203125" bestFit="1" customWidth="1"/>
    <col min="164" max="164" width="21.6640625" bestFit="1" customWidth="1"/>
    <col min="165" max="165" width="14.33203125" bestFit="1" customWidth="1"/>
    <col min="166" max="166" width="20.5" bestFit="1" customWidth="1"/>
    <col min="167" max="167" width="14.33203125" bestFit="1" customWidth="1"/>
    <col min="168" max="168" width="21.6640625" bestFit="1" customWidth="1"/>
    <col min="169" max="169" width="14.33203125" bestFit="1" customWidth="1"/>
    <col min="170" max="170" width="21.6640625" bestFit="1" customWidth="1"/>
    <col min="171" max="171" width="14.33203125" bestFit="1" customWidth="1"/>
    <col min="172" max="172" width="21.6640625" bestFit="1" customWidth="1"/>
    <col min="173" max="173" width="14.33203125" bestFit="1" customWidth="1"/>
    <col min="174" max="174" width="21.6640625" bestFit="1" customWidth="1"/>
    <col min="175" max="175" width="14.33203125" bestFit="1" customWidth="1"/>
    <col min="176" max="176" width="21.6640625" bestFit="1" customWidth="1"/>
    <col min="177" max="177" width="14.33203125" bestFit="1" customWidth="1"/>
    <col min="178" max="178" width="21.6640625" bestFit="1" customWidth="1"/>
    <col min="179" max="179" width="14.33203125" bestFit="1" customWidth="1"/>
    <col min="180" max="180" width="21.6640625" bestFit="1" customWidth="1"/>
    <col min="181" max="181" width="14.33203125" bestFit="1" customWidth="1"/>
    <col min="182" max="182" width="21.6640625" bestFit="1" customWidth="1"/>
    <col min="183" max="183" width="14.33203125" bestFit="1" customWidth="1"/>
    <col min="184" max="184" width="21.6640625" bestFit="1" customWidth="1"/>
    <col min="185" max="185" width="14.33203125" bestFit="1" customWidth="1"/>
    <col min="186" max="186" width="21.6640625" bestFit="1" customWidth="1"/>
    <col min="187" max="187" width="14.33203125" bestFit="1" customWidth="1"/>
    <col min="188" max="188" width="21.6640625" bestFit="1" customWidth="1"/>
    <col min="189" max="189" width="14.33203125" bestFit="1" customWidth="1"/>
    <col min="190" max="190" width="21.6640625" bestFit="1" customWidth="1"/>
    <col min="191" max="191" width="14.33203125" bestFit="1" customWidth="1"/>
    <col min="192" max="192" width="21.6640625" bestFit="1" customWidth="1"/>
    <col min="193" max="193" width="14.33203125" bestFit="1" customWidth="1"/>
    <col min="194" max="194" width="21.6640625" bestFit="1" customWidth="1"/>
    <col min="195" max="195" width="14.33203125" bestFit="1" customWidth="1"/>
    <col min="196" max="196" width="21.6640625" bestFit="1" customWidth="1"/>
    <col min="197" max="197" width="14.33203125" bestFit="1" customWidth="1"/>
    <col min="198" max="198" width="21.6640625" bestFit="1" customWidth="1"/>
    <col min="199" max="199" width="14.33203125" bestFit="1" customWidth="1"/>
    <col min="200" max="200" width="21.6640625" bestFit="1" customWidth="1"/>
    <col min="201" max="201" width="14.33203125" bestFit="1" customWidth="1"/>
    <col min="202" max="202" width="21.6640625" bestFit="1" customWidth="1"/>
    <col min="203" max="203" width="14.33203125" bestFit="1" customWidth="1"/>
    <col min="204" max="204" width="21.6640625" bestFit="1" customWidth="1"/>
    <col min="205" max="205" width="14.33203125" bestFit="1" customWidth="1"/>
    <col min="206" max="206" width="21.6640625" bestFit="1" customWidth="1"/>
    <col min="207" max="207" width="14.33203125" bestFit="1" customWidth="1"/>
    <col min="208" max="208" width="21.6640625" bestFit="1" customWidth="1"/>
    <col min="209" max="209" width="14.33203125" bestFit="1" customWidth="1"/>
    <col min="210" max="210" width="21.6640625" bestFit="1" customWidth="1"/>
    <col min="211" max="211" width="14.33203125" bestFit="1" customWidth="1"/>
    <col min="212" max="212" width="21.6640625" bestFit="1" customWidth="1"/>
    <col min="213" max="213" width="14.33203125" bestFit="1" customWidth="1"/>
    <col min="214" max="214" width="20.5" bestFit="1" customWidth="1"/>
    <col min="215" max="215" width="14.33203125" bestFit="1" customWidth="1"/>
    <col min="216" max="216" width="20.5" bestFit="1" customWidth="1"/>
    <col min="217" max="217" width="14.33203125" bestFit="1" customWidth="1"/>
    <col min="218" max="218" width="21.6640625" bestFit="1" customWidth="1"/>
    <col min="219" max="219" width="12.33203125" bestFit="1" customWidth="1"/>
    <col min="220" max="220" width="21.6640625" bestFit="1" customWidth="1"/>
    <col min="221" max="221" width="14.33203125" bestFit="1" customWidth="1"/>
    <col min="222" max="222" width="21.6640625" bestFit="1" customWidth="1"/>
    <col min="223" max="223" width="13.33203125" bestFit="1" customWidth="1"/>
    <col min="224" max="224" width="21.6640625" bestFit="1" customWidth="1"/>
    <col min="225" max="225" width="14.33203125" bestFit="1" customWidth="1"/>
    <col min="226" max="226" width="21.6640625" bestFit="1" customWidth="1"/>
    <col min="227" max="227" width="14.33203125" bestFit="1" customWidth="1"/>
    <col min="228" max="228" width="21.6640625" bestFit="1" customWidth="1"/>
    <col min="229" max="229" width="14.33203125" bestFit="1" customWidth="1"/>
    <col min="230" max="230" width="21.6640625" bestFit="1" customWidth="1"/>
    <col min="231" max="231" width="14.33203125" bestFit="1" customWidth="1"/>
    <col min="232" max="232" width="21.6640625" bestFit="1" customWidth="1"/>
    <col min="233" max="233" width="14.33203125" bestFit="1" customWidth="1"/>
    <col min="234" max="234" width="21.6640625" bestFit="1" customWidth="1"/>
    <col min="235" max="235" width="14.33203125" bestFit="1" customWidth="1"/>
    <col min="236" max="236" width="21.6640625" bestFit="1" customWidth="1"/>
    <col min="237" max="237" width="14.33203125" bestFit="1" customWidth="1"/>
    <col min="238" max="238" width="20.5" bestFit="1" customWidth="1"/>
    <col min="239" max="239" width="13.33203125" bestFit="1" customWidth="1"/>
    <col min="240" max="240" width="21.6640625" bestFit="1" customWidth="1"/>
    <col min="241" max="241" width="14.33203125" bestFit="1" customWidth="1"/>
    <col min="242" max="242" width="21.6640625" bestFit="1" customWidth="1"/>
    <col min="243" max="243" width="14.33203125" bestFit="1" customWidth="1"/>
    <col min="244" max="244" width="21.6640625" bestFit="1" customWidth="1"/>
    <col min="245" max="245" width="14.33203125" bestFit="1" customWidth="1"/>
    <col min="246" max="246" width="21.6640625" bestFit="1" customWidth="1"/>
    <col min="247" max="247" width="14.33203125" bestFit="1" customWidth="1"/>
    <col min="248" max="248" width="21.6640625" bestFit="1" customWidth="1"/>
    <col min="249" max="249" width="14.33203125" bestFit="1" customWidth="1"/>
    <col min="250" max="250" width="20.5" bestFit="1" customWidth="1"/>
    <col min="251" max="251" width="14.33203125" bestFit="1" customWidth="1"/>
    <col min="252" max="252" width="21.6640625" bestFit="1" customWidth="1"/>
    <col min="253" max="253" width="14.33203125" bestFit="1" customWidth="1"/>
    <col min="254" max="254" width="21.6640625" bestFit="1" customWidth="1"/>
    <col min="255" max="255" width="14.33203125" bestFit="1" customWidth="1"/>
    <col min="256" max="256" width="21.6640625" bestFit="1" customWidth="1"/>
    <col min="257" max="257" width="14.33203125" bestFit="1" customWidth="1"/>
    <col min="258" max="258" width="21.6640625" bestFit="1" customWidth="1"/>
    <col min="259" max="259" width="14.33203125" bestFit="1" customWidth="1"/>
    <col min="260" max="260" width="21.6640625" bestFit="1" customWidth="1"/>
    <col min="261" max="261" width="14.33203125" bestFit="1" customWidth="1"/>
    <col min="262" max="262" width="21.6640625" bestFit="1" customWidth="1"/>
    <col min="263" max="263" width="14.33203125" bestFit="1" customWidth="1"/>
    <col min="264" max="264" width="21.6640625" bestFit="1" customWidth="1"/>
    <col min="265" max="265" width="14.33203125" bestFit="1" customWidth="1"/>
    <col min="266" max="266" width="21.6640625" bestFit="1" customWidth="1"/>
    <col min="267" max="267" width="14.33203125" bestFit="1" customWidth="1"/>
    <col min="268" max="268" width="21.6640625" bestFit="1" customWidth="1"/>
    <col min="269" max="269" width="14.33203125" bestFit="1" customWidth="1"/>
    <col min="270" max="270" width="21.6640625" bestFit="1" customWidth="1"/>
    <col min="271" max="271" width="14.33203125" bestFit="1" customWidth="1"/>
    <col min="272" max="272" width="21.6640625" bestFit="1" customWidth="1"/>
    <col min="273" max="273" width="14.33203125" bestFit="1" customWidth="1"/>
    <col min="274" max="274" width="21.6640625" bestFit="1" customWidth="1"/>
    <col min="275" max="275" width="14.33203125" bestFit="1" customWidth="1"/>
    <col min="276" max="276" width="21.6640625" bestFit="1" customWidth="1"/>
    <col min="277" max="277" width="14.33203125" bestFit="1" customWidth="1"/>
    <col min="278" max="278" width="20.5" bestFit="1" customWidth="1"/>
    <col min="279" max="279" width="14.33203125" bestFit="1" customWidth="1"/>
    <col min="280" max="280" width="21.6640625" bestFit="1" customWidth="1"/>
    <col min="281" max="281" width="14.33203125" bestFit="1" customWidth="1"/>
    <col min="282" max="282" width="21.6640625" bestFit="1" customWidth="1"/>
    <col min="283" max="283" width="14.33203125" bestFit="1" customWidth="1"/>
    <col min="284" max="284" width="21.6640625" bestFit="1" customWidth="1"/>
    <col min="285" max="285" width="14.33203125" bestFit="1" customWidth="1"/>
    <col min="286" max="286" width="21.6640625" bestFit="1" customWidth="1"/>
    <col min="287" max="287" width="14.33203125" bestFit="1" customWidth="1"/>
    <col min="288" max="288" width="21.6640625" bestFit="1" customWidth="1"/>
    <col min="289" max="289" width="14.33203125" bestFit="1" customWidth="1"/>
    <col min="290" max="290" width="21.6640625" bestFit="1" customWidth="1"/>
    <col min="291" max="291" width="14.33203125" bestFit="1" customWidth="1"/>
    <col min="292" max="292" width="21.6640625" bestFit="1" customWidth="1"/>
    <col min="293" max="293" width="14.33203125" bestFit="1" customWidth="1"/>
    <col min="294" max="294" width="21.6640625" bestFit="1" customWidth="1"/>
    <col min="295" max="295" width="14.33203125" bestFit="1" customWidth="1"/>
    <col min="296" max="296" width="21.6640625" bestFit="1" customWidth="1"/>
    <col min="297" max="297" width="14.33203125" bestFit="1" customWidth="1"/>
    <col min="298" max="298" width="21.6640625" bestFit="1" customWidth="1"/>
    <col min="299" max="299" width="14.33203125" bestFit="1" customWidth="1"/>
    <col min="300" max="300" width="21.6640625" bestFit="1" customWidth="1"/>
    <col min="301" max="301" width="14.33203125" bestFit="1" customWidth="1"/>
    <col min="302" max="302" width="21.6640625" bestFit="1" customWidth="1"/>
    <col min="303" max="303" width="14.33203125" bestFit="1" customWidth="1"/>
    <col min="304" max="304" width="21.6640625" bestFit="1" customWidth="1"/>
    <col min="305" max="305" width="14.33203125" bestFit="1" customWidth="1"/>
    <col min="306" max="306" width="21.6640625" bestFit="1" customWidth="1"/>
    <col min="307" max="307" width="14.33203125" bestFit="1" customWidth="1"/>
    <col min="308" max="308" width="21.6640625" bestFit="1" customWidth="1"/>
    <col min="309" max="309" width="14.33203125" bestFit="1" customWidth="1"/>
    <col min="310" max="310" width="21.6640625" bestFit="1" customWidth="1"/>
    <col min="311" max="311" width="14.33203125" bestFit="1" customWidth="1"/>
    <col min="312" max="312" width="21.6640625" bestFit="1" customWidth="1"/>
    <col min="313" max="313" width="14.33203125" bestFit="1" customWidth="1"/>
    <col min="314" max="314" width="21.6640625" bestFit="1" customWidth="1"/>
    <col min="315" max="315" width="14.33203125" bestFit="1" customWidth="1"/>
    <col min="316" max="316" width="20.5" bestFit="1" customWidth="1"/>
    <col min="317" max="317" width="14.33203125" bestFit="1" customWidth="1"/>
    <col min="318" max="318" width="21.6640625" bestFit="1" customWidth="1"/>
    <col min="319" max="319" width="14.33203125" bestFit="1" customWidth="1"/>
    <col min="320" max="320" width="21.6640625" bestFit="1" customWidth="1"/>
    <col min="321" max="321" width="14.33203125" bestFit="1" customWidth="1"/>
    <col min="322" max="322" width="21.6640625" bestFit="1" customWidth="1"/>
    <col min="323" max="323" width="14.33203125" bestFit="1" customWidth="1"/>
    <col min="324" max="324" width="21.6640625" bestFit="1" customWidth="1"/>
    <col min="325" max="325" width="13.33203125" bestFit="1" customWidth="1"/>
    <col min="326" max="326" width="21.6640625" bestFit="1" customWidth="1"/>
    <col min="327" max="327" width="14.33203125" bestFit="1" customWidth="1"/>
    <col min="328" max="328" width="21.6640625" bestFit="1" customWidth="1"/>
    <col min="329" max="329" width="14.33203125" bestFit="1" customWidth="1"/>
    <col min="330" max="330" width="21.6640625" bestFit="1" customWidth="1"/>
    <col min="331" max="331" width="14.33203125" bestFit="1" customWidth="1"/>
    <col min="332" max="332" width="21.6640625" bestFit="1" customWidth="1"/>
    <col min="333" max="333" width="13.33203125" bestFit="1" customWidth="1"/>
    <col min="334" max="334" width="21.6640625" bestFit="1" customWidth="1"/>
    <col min="335" max="335" width="14.33203125" bestFit="1" customWidth="1"/>
    <col min="336" max="336" width="21.6640625" bestFit="1" customWidth="1"/>
    <col min="337" max="337" width="14.33203125" bestFit="1" customWidth="1"/>
    <col min="338" max="338" width="21.6640625" bestFit="1" customWidth="1"/>
    <col min="339" max="339" width="13.33203125" bestFit="1" customWidth="1"/>
    <col min="340" max="340" width="21.6640625" bestFit="1" customWidth="1"/>
    <col min="341" max="341" width="14.33203125" bestFit="1" customWidth="1"/>
    <col min="342" max="342" width="21.6640625" bestFit="1" customWidth="1"/>
    <col min="343" max="343" width="14.33203125" bestFit="1" customWidth="1"/>
    <col min="344" max="344" width="21.6640625" bestFit="1" customWidth="1"/>
    <col min="345" max="345" width="14.33203125" bestFit="1" customWidth="1"/>
    <col min="346" max="346" width="21.6640625" bestFit="1" customWidth="1"/>
    <col min="347" max="347" width="14.33203125" bestFit="1" customWidth="1"/>
    <col min="348" max="348" width="20.5" bestFit="1" customWidth="1"/>
    <col min="349" max="349" width="14.33203125" bestFit="1" customWidth="1"/>
    <col min="350" max="350" width="21.6640625" bestFit="1" customWidth="1"/>
    <col min="351" max="351" width="14.33203125" bestFit="1" customWidth="1"/>
    <col min="352" max="352" width="20.5" bestFit="1" customWidth="1"/>
    <col min="353" max="353" width="14.33203125" bestFit="1" customWidth="1"/>
    <col min="354" max="354" width="20.5" bestFit="1" customWidth="1"/>
    <col min="355" max="355" width="14.33203125" bestFit="1" customWidth="1"/>
    <col min="356" max="356" width="21.6640625" bestFit="1" customWidth="1"/>
    <col min="357" max="357" width="14.33203125" bestFit="1" customWidth="1"/>
    <col min="358" max="358" width="21.6640625" bestFit="1" customWidth="1"/>
    <col min="359" max="359" width="14.33203125" bestFit="1" customWidth="1"/>
    <col min="360" max="360" width="21.6640625" bestFit="1" customWidth="1"/>
    <col min="361" max="361" width="14.33203125" bestFit="1" customWidth="1"/>
    <col min="362" max="362" width="19.5" bestFit="1" customWidth="1"/>
    <col min="363" max="363" width="14.33203125" bestFit="1" customWidth="1"/>
    <col min="364" max="364" width="21.6640625" bestFit="1" customWidth="1"/>
    <col min="365" max="365" width="14.33203125" bestFit="1" customWidth="1"/>
    <col min="366" max="366" width="21.6640625" bestFit="1" customWidth="1"/>
    <col min="367" max="367" width="13.33203125" bestFit="1" customWidth="1"/>
    <col min="368" max="368" width="21.6640625" bestFit="1" customWidth="1"/>
    <col min="369" max="369" width="14.33203125" bestFit="1" customWidth="1"/>
    <col min="370" max="370" width="21.6640625" bestFit="1" customWidth="1"/>
    <col min="371" max="371" width="13.33203125" bestFit="1" customWidth="1"/>
    <col min="372" max="372" width="21.6640625" bestFit="1" customWidth="1"/>
    <col min="373" max="373" width="14.33203125" bestFit="1" customWidth="1"/>
    <col min="374" max="374" width="21.6640625" bestFit="1" customWidth="1"/>
    <col min="375" max="375" width="14.33203125" bestFit="1" customWidth="1"/>
    <col min="376" max="376" width="21.6640625" bestFit="1" customWidth="1"/>
    <col min="377" max="377" width="14.33203125" bestFit="1" customWidth="1"/>
    <col min="378" max="378" width="20.5" bestFit="1" customWidth="1"/>
    <col min="379" max="379" width="14.33203125" bestFit="1" customWidth="1"/>
    <col min="380" max="380" width="21.6640625" bestFit="1" customWidth="1"/>
    <col min="381" max="381" width="14.33203125" bestFit="1" customWidth="1"/>
    <col min="382" max="382" width="21.6640625" bestFit="1" customWidth="1"/>
    <col min="383" max="383" width="14.33203125" bestFit="1" customWidth="1"/>
    <col min="384" max="384" width="21.6640625" bestFit="1" customWidth="1"/>
    <col min="385" max="385" width="14.33203125" bestFit="1" customWidth="1"/>
    <col min="386" max="386" width="21.6640625" bestFit="1" customWidth="1"/>
    <col min="387" max="387" width="14.33203125" bestFit="1" customWidth="1"/>
    <col min="388" max="388" width="21.6640625" bestFit="1" customWidth="1"/>
    <col min="389" max="389" width="14.33203125" bestFit="1" customWidth="1"/>
    <col min="390" max="390" width="21.6640625" bestFit="1" customWidth="1"/>
    <col min="391" max="391" width="14.33203125" bestFit="1" customWidth="1"/>
    <col min="392" max="392" width="21.6640625" bestFit="1" customWidth="1"/>
    <col min="393" max="393" width="14.33203125" bestFit="1" customWidth="1"/>
    <col min="394" max="394" width="21.6640625" bestFit="1" customWidth="1"/>
    <col min="395" max="395" width="14.33203125" bestFit="1" customWidth="1"/>
    <col min="396" max="396" width="21.6640625" bestFit="1" customWidth="1"/>
    <col min="397" max="397" width="14.33203125" bestFit="1" customWidth="1"/>
    <col min="398" max="398" width="20.5" bestFit="1" customWidth="1"/>
    <col min="399" max="399" width="14.33203125" bestFit="1" customWidth="1"/>
    <col min="400" max="400" width="21.6640625" bestFit="1" customWidth="1"/>
    <col min="401" max="401" width="14.33203125" bestFit="1" customWidth="1"/>
    <col min="402" max="402" width="21.6640625" bestFit="1" customWidth="1"/>
    <col min="403" max="403" width="14.33203125" bestFit="1" customWidth="1"/>
    <col min="404" max="404" width="21.6640625" bestFit="1" customWidth="1"/>
    <col min="405" max="405" width="14.33203125" bestFit="1" customWidth="1"/>
    <col min="406" max="406" width="21.6640625" bestFit="1" customWidth="1"/>
    <col min="407" max="407" width="13.33203125" bestFit="1" customWidth="1"/>
    <col min="408" max="408" width="21.6640625" bestFit="1" customWidth="1"/>
    <col min="409" max="409" width="14.33203125" bestFit="1" customWidth="1"/>
    <col min="410" max="410" width="21.6640625" bestFit="1" customWidth="1"/>
    <col min="411" max="411" width="14.33203125" bestFit="1" customWidth="1"/>
    <col min="412" max="412" width="21.6640625" bestFit="1" customWidth="1"/>
    <col min="413" max="413" width="14.33203125" bestFit="1" customWidth="1"/>
    <col min="414" max="414" width="21.6640625" bestFit="1" customWidth="1"/>
    <col min="415" max="415" width="14.33203125" bestFit="1" customWidth="1"/>
    <col min="416" max="416" width="21.6640625" bestFit="1" customWidth="1"/>
    <col min="417" max="417" width="14.33203125" bestFit="1" customWidth="1"/>
    <col min="418" max="418" width="21.6640625" bestFit="1" customWidth="1"/>
    <col min="419" max="419" width="14.33203125" bestFit="1" customWidth="1"/>
    <col min="420" max="420" width="21.6640625" bestFit="1" customWidth="1"/>
    <col min="421" max="421" width="14.33203125" bestFit="1" customWidth="1"/>
    <col min="422" max="422" width="21.6640625" bestFit="1" customWidth="1"/>
    <col min="423" max="423" width="14.33203125" bestFit="1" customWidth="1"/>
    <col min="424" max="424" width="21.6640625" bestFit="1" customWidth="1"/>
    <col min="425" max="425" width="14.33203125" bestFit="1" customWidth="1"/>
    <col min="426" max="426" width="21.6640625" bestFit="1" customWidth="1"/>
    <col min="427" max="427" width="14.33203125" bestFit="1" customWidth="1"/>
    <col min="428" max="428" width="21.6640625" bestFit="1" customWidth="1"/>
    <col min="429" max="429" width="14.33203125" bestFit="1" customWidth="1"/>
    <col min="430" max="430" width="21.6640625" bestFit="1" customWidth="1"/>
    <col min="431" max="431" width="14.33203125" bestFit="1" customWidth="1"/>
    <col min="432" max="432" width="21.6640625" bestFit="1" customWidth="1"/>
    <col min="433" max="433" width="14.33203125" bestFit="1" customWidth="1"/>
    <col min="434" max="434" width="21.6640625" bestFit="1" customWidth="1"/>
    <col min="435" max="435" width="14.33203125" bestFit="1" customWidth="1"/>
    <col min="436" max="436" width="20.5" bestFit="1" customWidth="1"/>
    <col min="437" max="437" width="14.33203125" bestFit="1" customWidth="1"/>
    <col min="438" max="438" width="21.6640625" bestFit="1" customWidth="1"/>
    <col min="439" max="439" width="14.33203125" bestFit="1" customWidth="1"/>
    <col min="440" max="440" width="21.6640625" bestFit="1" customWidth="1"/>
    <col min="441" max="441" width="14.33203125" bestFit="1" customWidth="1"/>
    <col min="442" max="442" width="20.5" bestFit="1" customWidth="1"/>
    <col min="443" max="443" width="14.33203125" bestFit="1" customWidth="1"/>
    <col min="444" max="444" width="21.6640625" bestFit="1" customWidth="1"/>
    <col min="445" max="445" width="14.33203125" bestFit="1" customWidth="1"/>
    <col min="446" max="446" width="21.6640625" bestFit="1" customWidth="1"/>
    <col min="447" max="447" width="14.33203125" bestFit="1" customWidth="1"/>
    <col min="448" max="448" width="21.6640625" bestFit="1" customWidth="1"/>
    <col min="449" max="449" width="14.33203125" bestFit="1" customWidth="1"/>
    <col min="450" max="450" width="21.6640625" bestFit="1" customWidth="1"/>
    <col min="451" max="451" width="14.33203125" bestFit="1" customWidth="1"/>
    <col min="452" max="452" width="21.6640625" bestFit="1" customWidth="1"/>
    <col min="453" max="453" width="14.33203125" bestFit="1" customWidth="1"/>
    <col min="454" max="454" width="21.6640625" bestFit="1" customWidth="1"/>
    <col min="455" max="455" width="14.33203125" bestFit="1" customWidth="1"/>
    <col min="456" max="456" width="21.6640625" bestFit="1" customWidth="1"/>
    <col min="457" max="457" width="14.33203125" bestFit="1" customWidth="1"/>
    <col min="458" max="458" width="21.6640625" bestFit="1" customWidth="1"/>
    <col min="459" max="459" width="14.33203125" bestFit="1" customWidth="1"/>
    <col min="460" max="460" width="21.6640625" bestFit="1" customWidth="1"/>
    <col min="461" max="461" width="14.33203125" bestFit="1" customWidth="1"/>
    <col min="462" max="462" width="21.6640625" bestFit="1" customWidth="1"/>
    <col min="463" max="463" width="14.33203125" bestFit="1" customWidth="1"/>
    <col min="464" max="464" width="21.6640625" bestFit="1" customWidth="1"/>
    <col min="465" max="465" width="14.33203125" bestFit="1" customWidth="1"/>
    <col min="466" max="466" width="21.6640625" bestFit="1" customWidth="1"/>
    <col min="467" max="467" width="14.33203125" bestFit="1" customWidth="1"/>
    <col min="468" max="468" width="21.6640625" bestFit="1" customWidth="1"/>
    <col min="469" max="469" width="14.33203125" bestFit="1" customWidth="1"/>
    <col min="470" max="470" width="21.6640625" bestFit="1" customWidth="1"/>
    <col min="471" max="471" width="14.33203125" bestFit="1" customWidth="1"/>
    <col min="472" max="472" width="21.6640625" bestFit="1" customWidth="1"/>
    <col min="473" max="473" width="14.33203125" bestFit="1" customWidth="1"/>
    <col min="474" max="474" width="21.6640625" bestFit="1" customWidth="1"/>
    <col min="475" max="475" width="14.33203125" bestFit="1" customWidth="1"/>
    <col min="476" max="476" width="21.6640625" bestFit="1" customWidth="1"/>
    <col min="477" max="477" width="14.33203125" bestFit="1" customWidth="1"/>
    <col min="478" max="478" width="21.6640625" bestFit="1" customWidth="1"/>
    <col min="479" max="479" width="13.33203125" bestFit="1" customWidth="1"/>
    <col min="480" max="480" width="21.6640625" bestFit="1" customWidth="1"/>
    <col min="481" max="481" width="14.33203125" bestFit="1" customWidth="1"/>
    <col min="482" max="482" width="21.6640625" bestFit="1" customWidth="1"/>
    <col min="483" max="483" width="14.33203125" bestFit="1" customWidth="1"/>
    <col min="484" max="484" width="21.6640625" bestFit="1" customWidth="1"/>
    <col min="485" max="485" width="14.33203125" bestFit="1" customWidth="1"/>
    <col min="486" max="486" width="21.6640625" bestFit="1" customWidth="1"/>
    <col min="487" max="487" width="14.33203125" bestFit="1" customWidth="1"/>
    <col min="488" max="488" width="21.6640625" bestFit="1" customWidth="1"/>
    <col min="489" max="489" width="14.33203125" bestFit="1" customWidth="1"/>
    <col min="490" max="490" width="21.6640625" bestFit="1" customWidth="1"/>
    <col min="491" max="491" width="14.33203125" bestFit="1" customWidth="1"/>
    <col min="492" max="492" width="21.6640625" bestFit="1" customWidth="1"/>
    <col min="493" max="493" width="14.33203125" bestFit="1" customWidth="1"/>
    <col min="494" max="494" width="21.6640625" bestFit="1" customWidth="1"/>
    <col min="495" max="495" width="14.33203125" bestFit="1" customWidth="1"/>
    <col min="496" max="496" width="21.6640625" bestFit="1" customWidth="1"/>
    <col min="497" max="497" width="14.33203125" bestFit="1" customWidth="1"/>
    <col min="498" max="498" width="21.6640625" bestFit="1" customWidth="1"/>
    <col min="499" max="499" width="6.5" bestFit="1" customWidth="1"/>
    <col min="500" max="500" width="5.83203125" bestFit="1" customWidth="1"/>
    <col min="501" max="501" width="10.83203125" bestFit="1" customWidth="1"/>
    <col min="502" max="502" width="16.5" bestFit="1" customWidth="1"/>
  </cols>
  <sheetData>
    <row r="1" spans="1:31" ht="19">
      <c r="A1" s="1" t="s">
        <v>20</v>
      </c>
      <c r="B1" s="44">
        <v>90</v>
      </c>
      <c r="J1" s="1"/>
      <c r="K1" s="83" t="s">
        <v>24</v>
      </c>
      <c r="L1" s="67" t="s">
        <v>25</v>
      </c>
      <c r="M1" s="67" t="s">
        <v>30</v>
      </c>
      <c r="N1" s="67" t="s">
        <v>31</v>
      </c>
      <c r="O1" s="67" t="s">
        <v>32</v>
      </c>
      <c r="P1" s="67" t="s">
        <v>33</v>
      </c>
      <c r="Q1" s="67" t="s">
        <v>27</v>
      </c>
      <c r="R1" s="67" t="s">
        <v>28</v>
      </c>
      <c r="S1" s="67" t="s">
        <v>37</v>
      </c>
      <c r="T1" s="67" t="s">
        <v>36</v>
      </c>
      <c r="U1" s="67" t="s">
        <v>38</v>
      </c>
      <c r="V1" s="68" t="s">
        <v>39</v>
      </c>
      <c r="W1" s="69" t="s">
        <v>40</v>
      </c>
      <c r="X1" s="69" t="s">
        <v>41</v>
      </c>
      <c r="Y1" s="69" t="s">
        <v>42</v>
      </c>
      <c r="Z1" s="69" t="s">
        <v>43</v>
      </c>
      <c r="AA1" s="70" t="s">
        <v>45</v>
      </c>
      <c r="AB1" s="70" t="s">
        <v>67</v>
      </c>
      <c r="AC1" s="70" t="s">
        <v>68</v>
      </c>
      <c r="AD1" s="71" t="str">
        <f>Sheet3!N1</f>
        <v>MACD</v>
      </c>
      <c r="AE1" s="72" t="str">
        <f>Sheet3!O1</f>
        <v>MACD-Signal</v>
      </c>
    </row>
    <row r="2" spans="1:31">
      <c r="A2" s="3" t="s">
        <v>21</v>
      </c>
      <c r="B2" s="5">
        <v>87</v>
      </c>
      <c r="I2" s="55"/>
      <c r="J2" s="3">
        <v>0</v>
      </c>
      <c r="K2" s="84">
        <f>B6</f>
        <v>1</v>
      </c>
      <c r="L2" s="58">
        <f>$B$1</f>
        <v>90</v>
      </c>
      <c r="M2" s="56">
        <f>IFERROR(_xlfn.NORM.S.DIST((((LN(L2/$B$2)+($B$3-$B$4-($B$5^2)/2)*K2)/($B$5*SQRT(K2)))),TRUE),"")</f>
        <v>0.43132658500366089</v>
      </c>
      <c r="N2" s="57">
        <f>IFERROR(_xlfn.NORM.S.DIST((((LN(L2/$B$2)+($B$3-$B$4+($B$5^2)/2)*K2)/($B$5*SQRT(K2)))),TRUE),"")</f>
        <v>0.70090397543222838</v>
      </c>
      <c r="O2" s="56">
        <f>IFERROR(_xlfn.NORM.S.DIST(-(((LN(L2/$B$2)+($B$3-$B$4-($B$5^2)/2)*K2)/($B$5*SQRT(K2)))),TRUE),"")</f>
        <v>0.56867341499633905</v>
      </c>
      <c r="P2" s="56">
        <f>IFERROR(_xlfn.NORM.S.DIST(-(((LN(L2/$B$2)+($B$3-$B$4+($B$5^2)/2)*K2)/($B$5*SQRT(K2)))),TRUE),"")</f>
        <v>0.29909602456777162</v>
      </c>
      <c r="Q2" s="58">
        <f>MAX(((((L2*EXP(-$B$4*K2))*N2)-($B$2*EXP(-$B$3*K2))*M2)),0)</f>
        <v>28.785712703689889</v>
      </c>
      <c r="R2" s="58">
        <f>(MAX(((($B$2*EXP(-$B$3*K2))*O2)-(L2*EXP(-$B$4*$B$6))*P2),0))</f>
        <v>18.297725822286736</v>
      </c>
      <c r="S2" s="56">
        <f>IFERROR(N2*EXP(-$B$4*K2),"")</f>
        <v>0.70090397543222838</v>
      </c>
      <c r="T2" s="29">
        <f>IFERROR((N2-1)*EXP(-$B$4*K2),"")</f>
        <v>-0.29909602456777162</v>
      </c>
      <c r="U2" s="59"/>
      <c r="V2" s="10"/>
      <c r="W2" s="10"/>
      <c r="X2" s="10"/>
      <c r="Y2" s="10"/>
      <c r="Z2" s="10"/>
      <c r="AA2" s="73" t="str">
        <f ca="1">IFERROR(Sheet3!Q2,"")</f>
        <v/>
      </c>
      <c r="AB2" s="10" t="str">
        <f ca="1">IF(AA2&gt;$B$12,"Hedge","")</f>
        <v>Hedge</v>
      </c>
      <c r="AC2" s="10" t="str">
        <f ca="1">IF(AA2="","",IF(AA2&lt;$B$13,"Exit Hedge",""))</f>
        <v/>
      </c>
      <c r="AD2" s="74">
        <f>Sheet3!N2</f>
        <v>0</v>
      </c>
      <c r="AE2" s="75">
        <f>Sheet3!O2</f>
        <v>0</v>
      </c>
    </row>
    <row r="3" spans="1:31">
      <c r="A3" s="3" t="s">
        <v>22</v>
      </c>
      <c r="B3" s="50">
        <v>0.09</v>
      </c>
      <c r="J3" s="3">
        <v>1</v>
      </c>
      <c r="K3" s="84">
        <f>IFERROR(IF(K2-$B$7&gt;0,K2-$B$7,""),"")</f>
        <v>0.996</v>
      </c>
      <c r="L3" s="58">
        <f ca="1">(L2+$B$8*$B$7*L2+$B$5*NORMSINV(RAND())*SQRT($B$7)*L2)</f>
        <v>89.559380529513149</v>
      </c>
      <c r="M3" s="56">
        <f ca="1">IFERROR(_xlfn.NORM.S.DIST((((LN(L3/$B$2)+($B$3-$B$4-($B$5^2)/2)*K3)/($B$5*SQRT(K3)))),TRUE),"")</f>
        <v>0.428779416766082</v>
      </c>
      <c r="N3" s="57">
        <f ca="1">IFERROR(_xlfn.NORM.S.DIST((((LN(L3/$B$2)+($B$3-$B$4+($B$5^2)/2)*K3)/($B$5*SQRT(K3)))),TRUE),"")</f>
        <v>0.69816009767678433</v>
      </c>
      <c r="O3" s="56">
        <f ca="1">IFERROR(_xlfn.NORM.S.DIST(-(((LN(L3/$B$2)+($B$3-$B$4-($B$5^2)/2)*K3)/($B$5*SQRT(K3)))),TRUE),"")</f>
        <v>0.571220583233918</v>
      </c>
      <c r="P3" s="56">
        <f ca="1">IFERROR(_xlfn.NORM.S.DIST(-(((LN(L3/$B$2)+($B$3-$B$4+($B$5^2)/2)*K3)/($B$5*SQRT(K3)))),TRUE),"")</f>
        <v>0.30183990232321567</v>
      </c>
      <c r="Q3" s="58">
        <f t="shared" ref="Q3:Q66" ca="1" si="0">IFERROR(MAX(((((L3*EXP(-$B$4*K3))*N3)-($B$2*EXP(-$B$3*K3))*M3)),0),"")</f>
        <v>28.421395516709289</v>
      </c>
      <c r="R3" s="58">
        <f t="shared" ref="R3:R66" ca="1" si="1">IFERROR(MAX(((($B$2*EXP(-$B$3*K3))*O3)-(L3*EXP(-$B$4*$B$6))*P3),0),"")</f>
        <v>18.402657583512489</v>
      </c>
      <c r="S3" s="56">
        <f t="shared" ref="S3:S66" ca="1" si="2">IFERROR(N3*EXP(-$B$4*K3),"")</f>
        <v>0.69816009767678433</v>
      </c>
      <c r="T3" s="29">
        <f t="shared" ref="T3:T66" ca="1" si="3">IFERROR((N3-1)*EXP(-$B$4*K3),"")</f>
        <v>-0.30183990232321567</v>
      </c>
      <c r="U3" s="59"/>
      <c r="V3" s="10"/>
      <c r="W3" s="10"/>
      <c r="X3" s="10"/>
      <c r="Y3" s="10"/>
      <c r="Z3" s="10"/>
      <c r="AA3" s="73" t="str">
        <f ca="1">IFERROR(Sheet3!Q3,"")</f>
        <v/>
      </c>
      <c r="AB3" s="10" t="str">
        <f t="shared" ref="AB3:AB66" ca="1" si="4">IF(AA3&gt;$B$12,"Hedge","")</f>
        <v>Hedge</v>
      </c>
      <c r="AC3" s="10" t="str">
        <f t="shared" ref="AC3:AC66" ca="1" si="5">IF(AA3="","",IF(AA3&lt;$B$13,"Exit Hedge",""))</f>
        <v/>
      </c>
      <c r="AD3" s="74">
        <f ca="1">Sheet3!N3</f>
        <v>-2.0981879546994264E-2</v>
      </c>
      <c r="AE3" s="75">
        <f ca="1">Sheet3!O3</f>
        <v>-7.6297743807251872E-3</v>
      </c>
    </row>
    <row r="4" spans="1:31">
      <c r="A4" s="3" t="s">
        <v>23</v>
      </c>
      <c r="B4" s="50">
        <v>0</v>
      </c>
      <c r="J4" s="3">
        <v>2</v>
      </c>
      <c r="K4" s="84">
        <f t="shared" ref="K4:K67" si="6">IFERROR(IF(K3-$B$7&gt;0,K3-$B$7,""),"")</f>
        <v>0.99199999999999999</v>
      </c>
      <c r="L4" s="58">
        <f t="shared" ref="L4:L67" ca="1" si="7">(L3+$B$8*$B$7*L3+$B$5*NORMSINV(RAND())*SQRT($B$7)*L3)</f>
        <v>94.592863773036669</v>
      </c>
      <c r="M4" s="56">
        <f t="shared" ref="M4:M67" ca="1" si="8">IFERROR(_xlfn.NORM.S.DIST((((LN(L4/$B$2)+($B$3-$B$4-($B$5^2)/2)*K4)/($B$5*SQRT(K4)))),TRUE),"")</f>
        <v>0.45996341715484507</v>
      </c>
      <c r="N4" s="57">
        <f t="shared" ref="N4:N67" ca="1" si="9">IFERROR(_xlfn.NORM.S.DIST((((LN(L4/$B$2)+($B$3-$B$4+($B$5^2)/2)*K4)/($B$5*SQRT(K4)))),TRUE),"")</f>
        <v>0.72463563403918263</v>
      </c>
      <c r="O4" s="56">
        <f t="shared" ref="O4:O67" ca="1" si="10">IFERROR(_xlfn.NORM.S.DIST(-(((LN(L4/$B$2)+($B$3-$B$4-($B$5^2)/2)*K4)/($B$5*SQRT(K4)))),TRUE),"")</f>
        <v>0.54003658284515499</v>
      </c>
      <c r="P4" s="56">
        <f t="shared" ref="P4:P67" ca="1" si="11">IFERROR(_xlfn.NORM.S.DIST(-(((LN(L4/$B$2)+($B$3-$B$4+($B$5^2)/2)*K4)/($B$5*SQRT(K4)))),TRUE),"")</f>
        <v>0.27536436596081731</v>
      </c>
      <c r="Q4" s="58">
        <f t="shared" ca="1" si="0"/>
        <v>31.94640079054146</v>
      </c>
      <c r="R4" s="58">
        <f t="shared" ca="1" si="1"/>
        <v>16.922819400008024</v>
      </c>
      <c r="S4" s="56">
        <f t="shared" ca="1" si="2"/>
        <v>0.72463563403918263</v>
      </c>
      <c r="T4" s="29">
        <f t="shared" ca="1" si="3"/>
        <v>-0.27536436596081737</v>
      </c>
      <c r="U4" s="59"/>
      <c r="V4" s="10"/>
      <c r="W4" s="10"/>
      <c r="X4" s="10"/>
      <c r="Y4" s="10"/>
      <c r="Z4" s="10"/>
      <c r="AA4" s="73" t="str">
        <f ca="1">IFERROR(Sheet3!Q4,"")</f>
        <v/>
      </c>
      <c r="AB4" s="10" t="str">
        <f t="shared" ca="1" si="4"/>
        <v>Hedge</v>
      </c>
      <c r="AC4" s="10" t="str">
        <f t="shared" ca="1" si="5"/>
        <v/>
      </c>
      <c r="AD4" s="74">
        <f ca="1">Sheet3!N4</f>
        <v>0.21071470174574358</v>
      </c>
      <c r="AE4" s="75">
        <f ca="1">Sheet3!O4</f>
        <v>7.1768216937990723E-2</v>
      </c>
    </row>
    <row r="5" spans="1:31">
      <c r="A5" s="3" t="s">
        <v>29</v>
      </c>
      <c r="B5" s="45">
        <v>0.7</v>
      </c>
      <c r="J5" s="3">
        <v>3</v>
      </c>
      <c r="K5" s="84">
        <f t="shared" si="6"/>
        <v>0.98799999999999999</v>
      </c>
      <c r="L5" s="58">
        <f t="shared" ca="1" si="7"/>
        <v>99.351042471750844</v>
      </c>
      <c r="M5" s="56">
        <f t="shared" ca="1" si="8"/>
        <v>0.48831146665706332</v>
      </c>
      <c r="N5" s="57">
        <f t="shared" ca="1" si="9"/>
        <v>0.74744920947096771</v>
      </c>
      <c r="O5" s="56">
        <f t="shared" ca="1" si="10"/>
        <v>0.51168853334293662</v>
      </c>
      <c r="P5" s="56">
        <f t="shared" ca="1" si="11"/>
        <v>0.25255079052903229</v>
      </c>
      <c r="Q5" s="58">
        <f t="shared" ca="1" si="0"/>
        <v>35.391275003023566</v>
      </c>
      <c r="R5" s="58">
        <f t="shared" ca="1" si="1"/>
        <v>15.638165012141922</v>
      </c>
      <c r="S5" s="56">
        <f t="shared" ca="1" si="2"/>
        <v>0.74744920947096771</v>
      </c>
      <c r="T5" s="29">
        <f t="shared" ca="1" si="3"/>
        <v>-0.25255079052903229</v>
      </c>
      <c r="U5" s="59"/>
      <c r="V5" s="10"/>
      <c r="W5" s="10"/>
      <c r="X5" s="10"/>
      <c r="Y5" s="10"/>
      <c r="Z5" s="10"/>
      <c r="AA5" s="73" t="str">
        <f ca="1">IFERROR(Sheet3!Q5,"")</f>
        <v/>
      </c>
      <c r="AB5" s="10" t="str">
        <f t="shared" ca="1" si="4"/>
        <v>Hedge</v>
      </c>
      <c r="AC5" s="10" t="str">
        <f t="shared" ca="1" si="5"/>
        <v/>
      </c>
      <c r="AD5" s="74">
        <f ca="1">Sheet3!N5</f>
        <v>0.5275582783243209</v>
      </c>
      <c r="AE5" s="75">
        <f ca="1">Sheet3!O5</f>
        <v>0.23751005744211079</v>
      </c>
    </row>
    <row r="6" spans="1:31">
      <c r="A6" s="3" t="s">
        <v>24</v>
      </c>
      <c r="B6" s="5">
        <v>1</v>
      </c>
      <c r="J6" s="3">
        <v>4</v>
      </c>
      <c r="K6" s="84">
        <f t="shared" si="6"/>
        <v>0.98399999999999999</v>
      </c>
      <c r="L6" s="58">
        <f t="shared" ca="1" si="7"/>
        <v>101.79707912497408</v>
      </c>
      <c r="M6" s="56">
        <f t="shared" ca="1" si="8"/>
        <v>0.5026159951776632</v>
      </c>
      <c r="N6" s="57">
        <f t="shared" ca="1" si="9"/>
        <v>0.75832814518905045</v>
      </c>
      <c r="O6" s="56">
        <f t="shared" ca="1" si="10"/>
        <v>0.49738400482233686</v>
      </c>
      <c r="P6" s="56">
        <f t="shared" ca="1" si="11"/>
        <v>0.24167185481094955</v>
      </c>
      <c r="Q6" s="58">
        <f t="shared" ca="1" si="0"/>
        <v>37.173990967913525</v>
      </c>
      <c r="R6" s="58">
        <f t="shared" ca="1" si="1"/>
        <v>15.003504738066795</v>
      </c>
      <c r="S6" s="56">
        <f t="shared" ca="1" si="2"/>
        <v>0.75832814518905045</v>
      </c>
      <c r="T6" s="29">
        <f t="shared" ca="1" si="3"/>
        <v>-0.24167185481094955</v>
      </c>
      <c r="U6" s="59"/>
      <c r="V6" s="10"/>
      <c r="W6" s="10"/>
      <c r="X6" s="10"/>
      <c r="Y6" s="10"/>
      <c r="Z6" s="10"/>
      <c r="AA6" s="73" t="str">
        <f ca="1">IFERROR(Sheet3!Q6,"")</f>
        <v/>
      </c>
      <c r="AB6" s="10" t="str">
        <f t="shared" ca="1" si="4"/>
        <v>Hedge</v>
      </c>
      <c r="AC6" s="10" t="str">
        <f t="shared" ca="1" si="5"/>
        <v/>
      </c>
      <c r="AD6" s="74">
        <f ca="1">Sheet3!N6</f>
        <v>0.74467046224624767</v>
      </c>
      <c r="AE6" s="75">
        <f ca="1">Sheet3!O6</f>
        <v>0.42193202282543329</v>
      </c>
    </row>
    <row r="7" spans="1:31">
      <c r="A7" s="3" t="s">
        <v>3</v>
      </c>
      <c r="B7" s="5">
        <f>1/250</f>
        <v>4.0000000000000001E-3</v>
      </c>
      <c r="J7" s="3">
        <v>5</v>
      </c>
      <c r="K7" s="84">
        <f t="shared" si="6"/>
        <v>0.98</v>
      </c>
      <c r="L7" s="58">
        <f t="shared" ca="1" si="7"/>
        <v>103.08054065573724</v>
      </c>
      <c r="M7" s="56">
        <f t="shared" ca="1" si="8"/>
        <v>0.51019029258619852</v>
      </c>
      <c r="N7" s="57">
        <f t="shared" ca="1" si="9"/>
        <v>0.76377877341358436</v>
      </c>
      <c r="O7" s="56">
        <f t="shared" ca="1" si="10"/>
        <v>0.48980970741380142</v>
      </c>
      <c r="P7" s="56">
        <f t="shared" ca="1" si="11"/>
        <v>0.23622122658641564</v>
      </c>
      <c r="Q7" s="58">
        <f t="shared" ca="1" si="0"/>
        <v>38.091386647941874</v>
      </c>
      <c r="R7" s="58">
        <f t="shared" ca="1" si="1"/>
        <v>14.666109621196679</v>
      </c>
      <c r="S7" s="56">
        <f t="shared" ca="1" si="2"/>
        <v>0.76377877341358436</v>
      </c>
      <c r="T7" s="29">
        <f t="shared" ca="1" si="3"/>
        <v>-0.23622122658641564</v>
      </c>
      <c r="U7" s="59"/>
      <c r="V7" s="10"/>
      <c r="W7" s="10"/>
      <c r="X7" s="10"/>
      <c r="Y7" s="10"/>
      <c r="Z7" s="10"/>
      <c r="AA7" s="73" t="str">
        <f ca="1">IFERROR(Sheet3!Q7,"")</f>
        <v/>
      </c>
      <c r="AB7" s="10" t="str">
        <f t="shared" ca="1" si="4"/>
        <v>Hedge</v>
      </c>
      <c r="AC7" s="10" t="str">
        <f t="shared" ca="1" si="5"/>
        <v/>
      </c>
      <c r="AD7" s="74">
        <f ca="1">Sheet3!N7</f>
        <v>0.8382534358410112</v>
      </c>
      <c r="AE7" s="75">
        <f ca="1">Sheet3!O7</f>
        <v>0.57332162755837079</v>
      </c>
    </row>
    <row r="8" spans="1:31" ht="17" thickBot="1">
      <c r="A8" s="46" t="s">
        <v>26</v>
      </c>
      <c r="B8" s="47">
        <v>0.2</v>
      </c>
      <c r="J8" s="3">
        <v>6</v>
      </c>
      <c r="K8" s="84">
        <f t="shared" si="6"/>
        <v>0.97599999999999998</v>
      </c>
      <c r="L8" s="58">
        <f t="shared" ca="1" si="7"/>
        <v>104.63687813356711</v>
      </c>
      <c r="M8" s="56">
        <f t="shared" ca="1" si="8"/>
        <v>0.51920732696578531</v>
      </c>
      <c r="N8" s="57">
        <f t="shared" ca="1" si="9"/>
        <v>0.77026299072155258</v>
      </c>
      <c r="O8" s="56">
        <f t="shared" ca="1" si="10"/>
        <v>0.48079267303421469</v>
      </c>
      <c r="P8" s="56">
        <f t="shared" ca="1" si="11"/>
        <v>0.22973700927844745</v>
      </c>
      <c r="Q8" s="58">
        <f t="shared" ca="1" si="0"/>
        <v>39.225426768327537</v>
      </c>
      <c r="R8" s="58">
        <f t="shared" ca="1" si="1"/>
        <v>14.272493320939436</v>
      </c>
      <c r="S8" s="56">
        <f t="shared" ca="1" si="2"/>
        <v>0.77026299072155258</v>
      </c>
      <c r="T8" s="29">
        <f t="shared" ca="1" si="3"/>
        <v>-0.22973700927844742</v>
      </c>
      <c r="U8" s="59"/>
      <c r="V8" s="10"/>
      <c r="W8" s="10"/>
      <c r="X8" s="10"/>
      <c r="Y8" s="10"/>
      <c r="Z8" s="10"/>
      <c r="AA8" s="73" t="str">
        <f ca="1">IFERROR(Sheet3!Q8,"")</f>
        <v/>
      </c>
      <c r="AB8" s="10" t="str">
        <f t="shared" ca="1" si="4"/>
        <v>Hedge</v>
      </c>
      <c r="AC8" s="10" t="str">
        <f t="shared" ca="1" si="5"/>
        <v/>
      </c>
      <c r="AD8" s="74">
        <f ca="1">Sheet3!N8</f>
        <v>0.87709440451222065</v>
      </c>
      <c r="AE8" s="75">
        <f ca="1">Sheet3!O8</f>
        <v>0.68378445554158884</v>
      </c>
    </row>
    <row r="9" spans="1:31">
      <c r="A9" s="64" t="s">
        <v>35</v>
      </c>
      <c r="B9" s="65">
        <v>1</v>
      </c>
      <c r="J9" s="3">
        <v>7</v>
      </c>
      <c r="K9" s="84">
        <f t="shared" si="6"/>
        <v>0.97199999999999998</v>
      </c>
      <c r="L9" s="58">
        <f t="shared" ca="1" si="7"/>
        <v>103.99499447921936</v>
      </c>
      <c r="M9" s="56">
        <f t="shared" ca="1" si="8"/>
        <v>0.51605130150161793</v>
      </c>
      <c r="N9" s="57">
        <f t="shared" ca="1" si="9"/>
        <v>0.76741978653257914</v>
      </c>
      <c r="O9" s="56">
        <f t="shared" ca="1" si="10"/>
        <v>0.48394869849838207</v>
      </c>
      <c r="P9" s="56">
        <f t="shared" ca="1" si="11"/>
        <v>0.23258021346742083</v>
      </c>
      <c r="Q9" s="58">
        <f t="shared" ca="1" si="0"/>
        <v>38.672006873441781</v>
      </c>
      <c r="R9" s="58">
        <f t="shared" ca="1" si="1"/>
        <v>14.389648464627761</v>
      </c>
      <c r="S9" s="56">
        <f t="shared" ca="1" si="2"/>
        <v>0.76741978653257914</v>
      </c>
      <c r="T9" s="29">
        <f t="shared" ca="1" si="3"/>
        <v>-0.23258021346742086</v>
      </c>
      <c r="U9" s="59"/>
      <c r="V9" s="10"/>
      <c r="W9" s="10"/>
      <c r="X9" s="10"/>
      <c r="Y9" s="10"/>
      <c r="Z9" s="10"/>
      <c r="AA9" s="73" t="str">
        <f ca="1">IFERROR(Sheet3!Q9,"")</f>
        <v/>
      </c>
      <c r="AB9" s="10" t="str">
        <f t="shared" ca="1" si="4"/>
        <v>Hedge</v>
      </c>
      <c r="AC9" s="10" t="str">
        <f t="shared" ca="1" si="5"/>
        <v/>
      </c>
      <c r="AD9" s="74">
        <f ca="1">Sheet3!N9</f>
        <v>0.78149141514745679</v>
      </c>
      <c r="AE9" s="75">
        <f ca="1">Sheet3!O9</f>
        <v>0.71931425903463175</v>
      </c>
    </row>
    <row r="10" spans="1:31">
      <c r="A10" s="3" t="s">
        <v>34</v>
      </c>
      <c r="B10" s="4">
        <v>10000000</v>
      </c>
      <c r="J10" s="3">
        <v>8</v>
      </c>
      <c r="K10" s="84">
        <f t="shared" si="6"/>
        <v>0.96799999999999997</v>
      </c>
      <c r="L10" s="58">
        <f t="shared" ca="1" si="7"/>
        <v>97.709585103769797</v>
      </c>
      <c r="M10" s="56">
        <f t="shared" ca="1" si="8"/>
        <v>0.48034294104150188</v>
      </c>
      <c r="N10" s="57">
        <f t="shared" ca="1" si="9"/>
        <v>0.73872384235008903</v>
      </c>
      <c r="O10" s="56">
        <f t="shared" ca="1" si="10"/>
        <v>0.51965705895849812</v>
      </c>
      <c r="P10" s="56">
        <f t="shared" ca="1" si="11"/>
        <v>0.26127615764991097</v>
      </c>
      <c r="Q10" s="58">
        <f t="shared" ca="1" si="0"/>
        <v>33.877211427872055</v>
      </c>
      <c r="R10" s="58">
        <f t="shared" ca="1" si="1"/>
        <v>15.90896410949167</v>
      </c>
      <c r="S10" s="56">
        <f t="shared" ca="1" si="2"/>
        <v>0.73872384235008903</v>
      </c>
      <c r="T10" s="29">
        <f t="shared" ca="1" si="3"/>
        <v>-0.26127615764991097</v>
      </c>
      <c r="U10" s="59"/>
      <c r="V10" s="10"/>
      <c r="W10" s="10"/>
      <c r="X10" s="10"/>
      <c r="Y10" s="10"/>
      <c r="Z10" s="10"/>
      <c r="AA10" s="73" t="str">
        <f ca="1">IFERROR(Sheet3!Q10,"")</f>
        <v/>
      </c>
      <c r="AB10" s="10" t="str">
        <f t="shared" ca="1" si="4"/>
        <v>Hedge</v>
      </c>
      <c r="AC10" s="10" t="str">
        <f t="shared" ca="1" si="5"/>
        <v/>
      </c>
      <c r="AD10" s="74">
        <f ca="1">Sheet3!N10</f>
        <v>0.36223321993831803</v>
      </c>
      <c r="AE10" s="75">
        <f ca="1">Sheet3!O10</f>
        <v>0.589466608454154</v>
      </c>
    </row>
    <row r="11" spans="1:31">
      <c r="A11" s="48" t="s">
        <v>44</v>
      </c>
      <c r="B11" s="49">
        <v>14</v>
      </c>
      <c r="J11" s="3">
        <v>9</v>
      </c>
      <c r="K11" s="84">
        <f t="shared" si="6"/>
        <v>0.96399999999999997</v>
      </c>
      <c r="L11" s="58">
        <f t="shared" ca="1" si="7"/>
        <v>104.46045846579516</v>
      </c>
      <c r="M11" s="56">
        <f t="shared" ca="1" si="8"/>
        <v>0.51942645762737527</v>
      </c>
      <c r="N11" s="57">
        <f t="shared" ca="1" si="9"/>
        <v>0.76913424939126895</v>
      </c>
      <c r="O11" s="56">
        <f t="shared" ca="1" si="10"/>
        <v>0.48057354237262478</v>
      </c>
      <c r="P11" s="56">
        <f t="shared" ca="1" si="11"/>
        <v>0.2308657506087311</v>
      </c>
      <c r="Q11" s="58">
        <f t="shared" ca="1" si="0"/>
        <v>38.909441902681358</v>
      </c>
      <c r="R11" s="58">
        <f t="shared" ca="1" si="1"/>
        <v>14.219033271737167</v>
      </c>
      <c r="S11" s="56">
        <f t="shared" ca="1" si="2"/>
        <v>0.76913424939126895</v>
      </c>
      <c r="T11" s="29">
        <f t="shared" ca="1" si="3"/>
        <v>-0.23086575060873105</v>
      </c>
      <c r="U11" s="59"/>
      <c r="V11" s="10"/>
      <c r="W11" s="10"/>
      <c r="X11" s="10"/>
      <c r="Y11" s="10"/>
      <c r="Z11" s="10"/>
      <c r="AA11" s="73" t="str">
        <f ca="1">IFERROR(Sheet3!Q11,"")</f>
        <v/>
      </c>
      <c r="AB11" s="10" t="str">
        <f t="shared" ca="1" si="4"/>
        <v>Hedge</v>
      </c>
      <c r="AC11" s="10" t="str">
        <f t="shared" ca="1" si="5"/>
        <v/>
      </c>
      <c r="AD11" s="74">
        <f ca="1">Sheet3!N11</f>
        <v>0.4495582185124789</v>
      </c>
      <c r="AE11" s="75">
        <f ca="1">Sheet3!O11</f>
        <v>0.53859083029354482</v>
      </c>
    </row>
    <row r="12" spans="1:31">
      <c r="A12" s="48" t="s">
        <v>65</v>
      </c>
      <c r="B12" s="5">
        <v>70</v>
      </c>
      <c r="J12" s="3">
        <v>10</v>
      </c>
      <c r="K12" s="84">
        <f t="shared" si="6"/>
        <v>0.96</v>
      </c>
      <c r="L12" s="58">
        <f t="shared" ca="1" si="7"/>
        <v>106.73246629975266</v>
      </c>
      <c r="M12" s="56">
        <f t="shared" ca="1" si="8"/>
        <v>0.53231545745676057</v>
      </c>
      <c r="N12" s="57">
        <f t="shared" ca="1" si="9"/>
        <v>0.77844400761148858</v>
      </c>
      <c r="O12" s="56">
        <f t="shared" ca="1" si="10"/>
        <v>0.46768454254323949</v>
      </c>
      <c r="P12" s="56">
        <f t="shared" ca="1" si="11"/>
        <v>0.22155599238851145</v>
      </c>
      <c r="Q12" s="58">
        <f t="shared" ca="1" si="0"/>
        <v>40.607128868523773</v>
      </c>
      <c r="R12" s="58">
        <f t="shared" ca="1" si="1"/>
        <v>13.673434791282215</v>
      </c>
      <c r="S12" s="56">
        <f t="shared" ca="1" si="2"/>
        <v>0.77844400761148858</v>
      </c>
      <c r="T12" s="29">
        <f t="shared" ca="1" si="3"/>
        <v>-0.22155599238851142</v>
      </c>
      <c r="U12" s="59"/>
      <c r="V12" s="10"/>
      <c r="W12" s="10"/>
      <c r="X12" s="10"/>
      <c r="Y12" s="10"/>
      <c r="Z12" s="10"/>
      <c r="AA12" s="73" t="str">
        <f ca="1">IFERROR(Sheet3!Q12,"")</f>
        <v/>
      </c>
      <c r="AB12" s="10" t="str">
        <f t="shared" ca="1" si="4"/>
        <v>Hedge</v>
      </c>
      <c r="AC12" s="10" t="str">
        <f t="shared" ca="1" si="5"/>
        <v/>
      </c>
      <c r="AD12" s="74">
        <f ca="1">Sheet3!N12</f>
        <v>0.55651733197315423</v>
      </c>
      <c r="AE12" s="75">
        <f ca="1">Sheet3!O12</f>
        <v>0.5451095581770391</v>
      </c>
    </row>
    <row r="13" spans="1:31" ht="17" thickBot="1">
      <c r="A13" s="66" t="s">
        <v>66</v>
      </c>
      <c r="B13" s="47">
        <v>30</v>
      </c>
      <c r="J13" s="3">
        <v>11</v>
      </c>
      <c r="K13" s="84">
        <f t="shared" si="6"/>
        <v>0.95599999999999996</v>
      </c>
      <c r="L13" s="58">
        <f t="shared" ca="1" si="7"/>
        <v>111.04991961002845</v>
      </c>
      <c r="M13" s="56">
        <f t="shared" ca="1" si="8"/>
        <v>0.55571154006965284</v>
      </c>
      <c r="N13" s="57">
        <f t="shared" ca="1" si="9"/>
        <v>0.79518130305564905</v>
      </c>
      <c r="O13" s="56">
        <f t="shared" ca="1" si="10"/>
        <v>0.4442884599303471</v>
      </c>
      <c r="P13" s="56">
        <f t="shared" ca="1" si="11"/>
        <v>0.20481869694435093</v>
      </c>
      <c r="Q13" s="58">
        <f t="shared" ca="1" si="0"/>
        <v>43.943754062882498</v>
      </c>
      <c r="R13" s="58">
        <f t="shared" ca="1" si="1"/>
        <v>12.721339404946249</v>
      </c>
      <c r="S13" s="56">
        <f t="shared" ca="1" si="2"/>
        <v>0.79518130305564905</v>
      </c>
      <c r="T13" s="29">
        <f t="shared" ca="1" si="3"/>
        <v>-0.20481869694435095</v>
      </c>
      <c r="U13" s="59"/>
      <c r="V13" s="10"/>
      <c r="W13" s="10"/>
      <c r="X13" s="10"/>
      <c r="Y13" s="10"/>
      <c r="Z13" s="10"/>
      <c r="AA13" s="73" t="str">
        <f ca="1">IFERROR(Sheet3!Q13,"")</f>
        <v/>
      </c>
      <c r="AB13" s="10" t="str">
        <f t="shared" ca="1" si="4"/>
        <v>Hedge</v>
      </c>
      <c r="AC13" s="10" t="str">
        <f t="shared" ca="1" si="5"/>
        <v/>
      </c>
      <c r="AD13" s="74">
        <f ca="1">Sheet3!N13</f>
        <v>0.76004160725582892</v>
      </c>
      <c r="AE13" s="75">
        <f ca="1">Sheet3!O13</f>
        <v>0.62326666693296273</v>
      </c>
    </row>
    <row r="14" spans="1:31">
      <c r="A14" s="1"/>
      <c r="B14" s="44"/>
      <c r="J14" s="3">
        <v>12</v>
      </c>
      <c r="K14" s="84">
        <f t="shared" si="6"/>
        <v>0.95199999999999996</v>
      </c>
      <c r="L14" s="58">
        <f t="shared" ca="1" si="7"/>
        <v>112.26407885255895</v>
      </c>
      <c r="M14" s="56">
        <f t="shared" ca="1" si="8"/>
        <v>0.56246749755455394</v>
      </c>
      <c r="N14" s="57">
        <f t="shared" ca="1" si="9"/>
        <v>0.7996079281305416</v>
      </c>
      <c r="O14" s="56">
        <f t="shared" ca="1" si="10"/>
        <v>0.43753250244544606</v>
      </c>
      <c r="P14" s="56">
        <f t="shared" ca="1" si="11"/>
        <v>0.20039207186945837</v>
      </c>
      <c r="Q14" s="58">
        <f t="shared" ca="1" si="0"/>
        <v>44.850703502757035</v>
      </c>
      <c r="R14" s="58">
        <f t="shared" ca="1" si="1"/>
        <v>12.442872677516156</v>
      </c>
      <c r="S14" s="56">
        <f t="shared" ca="1" si="2"/>
        <v>0.7996079281305416</v>
      </c>
      <c r="T14" s="29">
        <f t="shared" ca="1" si="3"/>
        <v>-0.2003920718694584</v>
      </c>
      <c r="U14" s="59"/>
      <c r="V14" s="10"/>
      <c r="W14" s="10"/>
      <c r="X14" s="10"/>
      <c r="Y14" s="10"/>
      <c r="Z14" s="10"/>
      <c r="AA14" s="73">
        <f ca="1">IFERROR(Sheet3!Q14,"")</f>
        <v>80.086671226143153</v>
      </c>
      <c r="AB14" s="10" t="str">
        <f t="shared" ca="1" si="4"/>
        <v>Hedge</v>
      </c>
      <c r="AC14" s="10" t="str">
        <f t="shared" ca="1" si="5"/>
        <v/>
      </c>
      <c r="AD14" s="74">
        <f ca="1">Sheet3!N14</f>
        <v>0.84239012062943175</v>
      </c>
      <c r="AE14" s="75">
        <f ca="1">Sheet3!O14</f>
        <v>0.70294792282258789</v>
      </c>
    </row>
    <row r="15" spans="1:31">
      <c r="A15" s="86" t="s">
        <v>69</v>
      </c>
      <c r="B15" s="87">
        <v>20</v>
      </c>
      <c r="J15" s="3">
        <v>13</v>
      </c>
      <c r="K15" s="84">
        <f t="shared" si="6"/>
        <v>0.94799999999999995</v>
      </c>
      <c r="L15" s="58">
        <f t="shared" ca="1" si="7"/>
        <v>115.03359538226501</v>
      </c>
      <c r="M15" s="56">
        <f t="shared" ca="1" si="8"/>
        <v>0.57700053898975878</v>
      </c>
      <c r="N15" s="57">
        <f t="shared" ca="1" si="9"/>
        <v>0.80942600554141642</v>
      </c>
      <c r="O15" s="56">
        <f t="shared" ca="1" si="10"/>
        <v>0.42299946101024122</v>
      </c>
      <c r="P15" s="56">
        <f t="shared" ca="1" si="11"/>
        <v>0.19057399445858353</v>
      </c>
      <c r="Q15" s="58">
        <f t="shared" ca="1" si="0"/>
        <v>47.017494718382366</v>
      </c>
      <c r="R15" s="58">
        <f t="shared" ca="1" si="1"/>
        <v>11.868900788031159</v>
      </c>
      <c r="S15" s="56">
        <f t="shared" ca="1" si="2"/>
        <v>0.80942600554141642</v>
      </c>
      <c r="T15" s="29">
        <f t="shared" ca="1" si="3"/>
        <v>-0.19057399445858358</v>
      </c>
      <c r="U15" s="59"/>
      <c r="V15" s="10"/>
      <c r="W15" s="10"/>
      <c r="X15" s="10"/>
      <c r="Y15" s="10"/>
      <c r="Z15" s="10"/>
      <c r="AA15" s="73">
        <f ca="1">IFERROR(Sheet3!Q15,"")</f>
        <v>81.473422470435196</v>
      </c>
      <c r="AB15" s="10" t="str">
        <f t="shared" ca="1" si="4"/>
        <v>Hedge</v>
      </c>
      <c r="AC15" s="10" t="str">
        <f t="shared" ca="1" si="5"/>
        <v/>
      </c>
      <c r="AD15" s="74">
        <f ca="1">Sheet3!N15</f>
        <v>0.93325780740005371</v>
      </c>
      <c r="AE15" s="75">
        <f ca="1">Sheet3!O15</f>
        <v>0.78669697175984821</v>
      </c>
    </row>
    <row r="16" spans="1:31">
      <c r="A16" s="86" t="s">
        <v>50</v>
      </c>
      <c r="B16" s="87">
        <v>2</v>
      </c>
      <c r="E16" s="39"/>
      <c r="J16" s="3">
        <v>14</v>
      </c>
      <c r="K16" s="84">
        <f t="shared" si="6"/>
        <v>0.94399999999999995</v>
      </c>
      <c r="L16" s="58">
        <f t="shared" ca="1" si="7"/>
        <v>106.19662121850615</v>
      </c>
      <c r="M16" s="56">
        <f t="shared" ca="1" si="8"/>
        <v>0.53109474468669848</v>
      </c>
      <c r="N16" s="57">
        <f t="shared" ca="1" si="9"/>
        <v>0.7758163193248695</v>
      </c>
      <c r="O16" s="56">
        <f t="shared" ca="1" si="10"/>
        <v>0.46890525531330146</v>
      </c>
      <c r="P16" s="56">
        <f t="shared" ca="1" si="11"/>
        <v>0.22418368067513053</v>
      </c>
      <c r="Q16" s="58">
        <f t="shared" ca="1" si="0"/>
        <v>39.947291056908519</v>
      </c>
      <c r="R16" s="58">
        <f t="shared" ca="1" si="1"/>
        <v>13.664435068008171</v>
      </c>
      <c r="S16" s="56">
        <f t="shared" ca="1" si="2"/>
        <v>0.7758163193248695</v>
      </c>
      <c r="T16" s="29">
        <f t="shared" ca="1" si="3"/>
        <v>-0.2241836806751305</v>
      </c>
      <c r="U16" s="59"/>
      <c r="V16" s="10"/>
      <c r="W16" s="10"/>
      <c r="X16" s="10"/>
      <c r="Y16" s="10"/>
      <c r="Z16" s="10"/>
      <c r="AA16" s="73">
        <f ca="1">IFERROR(Sheet3!Q16,"")</f>
        <v>66.660998382610657</v>
      </c>
      <c r="AB16" s="10" t="str">
        <f t="shared" ca="1" si="4"/>
        <v/>
      </c>
      <c r="AC16" s="10" t="str">
        <f t="shared" ca="1" si="5"/>
        <v/>
      </c>
      <c r="AD16" s="74">
        <f ca="1">Sheet3!N16</f>
        <v>0.46683814497851017</v>
      </c>
      <c r="AE16" s="75">
        <f ca="1">Sheet3!O16</f>
        <v>0.67038467111208899</v>
      </c>
    </row>
    <row r="17" spans="1:31">
      <c r="A17" s="86" t="s">
        <v>49</v>
      </c>
      <c r="B17" s="87">
        <v>5</v>
      </c>
      <c r="J17" s="3">
        <v>15</v>
      </c>
      <c r="K17" s="84">
        <f t="shared" si="6"/>
        <v>0.94</v>
      </c>
      <c r="L17" s="58">
        <f t="shared" ca="1" si="7"/>
        <v>99.767876244608786</v>
      </c>
      <c r="M17" s="56">
        <f t="shared" ca="1" si="8"/>
        <v>0.4948496971874326</v>
      </c>
      <c r="N17" s="57">
        <f t="shared" ca="1" si="9"/>
        <v>0.7472193168750243</v>
      </c>
      <c r="O17" s="56">
        <f t="shared" ca="1" si="10"/>
        <v>0.50515030281256745</v>
      </c>
      <c r="P17" s="56">
        <f t="shared" ca="1" si="11"/>
        <v>0.25278068312497565</v>
      </c>
      <c r="Q17" s="58">
        <f t="shared" ca="1" si="0"/>
        <v>34.988942936838392</v>
      </c>
      <c r="R17" s="58">
        <f t="shared" ca="1" si="1"/>
        <v>15.163606056351547</v>
      </c>
      <c r="S17" s="56">
        <f t="shared" ca="1" si="2"/>
        <v>0.7472193168750243</v>
      </c>
      <c r="T17" s="29">
        <f t="shared" ca="1" si="3"/>
        <v>-0.2527806831249757</v>
      </c>
      <c r="U17" s="59"/>
      <c r="V17" s="10"/>
      <c r="W17" s="10"/>
      <c r="X17" s="10"/>
      <c r="Y17" s="10"/>
      <c r="Z17" s="10"/>
      <c r="AA17" s="73">
        <f ca="1">IFERROR(Sheet3!Q17,"")</f>
        <v>59.349377653421762</v>
      </c>
      <c r="AB17" s="10" t="str">
        <f t="shared" ca="1" si="4"/>
        <v/>
      </c>
      <c r="AC17" s="10" t="str">
        <f t="shared" ca="1" si="5"/>
        <v/>
      </c>
      <c r="AD17" s="74">
        <f ca="1">Sheet3!N17</f>
        <v>-0.10585794492956779</v>
      </c>
      <c r="AE17" s="75">
        <f ca="1">Sheet3!O17</f>
        <v>0.38811462891512288</v>
      </c>
    </row>
    <row r="18" spans="1:31">
      <c r="A18" s="86" t="s">
        <v>48</v>
      </c>
      <c r="B18" s="87">
        <v>6</v>
      </c>
      <c r="J18" s="3">
        <v>16</v>
      </c>
      <c r="K18" s="84">
        <f t="shared" si="6"/>
        <v>0.93599999999999994</v>
      </c>
      <c r="L18" s="58">
        <f t="shared" ca="1" si="7"/>
        <v>93.080357065641294</v>
      </c>
      <c r="M18" s="56">
        <f t="shared" ca="1" si="8"/>
        <v>0.45443117012005424</v>
      </c>
      <c r="N18" s="57">
        <f t="shared" ca="1" si="9"/>
        <v>0.71319948047305015</v>
      </c>
      <c r="O18" s="56">
        <f t="shared" ca="1" si="10"/>
        <v>0.5455688298799457</v>
      </c>
      <c r="P18" s="56">
        <f t="shared" ca="1" si="11"/>
        <v>0.2868005195269499</v>
      </c>
      <c r="Q18" s="58">
        <f t="shared" ca="1" si="0"/>
        <v>30.043400024079276</v>
      </c>
      <c r="R18" s="58">
        <f t="shared" ca="1" si="1"/>
        <v>16.934366817629225</v>
      </c>
      <c r="S18" s="56">
        <f t="shared" ca="1" si="2"/>
        <v>0.71319948047305015</v>
      </c>
      <c r="T18" s="29">
        <f t="shared" ca="1" si="3"/>
        <v>-0.28680051952694985</v>
      </c>
      <c r="U18" s="59"/>
      <c r="V18" s="10"/>
      <c r="W18" s="10"/>
      <c r="X18" s="10"/>
      <c r="Y18" s="10"/>
      <c r="Z18" s="10"/>
      <c r="AA18" s="73">
        <f ca="1">IFERROR(Sheet3!Q18,"")</f>
        <v>48.655515078656677</v>
      </c>
      <c r="AB18" s="10" t="str">
        <f t="shared" ca="1" si="4"/>
        <v/>
      </c>
      <c r="AC18" s="10" t="str">
        <f t="shared" ca="1" si="5"/>
        <v/>
      </c>
      <c r="AD18" s="74">
        <f ca="1">Sheet3!N18</f>
        <v>-0.68694195389097956</v>
      </c>
      <c r="AE18" s="75">
        <f ca="1">Sheet3!O18</f>
        <v>-2.8150375598234578E-3</v>
      </c>
    </row>
    <row r="19" spans="1:31" ht="17" thickBot="1">
      <c r="A19" s="88" t="s">
        <v>47</v>
      </c>
      <c r="B19" s="89">
        <v>4.5</v>
      </c>
      <c r="J19" s="3">
        <v>17</v>
      </c>
      <c r="K19" s="84">
        <f t="shared" si="6"/>
        <v>0.93199999999999994</v>
      </c>
      <c r="L19" s="58">
        <f t="shared" ca="1" si="7"/>
        <v>89.191892070625826</v>
      </c>
      <c r="M19" s="56">
        <f t="shared" ca="1" si="8"/>
        <v>0.42977468856629536</v>
      </c>
      <c r="N19" s="57">
        <f t="shared" ca="1" si="9"/>
        <v>0.69105155545907526</v>
      </c>
      <c r="O19" s="56">
        <f t="shared" ca="1" si="10"/>
        <v>0.57022531143370458</v>
      </c>
      <c r="P19" s="56">
        <f t="shared" ca="1" si="11"/>
        <v>0.30894844454092474</v>
      </c>
      <c r="Q19" s="58">
        <f t="shared" ca="1" si="0"/>
        <v>27.254169642214926</v>
      </c>
      <c r="R19" s="58">
        <f t="shared" ca="1" si="1"/>
        <v>18.062396290133346</v>
      </c>
      <c r="S19" s="56">
        <f t="shared" ca="1" si="2"/>
        <v>0.69105155545907526</v>
      </c>
      <c r="T19" s="29">
        <f t="shared" ca="1" si="3"/>
        <v>-0.30894844454092474</v>
      </c>
      <c r="U19" s="59"/>
      <c r="V19" s="10"/>
      <c r="W19" s="10"/>
      <c r="X19" s="10"/>
      <c r="Y19" s="10"/>
      <c r="Z19" s="10"/>
      <c r="AA19" s="73">
        <f ca="1">IFERROR(Sheet3!Q19,"")</f>
        <v>40.827588675979491</v>
      </c>
      <c r="AB19" s="10" t="str">
        <f t="shared" ca="1" si="4"/>
        <v/>
      </c>
      <c r="AC19" s="10" t="str">
        <f t="shared" ca="1" si="5"/>
        <v/>
      </c>
      <c r="AD19" s="74">
        <f ca="1">Sheet3!N19</f>
        <v>-1.0833905813598932</v>
      </c>
      <c r="AE19" s="75">
        <f ca="1">Sheet3!O19</f>
        <v>-0.395751598941667</v>
      </c>
    </row>
    <row r="20" spans="1:31">
      <c r="J20" s="3">
        <v>18</v>
      </c>
      <c r="K20" s="84">
        <f t="shared" si="6"/>
        <v>0.92799999999999994</v>
      </c>
      <c r="L20" s="58">
        <f t="shared" ca="1" si="7"/>
        <v>83.491319021111295</v>
      </c>
      <c r="M20" s="56">
        <f t="shared" ca="1" si="8"/>
        <v>0.39190600078909055</v>
      </c>
      <c r="N20" s="57">
        <f t="shared" ca="1" si="9"/>
        <v>0.65541236203927555</v>
      </c>
      <c r="O20" s="56">
        <f t="shared" ca="1" si="10"/>
        <v>0.60809399921090945</v>
      </c>
      <c r="P20" s="56">
        <f t="shared" ca="1" si="11"/>
        <v>0.34458763796072445</v>
      </c>
      <c r="Q20" s="58">
        <f t="shared" ca="1" si="0"/>
        <v>23.357427078304294</v>
      </c>
      <c r="R20" s="58">
        <f t="shared" ca="1" si="1"/>
        <v>19.895032003105765</v>
      </c>
      <c r="S20" s="56">
        <f t="shared" ca="1" si="2"/>
        <v>0.65541236203927555</v>
      </c>
      <c r="T20" s="29">
        <f t="shared" ca="1" si="3"/>
        <v>-0.34458763796072445</v>
      </c>
      <c r="U20" s="59"/>
      <c r="V20" s="10"/>
      <c r="W20" s="10"/>
      <c r="X20" s="10"/>
      <c r="Y20" s="10"/>
      <c r="Z20" s="10"/>
      <c r="AA20" s="73">
        <f ca="1">IFERROR(Sheet3!Q20,"")</f>
        <v>34.389642455723703</v>
      </c>
      <c r="AB20" s="10" t="str">
        <f t="shared" ca="1" si="4"/>
        <v/>
      </c>
      <c r="AC20" s="10" t="str">
        <f t="shared" ca="1" si="5"/>
        <v/>
      </c>
      <c r="AD20" s="74">
        <f ca="1">Sheet3!N20</f>
        <v>-1.4404514461924691</v>
      </c>
      <c r="AE20" s="75">
        <f ca="1">Sheet3!O20</f>
        <v>-0.77564245248741326</v>
      </c>
    </row>
    <row r="21" spans="1:31">
      <c r="J21" s="3">
        <v>19</v>
      </c>
      <c r="K21" s="84">
        <f t="shared" si="6"/>
        <v>0.92399999999999993</v>
      </c>
      <c r="L21" s="58">
        <f t="shared" ca="1" si="7"/>
        <v>81.784464834855498</v>
      </c>
      <c r="M21" s="56">
        <f t="shared" ca="1" si="8"/>
        <v>0.3802882856215945</v>
      </c>
      <c r="N21" s="57">
        <f t="shared" ca="1" si="9"/>
        <v>0.64361956453082458</v>
      </c>
      <c r="O21" s="56">
        <f t="shared" ca="1" si="10"/>
        <v>0.61971171437840544</v>
      </c>
      <c r="P21" s="56">
        <f t="shared" ca="1" si="11"/>
        <v>0.35638043546917542</v>
      </c>
      <c r="Q21" s="58">
        <f t="shared" ca="1" si="0"/>
        <v>22.193061120076667</v>
      </c>
      <c r="R21" s="58">
        <f t="shared" ca="1" si="1"/>
        <v>20.466335830251101</v>
      </c>
      <c r="S21" s="56">
        <f t="shared" ca="1" si="2"/>
        <v>0.64361956453082458</v>
      </c>
      <c r="T21" s="29">
        <f t="shared" ca="1" si="3"/>
        <v>-0.35638043546917542</v>
      </c>
      <c r="U21" s="59"/>
      <c r="V21" s="10"/>
      <c r="W21" s="10"/>
      <c r="X21" s="10"/>
      <c r="Y21" s="10"/>
      <c r="Z21" s="10"/>
      <c r="AA21" s="73">
        <f ca="1">IFERROR(Sheet3!Q21,"")</f>
        <v>31.969827218788353</v>
      </c>
      <c r="AB21" s="10" t="str">
        <f t="shared" ca="1" si="4"/>
        <v/>
      </c>
      <c r="AC21" s="10" t="str">
        <f t="shared" ca="1" si="5"/>
        <v/>
      </c>
      <c r="AD21" s="74">
        <f ca="1">Sheet3!N21</f>
        <v>-1.5545733482018136</v>
      </c>
      <c r="AE21" s="75">
        <f ca="1">Sheet3!O21</f>
        <v>-1.0588900509290133</v>
      </c>
    </row>
    <row r="22" spans="1:31">
      <c r="J22" s="3">
        <v>20</v>
      </c>
      <c r="K22" s="84">
        <f t="shared" si="6"/>
        <v>0.91999999999999993</v>
      </c>
      <c r="L22" s="58">
        <f t="shared" ca="1" si="7"/>
        <v>84.102099024416162</v>
      </c>
      <c r="M22" s="56">
        <f t="shared" ca="1" si="8"/>
        <v>0.39633608892622224</v>
      </c>
      <c r="N22" s="57">
        <f t="shared" ca="1" si="9"/>
        <v>0.65857390680824446</v>
      </c>
      <c r="O22" s="56">
        <f t="shared" ca="1" si="10"/>
        <v>0.60366391107377781</v>
      </c>
      <c r="P22" s="56">
        <f t="shared" ca="1" si="11"/>
        <v>0.34142609319175554</v>
      </c>
      <c r="Q22" s="58">
        <f t="shared" ca="1" si="0"/>
        <v>23.646251771699699</v>
      </c>
      <c r="R22" s="58">
        <f t="shared" ca="1" si="1"/>
        <v>19.630718266913782</v>
      </c>
      <c r="S22" s="56">
        <f t="shared" ca="1" si="2"/>
        <v>0.65857390680824446</v>
      </c>
      <c r="T22" s="29">
        <f t="shared" ca="1" si="3"/>
        <v>-0.34142609319175554</v>
      </c>
      <c r="U22" s="59"/>
      <c r="V22" s="10"/>
      <c r="W22" s="10"/>
      <c r="X22" s="10"/>
      <c r="Y22" s="10"/>
      <c r="Z22" s="10"/>
      <c r="AA22" s="73">
        <f ca="1">IFERROR(Sheet3!Q22,"")</f>
        <v>32.835638311143015</v>
      </c>
      <c r="AB22" s="10" t="str">
        <f t="shared" ca="1" si="4"/>
        <v/>
      </c>
      <c r="AC22" s="10" t="str">
        <f t="shared" ca="1" si="5"/>
        <v/>
      </c>
      <c r="AD22" s="74">
        <f ca="1">Sheet3!N22</f>
        <v>-1.3504989736365474</v>
      </c>
      <c r="AE22" s="75">
        <f ca="1">Sheet3!O22</f>
        <v>-1.1649296591862985</v>
      </c>
    </row>
    <row r="23" spans="1:31">
      <c r="J23" s="3">
        <v>21</v>
      </c>
      <c r="K23" s="84">
        <f t="shared" si="6"/>
        <v>0.91599999999999993</v>
      </c>
      <c r="L23" s="58">
        <f t="shared" ca="1" si="7"/>
        <v>85.71212886710903</v>
      </c>
      <c r="M23" s="56">
        <f t="shared" ca="1" si="8"/>
        <v>0.40742049884815168</v>
      </c>
      <c r="N23" s="57">
        <f t="shared" ca="1" si="9"/>
        <v>0.66849810552950462</v>
      </c>
      <c r="O23" s="56">
        <f t="shared" ca="1" si="10"/>
        <v>0.59257950115184832</v>
      </c>
      <c r="P23" s="56">
        <f t="shared" ca="1" si="11"/>
        <v>0.33150189447049538</v>
      </c>
      <c r="Q23" s="58">
        <f t="shared" ca="1" si="0"/>
        <v>24.657738771862185</v>
      </c>
      <c r="R23" s="58">
        <f t="shared" ca="1" si="1"/>
        <v>19.061011778202722</v>
      </c>
      <c r="S23" s="56">
        <f t="shared" ca="1" si="2"/>
        <v>0.66849810552950462</v>
      </c>
      <c r="T23" s="29">
        <f t="shared" ca="1" si="3"/>
        <v>-0.33150189447049538</v>
      </c>
      <c r="U23" s="59"/>
      <c r="V23" s="10"/>
      <c r="W23" s="10"/>
      <c r="X23" s="10"/>
      <c r="Y23" s="10"/>
      <c r="Z23" s="10"/>
      <c r="AA23" s="73">
        <f ca="1">IFERROR(Sheet3!Q23,"")</f>
        <v>34.961338814548185</v>
      </c>
      <c r="AB23" s="10" t="str">
        <f t="shared" ca="1" si="4"/>
        <v/>
      </c>
      <c r="AC23" s="10" t="str">
        <f t="shared" ca="1" si="5"/>
        <v/>
      </c>
      <c r="AD23" s="74">
        <f ca="1">Sheet3!N23</f>
        <v>-1.0480336624166142</v>
      </c>
      <c r="AE23" s="75">
        <f ca="1">Sheet3!O23</f>
        <v>-1.1224220239973224</v>
      </c>
    </row>
    <row r="24" spans="1:31">
      <c r="J24" s="3">
        <v>22</v>
      </c>
      <c r="K24" s="84">
        <f t="shared" si="6"/>
        <v>0.91199999999999992</v>
      </c>
      <c r="L24" s="58">
        <f t="shared" ca="1" si="7"/>
        <v>87.449325200675602</v>
      </c>
      <c r="M24" s="56">
        <f t="shared" ca="1" si="8"/>
        <v>0.41927231450807551</v>
      </c>
      <c r="N24" s="57">
        <f t="shared" ca="1" si="9"/>
        <v>0.67893952796930757</v>
      </c>
      <c r="O24" s="56">
        <f t="shared" ca="1" si="10"/>
        <v>0.58072768549192455</v>
      </c>
      <c r="P24" s="56">
        <f t="shared" ca="1" si="11"/>
        <v>0.32106047203069243</v>
      </c>
      <c r="Q24" s="58">
        <f t="shared" ca="1" si="0"/>
        <v>25.770538963661487</v>
      </c>
      <c r="R24" s="58">
        <f t="shared" ca="1" si="1"/>
        <v>18.465462373210965</v>
      </c>
      <c r="S24" s="56">
        <f t="shared" ca="1" si="2"/>
        <v>0.67893952796930757</v>
      </c>
      <c r="T24" s="29">
        <f t="shared" ca="1" si="3"/>
        <v>-0.32106047203069243</v>
      </c>
      <c r="U24" s="59"/>
      <c r="V24" s="10"/>
      <c r="W24" s="10"/>
      <c r="X24" s="10"/>
      <c r="Y24" s="10"/>
      <c r="Z24" s="10"/>
      <c r="AA24" s="73">
        <f ca="1">IFERROR(Sheet3!Q24,"")</f>
        <v>40.877823103887309</v>
      </c>
      <c r="AB24" s="10" t="str">
        <f t="shared" ca="1" si="4"/>
        <v/>
      </c>
      <c r="AC24" s="10" t="str">
        <f t="shared" ca="1" si="5"/>
        <v/>
      </c>
      <c r="AD24" s="74">
        <f ca="1">Sheet3!N24</f>
        <v>-0.72146619714997939</v>
      </c>
      <c r="AE24" s="75">
        <f ca="1">Sheet3!O24</f>
        <v>-0.97661990514374308</v>
      </c>
    </row>
    <row r="25" spans="1:31">
      <c r="J25" s="3">
        <v>23</v>
      </c>
      <c r="K25" s="84">
        <f t="shared" si="6"/>
        <v>0.90799999999999992</v>
      </c>
      <c r="L25" s="58">
        <f t="shared" ca="1" si="7"/>
        <v>92.344633475220149</v>
      </c>
      <c r="M25" s="56">
        <f t="shared" ca="1" si="8"/>
        <v>0.45160167381238431</v>
      </c>
      <c r="N25" s="57">
        <f t="shared" ca="1" si="9"/>
        <v>0.70726335778256277</v>
      </c>
      <c r="O25" s="56">
        <f t="shared" ca="1" si="10"/>
        <v>0.54839832618761575</v>
      </c>
      <c r="P25" s="56">
        <f t="shared" ca="1" si="11"/>
        <v>0.29273664221743723</v>
      </c>
      <c r="Q25" s="58">
        <f t="shared" ca="1" si="0"/>
        <v>29.10566680081017</v>
      </c>
      <c r="R25" s="58">
        <f t="shared" ca="1" si="1"/>
        <v>16.934139059285361</v>
      </c>
      <c r="S25" s="56">
        <f t="shared" ca="1" si="2"/>
        <v>0.70726335778256277</v>
      </c>
      <c r="T25" s="29">
        <f t="shared" ca="1" si="3"/>
        <v>-0.29273664221743723</v>
      </c>
      <c r="U25" s="59"/>
      <c r="V25" s="10"/>
      <c r="W25" s="10"/>
      <c r="X25" s="10"/>
      <c r="Y25" s="10"/>
      <c r="Z25" s="10"/>
      <c r="AA25" s="73">
        <f ca="1">IFERROR(Sheet3!Q25,"")</f>
        <v>38.860534890942951</v>
      </c>
      <c r="AB25" s="10" t="str">
        <f t="shared" ca="1" si="4"/>
        <v/>
      </c>
      <c r="AC25" s="10" t="str">
        <f t="shared" ca="1" si="5"/>
        <v/>
      </c>
      <c r="AD25" s="74">
        <f ca="1">Sheet3!N25</f>
        <v>-0.26413689612566316</v>
      </c>
      <c r="AE25" s="75">
        <f ca="1">Sheet3!O25</f>
        <v>-0.71753517459171401</v>
      </c>
    </row>
    <row r="26" spans="1:31">
      <c r="J26" s="3">
        <v>24</v>
      </c>
      <c r="K26" s="84">
        <f t="shared" si="6"/>
        <v>0.90399999999999991</v>
      </c>
      <c r="L26" s="58">
        <f t="shared" ca="1" si="7"/>
        <v>86.906309511503736</v>
      </c>
      <c r="M26" s="56">
        <f t="shared" ca="1" si="8"/>
        <v>0.4159946898338473</v>
      </c>
      <c r="N26" s="57">
        <f t="shared" ca="1" si="9"/>
        <v>0.67487020423746202</v>
      </c>
      <c r="O26" s="56">
        <f t="shared" ca="1" si="10"/>
        <v>0.58400531016615265</v>
      </c>
      <c r="P26" s="56">
        <f t="shared" ca="1" si="11"/>
        <v>0.32512979576253798</v>
      </c>
      <c r="Q26" s="58">
        <f t="shared" ca="1" si="0"/>
        <v>25.28688386435465</v>
      </c>
      <c r="R26" s="58">
        <f t="shared" ca="1" si="1"/>
        <v>18.582547600451107</v>
      </c>
      <c r="S26" s="56">
        <f t="shared" ca="1" si="2"/>
        <v>0.67487020423746202</v>
      </c>
      <c r="T26" s="29">
        <f t="shared" ca="1" si="3"/>
        <v>-0.32512979576253798</v>
      </c>
      <c r="U26" s="59"/>
      <c r="V26" s="10"/>
      <c r="W26" s="10"/>
      <c r="X26" s="10"/>
      <c r="Y26" s="10"/>
      <c r="Z26" s="10"/>
      <c r="AA26" s="73">
        <f ca="1">IFERROR(Sheet3!Q26,"")</f>
        <v>32.774468586536472</v>
      </c>
      <c r="AB26" s="10" t="str">
        <f t="shared" ca="1" si="4"/>
        <v/>
      </c>
      <c r="AC26" s="10" t="str">
        <f t="shared" ca="1" si="5"/>
        <v/>
      </c>
      <c r="AD26" s="74">
        <f ca="1">Sheet3!N26</f>
        <v>-0.28017295142193177</v>
      </c>
      <c r="AE26" s="75">
        <f ca="1">Sheet3!O26</f>
        <v>-0.55849436616633863</v>
      </c>
    </row>
    <row r="27" spans="1:31">
      <c r="J27" s="3">
        <v>25</v>
      </c>
      <c r="K27" s="84">
        <f t="shared" si="6"/>
        <v>0.89999999999999991</v>
      </c>
      <c r="L27" s="58">
        <f t="shared" ca="1" si="7"/>
        <v>87.253376033448092</v>
      </c>
      <c r="M27" s="56">
        <f t="shared" ca="1" si="8"/>
        <v>0.41851794843536183</v>
      </c>
      <c r="N27" s="57">
        <f t="shared" ca="1" si="9"/>
        <v>0.67666455465144049</v>
      </c>
      <c r="O27" s="56">
        <f t="shared" ca="1" si="10"/>
        <v>0.58148205156463817</v>
      </c>
      <c r="P27" s="56">
        <f t="shared" ca="1" si="11"/>
        <v>0.32333544534855957</v>
      </c>
      <c r="Q27" s="58">
        <f t="shared" ca="1" si="0"/>
        <v>25.463215608609381</v>
      </c>
      <c r="R27" s="58">
        <f t="shared" ca="1" si="1"/>
        <v>18.440690730842178</v>
      </c>
      <c r="S27" s="56">
        <f t="shared" ca="1" si="2"/>
        <v>0.67666455465144049</v>
      </c>
      <c r="T27" s="29">
        <f t="shared" ca="1" si="3"/>
        <v>-0.32333544534855951</v>
      </c>
      <c r="U27" s="59"/>
      <c r="V27" s="10"/>
      <c r="W27" s="10"/>
      <c r="X27" s="10"/>
      <c r="Y27" s="10"/>
      <c r="Z27" s="10"/>
      <c r="AA27" s="73">
        <f ca="1">IFERROR(Sheet3!Q27,"")</f>
        <v>27.792768238973181</v>
      </c>
      <c r="AB27" s="10" t="str">
        <f t="shared" ca="1" si="4"/>
        <v/>
      </c>
      <c r="AC27" s="10" t="str">
        <f t="shared" ca="1" si="5"/>
        <v>Exit Hedge</v>
      </c>
      <c r="AD27" s="74">
        <f ca="1">Sheet3!N27</f>
        <v>-0.24459905276357574</v>
      </c>
      <c r="AE27" s="75">
        <f ca="1">Sheet3!O27</f>
        <v>-0.44435061583806118</v>
      </c>
    </row>
    <row r="28" spans="1:31">
      <c r="J28" s="3">
        <v>26</v>
      </c>
      <c r="K28" s="84">
        <f t="shared" si="6"/>
        <v>0.89599999999999991</v>
      </c>
      <c r="L28" s="58">
        <f t="shared" ca="1" si="7"/>
        <v>87.869092126235344</v>
      </c>
      <c r="M28" s="56">
        <f t="shared" ca="1" si="8"/>
        <v>0.42285431634327386</v>
      </c>
      <c r="N28" s="57">
        <f t="shared" ca="1" si="9"/>
        <v>0.68010919500296885</v>
      </c>
      <c r="O28" s="56">
        <f t="shared" ca="1" si="10"/>
        <v>0.57714568365672614</v>
      </c>
      <c r="P28" s="56">
        <f t="shared" ca="1" si="11"/>
        <v>0.31989080499703115</v>
      </c>
      <c r="Q28" s="58">
        <f t="shared" ca="1" si="0"/>
        <v>25.822400251657633</v>
      </c>
      <c r="R28" s="58">
        <f t="shared" ca="1" si="1"/>
        <v>18.213047587102331</v>
      </c>
      <c r="S28" s="56">
        <f t="shared" ca="1" si="2"/>
        <v>0.68010919500296885</v>
      </c>
      <c r="T28" s="29">
        <f t="shared" ca="1" si="3"/>
        <v>-0.31989080499703115</v>
      </c>
      <c r="U28" s="59"/>
      <c r="V28" s="10"/>
      <c r="W28" s="10"/>
      <c r="X28" s="10"/>
      <c r="Y28" s="10"/>
      <c r="Z28" s="10"/>
      <c r="AA28" s="73">
        <f ca="1">IFERROR(Sheet3!Q28,"")</f>
        <v>26.977139953073802</v>
      </c>
      <c r="AB28" s="10" t="str">
        <f t="shared" ca="1" si="4"/>
        <v/>
      </c>
      <c r="AC28" s="10" t="str">
        <f t="shared" ca="1" si="5"/>
        <v>Exit Hedge</v>
      </c>
      <c r="AD28" s="74">
        <f ca="1">Sheet3!N28</f>
        <v>-0.17504413919699857</v>
      </c>
      <c r="AE28" s="75">
        <f ca="1">Sheet3!O28</f>
        <v>-0.34642098796858384</v>
      </c>
    </row>
    <row r="29" spans="1:31">
      <c r="J29" s="3">
        <v>27</v>
      </c>
      <c r="K29" s="84">
        <f t="shared" si="6"/>
        <v>0.8919999999999999</v>
      </c>
      <c r="L29" s="58">
        <f t="shared" ca="1" si="7"/>
        <v>88.754210492664058</v>
      </c>
      <c r="M29" s="56">
        <f t="shared" ca="1" si="8"/>
        <v>0.42899455107729179</v>
      </c>
      <c r="N29" s="57">
        <f t="shared" ca="1" si="9"/>
        <v>0.68516299073420772</v>
      </c>
      <c r="O29" s="56">
        <f t="shared" ca="1" si="10"/>
        <v>0.57100544892270821</v>
      </c>
      <c r="P29" s="56">
        <f t="shared" ca="1" si="11"/>
        <v>0.31483700926579228</v>
      </c>
      <c r="Q29" s="58">
        <f t="shared" ca="1" si="0"/>
        <v>26.367712013343336</v>
      </c>
      <c r="R29" s="58">
        <f t="shared" ca="1" si="1"/>
        <v>17.902139690020785</v>
      </c>
      <c r="S29" s="56">
        <f t="shared" ca="1" si="2"/>
        <v>0.68516299073420772</v>
      </c>
      <c r="T29" s="29">
        <f t="shared" ca="1" si="3"/>
        <v>-0.31483700926579228</v>
      </c>
      <c r="U29" s="59"/>
      <c r="V29" s="10"/>
      <c r="W29" s="10"/>
      <c r="X29" s="10"/>
      <c r="Y29" s="10"/>
      <c r="Z29" s="10"/>
      <c r="AA29" s="73">
        <f ca="1">IFERROR(Sheet3!Q29,"")</f>
        <v>24.284063686893489</v>
      </c>
      <c r="AB29" s="10" t="str">
        <f t="shared" ca="1" si="4"/>
        <v/>
      </c>
      <c r="AC29" s="10" t="str">
        <f t="shared" ca="1" si="5"/>
        <v>Exit Hedge</v>
      </c>
      <c r="AD29" s="74">
        <f ca="1">Sheet3!N29</f>
        <v>-8.3103387745168789E-2</v>
      </c>
      <c r="AE29" s="75">
        <f ca="1">Sheet3!O29</f>
        <v>-0.25066913334188745</v>
      </c>
    </row>
    <row r="30" spans="1:31">
      <c r="J30" s="3">
        <v>28</v>
      </c>
      <c r="K30" s="84">
        <f t="shared" si="6"/>
        <v>0.8879999999999999</v>
      </c>
      <c r="L30" s="58">
        <f t="shared" ca="1" si="7"/>
        <v>91.520690713649344</v>
      </c>
      <c r="M30" s="56">
        <f t="shared" ca="1" si="8"/>
        <v>0.44754547161322278</v>
      </c>
      <c r="N30" s="57">
        <f t="shared" ca="1" si="9"/>
        <v>0.70117089085250539</v>
      </c>
      <c r="O30" s="56">
        <f t="shared" ca="1" si="10"/>
        <v>0.55245452838677722</v>
      </c>
      <c r="P30" s="56">
        <f t="shared" ca="1" si="11"/>
        <v>0.29882910914749466</v>
      </c>
      <c r="Q30" s="58">
        <f t="shared" ca="1" si="0"/>
        <v>28.225889661802348</v>
      </c>
      <c r="R30" s="58">
        <f t="shared" ca="1" si="1"/>
        <v>17.022746230563619</v>
      </c>
      <c r="S30" s="56">
        <f t="shared" ca="1" si="2"/>
        <v>0.70117089085250539</v>
      </c>
      <c r="T30" s="29">
        <f t="shared" ca="1" si="3"/>
        <v>-0.29882910914749461</v>
      </c>
      <c r="U30" s="59"/>
      <c r="V30" s="10"/>
      <c r="W30" s="10"/>
      <c r="X30" s="10"/>
      <c r="Y30" s="10"/>
      <c r="Z30" s="10"/>
      <c r="AA30" s="73">
        <f ca="1">IFERROR(Sheet3!Q30,"")</f>
        <v>33.702475664129267</v>
      </c>
      <c r="AB30" s="10" t="str">
        <f t="shared" ca="1" si="4"/>
        <v/>
      </c>
      <c r="AC30" s="10" t="str">
        <f t="shared" ca="1" si="5"/>
        <v/>
      </c>
      <c r="AD30" s="74">
        <f ca="1">Sheet3!N30</f>
        <v>0.10032968420692612</v>
      </c>
      <c r="AE30" s="75">
        <f ca="1">Sheet3!O30</f>
        <v>-0.12303319968777343</v>
      </c>
    </row>
    <row r="31" spans="1:31">
      <c r="J31" s="3">
        <v>29</v>
      </c>
      <c r="K31" s="84">
        <f t="shared" si="6"/>
        <v>0.8839999999999999</v>
      </c>
      <c r="L31" s="58">
        <f t="shared" ca="1" si="7"/>
        <v>94.196601631854392</v>
      </c>
      <c r="M31" s="56">
        <f t="shared" ca="1" si="8"/>
        <v>0.46516362188194194</v>
      </c>
      <c r="N31" s="57">
        <f t="shared" ca="1" si="9"/>
        <v>0.71590384617692804</v>
      </c>
      <c r="O31" s="56">
        <f t="shared" ca="1" si="10"/>
        <v>0.53483637811805806</v>
      </c>
      <c r="P31" s="56">
        <f t="shared" ca="1" si="11"/>
        <v>0.28409615382307196</v>
      </c>
      <c r="Q31" s="58">
        <f t="shared" ca="1" si="0"/>
        <v>30.061455900779713</v>
      </c>
      <c r="R31" s="58">
        <f t="shared" ca="1" si="1"/>
        <v>16.211321073559269</v>
      </c>
      <c r="S31" s="56">
        <f t="shared" ca="1" si="2"/>
        <v>0.71590384617692804</v>
      </c>
      <c r="T31" s="29">
        <f t="shared" ca="1" si="3"/>
        <v>-0.28409615382307196</v>
      </c>
      <c r="U31" s="59"/>
      <c r="V31" s="10"/>
      <c r="W31" s="10"/>
      <c r="X31" s="10"/>
      <c r="Y31" s="10"/>
      <c r="Z31" s="10"/>
      <c r="AA31" s="73">
        <f ca="1">IFERROR(Sheet3!Q31,"")</f>
        <v>43.250571650414543</v>
      </c>
      <c r="AB31" s="10" t="str">
        <f t="shared" ca="1" si="4"/>
        <v/>
      </c>
      <c r="AC31" s="10" t="str">
        <f t="shared" ca="1" si="5"/>
        <v/>
      </c>
      <c r="AD31" s="74">
        <f ca="1">Sheet3!N31</f>
        <v>0.30554788750751527</v>
      </c>
      <c r="AE31" s="75">
        <f ca="1">Sheet3!O31</f>
        <v>3.2814468383240647E-2</v>
      </c>
    </row>
    <row r="32" spans="1:31">
      <c r="J32" s="3">
        <v>30</v>
      </c>
      <c r="K32" s="84">
        <f t="shared" si="6"/>
        <v>0.87999999999999989</v>
      </c>
      <c r="L32" s="58">
        <f t="shared" ca="1" si="7"/>
        <v>96.419564405589426</v>
      </c>
      <c r="M32" s="56">
        <f t="shared" ca="1" si="8"/>
        <v>0.4795963712720932</v>
      </c>
      <c r="N32" s="57">
        <f t="shared" ca="1" si="9"/>
        <v>0.72757379004253653</v>
      </c>
      <c r="O32" s="56">
        <f t="shared" ca="1" si="10"/>
        <v>0.5204036287279068</v>
      </c>
      <c r="P32" s="56">
        <f t="shared" ca="1" si="11"/>
        <v>0.27242620995746353</v>
      </c>
      <c r="Q32" s="58">
        <f t="shared" ca="1" si="0"/>
        <v>31.604599292881666</v>
      </c>
      <c r="R32" s="58">
        <f t="shared" ca="1" si="1"/>
        <v>15.560431627051731</v>
      </c>
      <c r="S32" s="56">
        <f t="shared" ca="1" si="2"/>
        <v>0.72757379004253653</v>
      </c>
      <c r="T32" s="29">
        <f t="shared" ca="1" si="3"/>
        <v>-0.27242620995746347</v>
      </c>
      <c r="U32" s="59"/>
      <c r="V32" s="10"/>
      <c r="W32" s="10"/>
      <c r="X32" s="10"/>
      <c r="Y32" s="10"/>
      <c r="Z32" s="10"/>
      <c r="AA32" s="73">
        <f ca="1">IFERROR(Sheet3!Q32,"")</f>
        <v>54.536024809710277</v>
      </c>
      <c r="AB32" s="10" t="str">
        <f t="shared" ca="1" si="4"/>
        <v/>
      </c>
      <c r="AC32" s="10" t="str">
        <f t="shared" ca="1" si="5"/>
        <v/>
      </c>
      <c r="AD32" s="74">
        <f ca="1">Sheet3!N32</f>
        <v>0.48002641282779734</v>
      </c>
      <c r="AE32" s="75">
        <f ca="1">Sheet3!O32</f>
        <v>0.19543699363580674</v>
      </c>
    </row>
    <row r="33" spans="10:31">
      <c r="J33" s="3">
        <v>31</v>
      </c>
      <c r="K33" s="84">
        <f t="shared" si="6"/>
        <v>0.87599999999999989</v>
      </c>
      <c r="L33" s="58">
        <f t="shared" ca="1" si="7"/>
        <v>94.347623785140811</v>
      </c>
      <c r="M33" s="56">
        <f t="shared" ca="1" si="8"/>
        <v>0.46672951918783528</v>
      </c>
      <c r="N33" s="57">
        <f t="shared" ca="1" si="9"/>
        <v>0.71622737695961691</v>
      </c>
      <c r="O33" s="56">
        <f t="shared" ca="1" si="10"/>
        <v>0.53327048081216466</v>
      </c>
      <c r="P33" s="56">
        <f t="shared" ca="1" si="11"/>
        <v>0.28377262304038309</v>
      </c>
      <c r="Q33" s="58">
        <f t="shared" ca="1" si="0"/>
        <v>30.047273514654677</v>
      </c>
      <c r="R33" s="58">
        <f t="shared" ca="1" si="1"/>
        <v>16.103986821050427</v>
      </c>
      <c r="S33" s="56">
        <f t="shared" ca="1" si="2"/>
        <v>0.71622737695961691</v>
      </c>
      <c r="T33" s="29">
        <f t="shared" ca="1" si="3"/>
        <v>-0.28377262304038309</v>
      </c>
      <c r="U33" s="59"/>
      <c r="V33" s="10"/>
      <c r="W33" s="10"/>
      <c r="X33" s="10"/>
      <c r="Y33" s="10"/>
      <c r="Z33" s="10"/>
      <c r="AA33" s="73">
        <f ca="1">IFERROR(Sheet3!Q33,"")</f>
        <v>57.367201162778564</v>
      </c>
      <c r="AB33" s="10" t="str">
        <f t="shared" ca="1" si="4"/>
        <v/>
      </c>
      <c r="AC33" s="10" t="str">
        <f t="shared" ca="1" si="5"/>
        <v/>
      </c>
      <c r="AD33" s="74">
        <f ca="1">Sheet3!N33</f>
        <v>0.41873078459438773</v>
      </c>
      <c r="AE33" s="75">
        <f ca="1">Sheet3!O33</f>
        <v>0.27663473580256348</v>
      </c>
    </row>
    <row r="34" spans="10:31">
      <c r="J34" s="3">
        <v>32</v>
      </c>
      <c r="K34" s="84">
        <f t="shared" si="6"/>
        <v>0.87199999999999989</v>
      </c>
      <c r="L34" s="58">
        <f t="shared" ca="1" si="7"/>
        <v>99.329521639782229</v>
      </c>
      <c r="M34" s="56">
        <f t="shared" ca="1" si="8"/>
        <v>0.49839774877371723</v>
      </c>
      <c r="N34" s="57">
        <f t="shared" ca="1" si="9"/>
        <v>0.74204094024258738</v>
      </c>
      <c r="O34" s="56">
        <f t="shared" ca="1" si="10"/>
        <v>0.50160225122628277</v>
      </c>
      <c r="P34" s="56">
        <f t="shared" ca="1" si="11"/>
        <v>0.25795905975741257</v>
      </c>
      <c r="Q34" s="58">
        <f t="shared" ca="1" si="0"/>
        <v>33.618802033686109</v>
      </c>
      <c r="R34" s="58">
        <f t="shared" ca="1" si="1"/>
        <v>14.722568257619731</v>
      </c>
      <c r="S34" s="56">
        <f t="shared" ca="1" si="2"/>
        <v>0.74204094024258738</v>
      </c>
      <c r="T34" s="29">
        <f t="shared" ca="1" si="3"/>
        <v>-0.25795905975741262</v>
      </c>
      <c r="U34" s="59"/>
      <c r="V34" s="10"/>
      <c r="W34" s="10"/>
      <c r="X34" s="10"/>
      <c r="Y34" s="10"/>
      <c r="Z34" s="10"/>
      <c r="AA34" s="73">
        <f ca="1">IFERROR(Sheet3!Q34,"")</f>
        <v>73.106324710111011</v>
      </c>
      <c r="AB34" s="10" t="str">
        <f t="shared" ca="1" si="4"/>
        <v>Hedge</v>
      </c>
      <c r="AC34" s="10" t="str">
        <f t="shared" ca="1" si="5"/>
        <v/>
      </c>
      <c r="AD34" s="74">
        <f ca="1">Sheet3!N34</f>
        <v>0.58689649902861163</v>
      </c>
      <c r="AE34" s="75">
        <f ca="1">Sheet3!O34</f>
        <v>0.38945719515749011</v>
      </c>
    </row>
    <row r="35" spans="10:31">
      <c r="J35" s="3">
        <v>33</v>
      </c>
      <c r="K35" s="84">
        <f t="shared" si="6"/>
        <v>0.86799999999999988</v>
      </c>
      <c r="L35" s="58">
        <f t="shared" ca="1" si="7"/>
        <v>93.150895029874675</v>
      </c>
      <c r="M35" s="56">
        <f t="shared" ca="1" si="8"/>
        <v>0.45955693776591544</v>
      </c>
      <c r="N35" s="57">
        <f t="shared" ca="1" si="9"/>
        <v>0.70905140470949979</v>
      </c>
      <c r="O35" s="56">
        <f t="shared" ca="1" si="10"/>
        <v>0.54044306223408456</v>
      </c>
      <c r="P35" s="56">
        <f t="shared" ca="1" si="11"/>
        <v>0.29094859529050021</v>
      </c>
      <c r="Q35" s="58">
        <f t="shared" ca="1" si="0"/>
        <v>29.071788187085112</v>
      </c>
      <c r="R35" s="58">
        <f t="shared" ca="1" si="1"/>
        <v>16.383142217259785</v>
      </c>
      <c r="S35" s="56">
        <f t="shared" ca="1" si="2"/>
        <v>0.70905140470949979</v>
      </c>
      <c r="T35" s="29">
        <f t="shared" ca="1" si="3"/>
        <v>-0.29094859529050021</v>
      </c>
      <c r="U35" s="59"/>
      <c r="V35" s="10"/>
      <c r="W35" s="10"/>
      <c r="X35" s="10"/>
      <c r="Y35" s="10"/>
      <c r="Z35" s="10"/>
      <c r="AA35" s="73">
        <f ca="1">IFERROR(Sheet3!Q35,"")</f>
        <v>64.668552329746234</v>
      </c>
      <c r="AB35" s="10" t="str">
        <f t="shared" ca="1" si="4"/>
        <v/>
      </c>
      <c r="AC35" s="10" t="str">
        <f t="shared" ca="1" si="5"/>
        <v/>
      </c>
      <c r="AD35" s="74">
        <f ca="1">Sheet3!N35</f>
        <v>0.31686019123705478</v>
      </c>
      <c r="AE35" s="75">
        <f ca="1">Sheet3!O35</f>
        <v>0.36305828464096818</v>
      </c>
    </row>
    <row r="36" spans="10:31">
      <c r="J36" s="3">
        <v>34</v>
      </c>
      <c r="K36" s="84">
        <f t="shared" si="6"/>
        <v>0.86399999999999988</v>
      </c>
      <c r="L36" s="58">
        <f t="shared" ca="1" si="7"/>
        <v>99.473780354297958</v>
      </c>
      <c r="M36" s="56">
        <f t="shared" ca="1" si="8"/>
        <v>0.5000404525699591</v>
      </c>
      <c r="N36" s="57">
        <f t="shared" ca="1" si="9"/>
        <v>0.7424001274127372</v>
      </c>
      <c r="O36" s="56">
        <f t="shared" ca="1" si="10"/>
        <v>0.49995954743004084</v>
      </c>
      <c r="P36" s="56">
        <f t="shared" ca="1" si="11"/>
        <v>0.2575998725872628</v>
      </c>
      <c r="Q36" s="58">
        <f t="shared" ca="1" si="0"/>
        <v>33.600480790376402</v>
      </c>
      <c r="R36" s="58">
        <f t="shared" ca="1" si="1"/>
        <v>14.617921120368869</v>
      </c>
      <c r="S36" s="56">
        <f t="shared" ca="1" si="2"/>
        <v>0.7424001274127372</v>
      </c>
      <c r="T36" s="29">
        <f t="shared" ca="1" si="3"/>
        <v>-0.2575998725872628</v>
      </c>
      <c r="U36" s="59"/>
      <c r="V36" s="10"/>
      <c r="W36" s="10"/>
      <c r="X36" s="10"/>
      <c r="Y36" s="10"/>
      <c r="Z36" s="10"/>
      <c r="AA36" s="73">
        <f ca="1">IFERROR(Sheet3!Q36,"")</f>
        <v>67.978800191825258</v>
      </c>
      <c r="AB36" s="10" t="str">
        <f t="shared" ca="1" si="4"/>
        <v/>
      </c>
      <c r="AC36" s="10" t="str">
        <f t="shared" ca="1" si="5"/>
        <v/>
      </c>
      <c r="AD36" s="74">
        <f ca="1">Sheet3!N36</f>
        <v>0.45918408952437062</v>
      </c>
      <c r="AE36" s="75">
        <f ca="1">Sheet3!O36</f>
        <v>0.39801312278038725</v>
      </c>
    </row>
    <row r="37" spans="10:31">
      <c r="J37" s="3">
        <v>35</v>
      </c>
      <c r="K37" s="84">
        <f t="shared" si="6"/>
        <v>0.85999999999999988</v>
      </c>
      <c r="L37" s="58">
        <f t="shared" ca="1" si="7"/>
        <v>99.611669663078956</v>
      </c>
      <c r="M37" s="56">
        <f t="shared" ca="1" si="8"/>
        <v>0.50127287282866861</v>
      </c>
      <c r="N37" s="57">
        <f t="shared" ca="1" si="9"/>
        <v>0.74291033320496391</v>
      </c>
      <c r="O37" s="56">
        <f t="shared" ca="1" si="10"/>
        <v>0.49872712717133139</v>
      </c>
      <c r="P37" s="56">
        <f t="shared" ca="1" si="11"/>
        <v>0.25708966679503609</v>
      </c>
      <c r="Q37" s="58">
        <f t="shared" ca="1" si="0"/>
        <v>33.63994535217698</v>
      </c>
      <c r="R37" s="58">
        <f t="shared" ca="1" si="1"/>
        <v>14.548478429291865</v>
      </c>
      <c r="S37" s="56">
        <f t="shared" ca="1" si="2"/>
        <v>0.74291033320496391</v>
      </c>
      <c r="T37" s="29">
        <f t="shared" ca="1" si="3"/>
        <v>-0.25708966679503609</v>
      </c>
      <c r="U37" s="59"/>
      <c r="V37" s="10"/>
      <c r="W37" s="10"/>
      <c r="X37" s="10"/>
      <c r="Y37" s="10"/>
      <c r="Z37" s="10"/>
      <c r="AA37" s="73">
        <f ca="1">IFERROR(Sheet3!Q37,"")</f>
        <v>66.836775890204706</v>
      </c>
      <c r="AB37" s="10" t="str">
        <f t="shared" ca="1" si="4"/>
        <v/>
      </c>
      <c r="AC37" s="10" t="str">
        <f t="shared" ca="1" si="5"/>
        <v/>
      </c>
      <c r="AD37" s="74">
        <f ca="1">Sheet3!N37</f>
        <v>0.48979171393415299</v>
      </c>
      <c r="AE37" s="75">
        <f ca="1">Sheet3!O37</f>
        <v>0.43138715592721111</v>
      </c>
    </row>
    <row r="38" spans="10:31">
      <c r="J38" s="3">
        <v>36</v>
      </c>
      <c r="K38" s="84">
        <f t="shared" si="6"/>
        <v>0.85599999999999987</v>
      </c>
      <c r="L38" s="58">
        <f t="shared" ca="1" si="7"/>
        <v>99.058752619639137</v>
      </c>
      <c r="M38" s="56">
        <f t="shared" ca="1" si="8"/>
        <v>0.49822903853848499</v>
      </c>
      <c r="N38" s="57">
        <f t="shared" ca="1" si="9"/>
        <v>0.73995371559891387</v>
      </c>
      <c r="O38" s="56">
        <f t="shared" ca="1" si="10"/>
        <v>0.50177096146151501</v>
      </c>
      <c r="P38" s="56">
        <f t="shared" ca="1" si="11"/>
        <v>0.26004628440108613</v>
      </c>
      <c r="Q38" s="58">
        <f t="shared" ca="1" si="0"/>
        <v>33.16694396824888</v>
      </c>
      <c r="R38" s="58">
        <f t="shared" ca="1" si="1"/>
        <v>14.657386580125362</v>
      </c>
      <c r="S38" s="56">
        <f t="shared" ca="1" si="2"/>
        <v>0.73995371559891387</v>
      </c>
      <c r="T38" s="29">
        <f t="shared" ca="1" si="3"/>
        <v>-0.26004628440108613</v>
      </c>
      <c r="U38" s="59"/>
      <c r="V38" s="10"/>
      <c r="W38" s="10"/>
      <c r="X38" s="10"/>
      <c r="Y38" s="10"/>
      <c r="Z38" s="10"/>
      <c r="AA38" s="73">
        <f ca="1">IFERROR(Sheet3!Q38,"")</f>
        <v>64.478106787876342</v>
      </c>
      <c r="AB38" s="10" t="str">
        <f t="shared" ca="1" si="4"/>
        <v/>
      </c>
      <c r="AC38" s="10" t="str">
        <f t="shared" ca="1" si="5"/>
        <v/>
      </c>
      <c r="AD38" s="74">
        <f ca="1">Sheet3!N38</f>
        <v>0.43139056025745504</v>
      </c>
      <c r="AE38" s="75">
        <f ca="1">Sheet3!O38</f>
        <v>0.43138839386548161</v>
      </c>
    </row>
    <row r="39" spans="10:31">
      <c r="J39" s="3">
        <v>37</v>
      </c>
      <c r="K39" s="84">
        <f t="shared" si="6"/>
        <v>0.85199999999999987</v>
      </c>
      <c r="L39" s="58">
        <f t="shared" ca="1" si="7"/>
        <v>107.32160735819107</v>
      </c>
      <c r="M39" s="56">
        <f t="shared" ca="1" si="8"/>
        <v>0.54795866066190912</v>
      </c>
      <c r="N39" s="57">
        <f t="shared" ca="1" si="9"/>
        <v>0.77834997029043929</v>
      </c>
      <c r="O39" s="56">
        <f t="shared" ca="1" si="10"/>
        <v>0.45204133933809082</v>
      </c>
      <c r="P39" s="56">
        <f t="shared" ca="1" si="11"/>
        <v>0.22165002970956074</v>
      </c>
      <c r="Q39" s="58">
        <f t="shared" ca="1" si="0"/>
        <v>39.380248355363534</v>
      </c>
      <c r="R39" s="58">
        <f t="shared" ca="1" si="1"/>
        <v>12.636839159185691</v>
      </c>
      <c r="S39" s="56">
        <f t="shared" ca="1" si="2"/>
        <v>0.77834997029043929</v>
      </c>
      <c r="T39" s="29">
        <f t="shared" ca="1" si="3"/>
        <v>-0.22165002970956071</v>
      </c>
      <c r="U39" s="59"/>
      <c r="V39" s="10"/>
      <c r="W39" s="10"/>
      <c r="X39" s="10"/>
      <c r="Y39" s="10"/>
      <c r="Z39" s="10"/>
      <c r="AA39" s="73">
        <f ca="1">IFERROR(Sheet3!Q39,"")</f>
        <v>67.230522824933871</v>
      </c>
      <c r="AB39" s="10" t="str">
        <f t="shared" ca="1" si="4"/>
        <v/>
      </c>
      <c r="AC39" s="10" t="str">
        <f t="shared" ca="1" si="5"/>
        <v/>
      </c>
      <c r="AD39" s="74">
        <f ca="1">Sheet3!N39</f>
        <v>0.75596494507983891</v>
      </c>
      <c r="AE39" s="75">
        <f ca="1">Sheet3!O39</f>
        <v>0.54941623067070244</v>
      </c>
    </row>
    <row r="40" spans="10:31">
      <c r="J40" s="3">
        <v>38</v>
      </c>
      <c r="K40" s="84">
        <f t="shared" si="6"/>
        <v>0.84799999999999986</v>
      </c>
      <c r="L40" s="58">
        <f t="shared" ca="1" si="7"/>
        <v>110.76423188449827</v>
      </c>
      <c r="M40" s="56">
        <f t="shared" ca="1" si="8"/>
        <v>0.56778305737957258</v>
      </c>
      <c r="N40" s="57">
        <f t="shared" ca="1" si="9"/>
        <v>0.79256148123903813</v>
      </c>
      <c r="O40" s="56">
        <f t="shared" ca="1" si="10"/>
        <v>0.43221694262042742</v>
      </c>
      <c r="P40" s="56">
        <f t="shared" ca="1" si="11"/>
        <v>0.20743851876096187</v>
      </c>
      <c r="Q40" s="58">
        <f t="shared" ca="1" si="0"/>
        <v>42.020054678245096</v>
      </c>
      <c r="R40" s="58">
        <f t="shared" ca="1" si="1"/>
        <v>11.863034329192242</v>
      </c>
      <c r="S40" s="56">
        <f t="shared" ca="1" si="2"/>
        <v>0.79256148123903813</v>
      </c>
      <c r="T40" s="29">
        <f t="shared" ca="1" si="3"/>
        <v>-0.20743851876096187</v>
      </c>
      <c r="U40" s="59"/>
      <c r="V40" s="10"/>
      <c r="W40" s="10"/>
      <c r="X40" s="10"/>
      <c r="Y40" s="10"/>
      <c r="Z40" s="10"/>
      <c r="AA40" s="73">
        <f ca="1">IFERROR(Sheet3!Q40,"")</f>
        <v>78.768823266275064</v>
      </c>
      <c r="AB40" s="10" t="str">
        <f t="shared" ca="1" si="4"/>
        <v>Hedge</v>
      </c>
      <c r="AC40" s="10" t="str">
        <f t="shared" ca="1" si="5"/>
        <v/>
      </c>
      <c r="AD40" s="74">
        <f ca="1">Sheet3!N40</f>
        <v>1.0024620157641948</v>
      </c>
      <c r="AE40" s="75">
        <f ca="1">Sheet3!O40</f>
        <v>0.71416015252288156</v>
      </c>
    </row>
    <row r="41" spans="10:31">
      <c r="J41" s="3">
        <v>39</v>
      </c>
      <c r="K41" s="84">
        <f t="shared" si="6"/>
        <v>0.84399999999999986</v>
      </c>
      <c r="L41" s="58">
        <f t="shared" ca="1" si="7"/>
        <v>111.98266529332221</v>
      </c>
      <c r="M41" s="56">
        <f t="shared" ca="1" si="8"/>
        <v>0.57499786473869108</v>
      </c>
      <c r="N41" s="57">
        <f t="shared" ca="1" si="9"/>
        <v>0.79735176651201045</v>
      </c>
      <c r="O41" s="56">
        <f t="shared" ca="1" si="10"/>
        <v>0.42500213526130887</v>
      </c>
      <c r="P41" s="56">
        <f t="shared" ca="1" si="11"/>
        <v>0.2026482334879896</v>
      </c>
      <c r="Q41" s="58">
        <f t="shared" ca="1" si="0"/>
        <v>42.923912840333017</v>
      </c>
      <c r="R41" s="58">
        <f t="shared" ca="1" si="1"/>
        <v>11.577482902583146</v>
      </c>
      <c r="S41" s="56">
        <f t="shared" ca="1" si="2"/>
        <v>0.79735176651201045</v>
      </c>
      <c r="T41" s="29">
        <f t="shared" ca="1" si="3"/>
        <v>-0.20264823348798955</v>
      </c>
      <c r="U41" s="59"/>
      <c r="V41" s="10"/>
      <c r="W41" s="10"/>
      <c r="X41" s="10"/>
      <c r="Y41" s="10"/>
      <c r="Z41" s="10"/>
      <c r="AA41" s="73">
        <f ca="1">IFERROR(Sheet3!Q41,"")</f>
        <v>79.205804363172902</v>
      </c>
      <c r="AB41" s="10" t="str">
        <f t="shared" ca="1" si="4"/>
        <v>Hedge</v>
      </c>
      <c r="AC41" s="10" t="str">
        <f t="shared" ca="1" si="5"/>
        <v/>
      </c>
      <c r="AD41" s="74">
        <f ca="1">Sheet3!N41</f>
        <v>1.0823896388184409</v>
      </c>
      <c r="AE41" s="75">
        <f ca="1">Sheet3!O41</f>
        <v>0.84806178390308495</v>
      </c>
    </row>
    <row r="42" spans="10:31">
      <c r="J42" s="3">
        <v>40</v>
      </c>
      <c r="K42" s="84">
        <f t="shared" si="6"/>
        <v>0.83999999999999986</v>
      </c>
      <c r="L42" s="58">
        <f t="shared" ca="1" si="7"/>
        <v>110.16734668929789</v>
      </c>
      <c r="M42" s="56">
        <f t="shared" ca="1" si="8"/>
        <v>0.56554943335340124</v>
      </c>
      <c r="N42" s="57">
        <f t="shared" ca="1" si="9"/>
        <v>0.79005584602113521</v>
      </c>
      <c r="O42" s="56">
        <f t="shared" ca="1" si="10"/>
        <v>0.43445056664659876</v>
      </c>
      <c r="P42" s="56">
        <f t="shared" ca="1" si="11"/>
        <v>0.20994415397886482</v>
      </c>
      <c r="Q42" s="58">
        <f t="shared" ca="1" si="0"/>
        <v>41.418158764145382</v>
      </c>
      <c r="R42" s="58">
        <f t="shared" ca="1" si="1"/>
        <v>11.916081701002984</v>
      </c>
      <c r="S42" s="56">
        <f t="shared" ca="1" si="2"/>
        <v>0.79005584602113521</v>
      </c>
      <c r="T42" s="29">
        <f t="shared" ca="1" si="3"/>
        <v>-0.20994415397886479</v>
      </c>
      <c r="U42" s="59"/>
      <c r="V42" s="10"/>
      <c r="W42" s="10"/>
      <c r="X42" s="10"/>
      <c r="Y42" s="10"/>
      <c r="Z42" s="10"/>
      <c r="AA42" s="73">
        <f ca="1">IFERROR(Sheet3!Q42,"")</f>
        <v>75.609066181107636</v>
      </c>
      <c r="AB42" s="10" t="str">
        <f t="shared" ca="1" si="4"/>
        <v>Hedge</v>
      </c>
      <c r="AC42" s="10" t="str">
        <f t="shared" ca="1" si="5"/>
        <v/>
      </c>
      <c r="AD42" s="74">
        <f ca="1">Sheet3!N42</f>
        <v>0.93092194114612425</v>
      </c>
      <c r="AE42" s="75">
        <f ca="1">Sheet3!O42</f>
        <v>0.87819275017328102</v>
      </c>
    </row>
    <row r="43" spans="10:31">
      <c r="J43" s="3">
        <v>41</v>
      </c>
      <c r="K43" s="84">
        <f t="shared" si="6"/>
        <v>0.83599999999999985</v>
      </c>
      <c r="L43" s="58">
        <f t="shared" ca="1" si="7"/>
        <v>111.81482503011864</v>
      </c>
      <c r="M43" s="56">
        <f t="shared" ca="1" si="8"/>
        <v>0.57519244796546098</v>
      </c>
      <c r="N43" s="57">
        <f t="shared" ca="1" si="9"/>
        <v>0.79662904863206208</v>
      </c>
      <c r="O43" s="56">
        <f t="shared" ca="1" si="10"/>
        <v>0.42480755203453902</v>
      </c>
      <c r="P43" s="56">
        <f t="shared" ca="1" si="11"/>
        <v>0.20337095136793795</v>
      </c>
      <c r="Q43" s="58">
        <f t="shared" ca="1" si="0"/>
        <v>42.660177478282115</v>
      </c>
      <c r="R43" s="58">
        <f t="shared" ca="1" si="1"/>
        <v>11.539666799121157</v>
      </c>
      <c r="S43" s="56">
        <f t="shared" ca="1" si="2"/>
        <v>0.79662904863206208</v>
      </c>
      <c r="T43" s="29">
        <f t="shared" ca="1" si="3"/>
        <v>-0.20337095136793792</v>
      </c>
      <c r="U43" s="59"/>
      <c r="V43" s="10"/>
      <c r="W43" s="10"/>
      <c r="X43" s="10"/>
      <c r="Y43" s="10"/>
      <c r="Z43" s="10"/>
      <c r="AA43" s="73">
        <f ca="1">IFERROR(Sheet3!Q43,"")</f>
        <v>76.0288273263306</v>
      </c>
      <c r="AB43" s="10" t="str">
        <f t="shared" ca="1" si="4"/>
        <v>Hedge</v>
      </c>
      <c r="AC43" s="10" t="str">
        <f t="shared" ca="1" si="5"/>
        <v/>
      </c>
      <c r="AD43" s="74">
        <f ca="1">Sheet3!N43</f>
        <v>0.84858658313686419</v>
      </c>
      <c r="AE43" s="75">
        <f ca="1">Sheet3!O43</f>
        <v>0.86742687125094764</v>
      </c>
    </row>
    <row r="44" spans="10:31">
      <c r="J44" s="3">
        <v>42</v>
      </c>
      <c r="K44" s="84">
        <f t="shared" si="6"/>
        <v>0.83199999999999985</v>
      </c>
      <c r="L44" s="58">
        <f t="shared" ca="1" si="7"/>
        <v>114.38288591909368</v>
      </c>
      <c r="M44" s="56">
        <f t="shared" ca="1" si="8"/>
        <v>0.58963239055845151</v>
      </c>
      <c r="N44" s="57">
        <f t="shared" ca="1" si="9"/>
        <v>0.80650741361810707</v>
      </c>
      <c r="O44" s="56">
        <f t="shared" ca="1" si="10"/>
        <v>0.41036760944154849</v>
      </c>
      <c r="P44" s="56">
        <f t="shared" ca="1" si="11"/>
        <v>0.19349258638189293</v>
      </c>
      <c r="Q44" s="58">
        <f t="shared" ca="1" si="0"/>
        <v>44.653532132669007</v>
      </c>
      <c r="R44" s="58">
        <f t="shared" ca="1" si="1"/>
        <v>10.994015747318457</v>
      </c>
      <c r="S44" s="56">
        <f t="shared" ca="1" si="2"/>
        <v>0.80650741361810707</v>
      </c>
      <c r="T44" s="29">
        <f t="shared" ca="1" si="3"/>
        <v>-0.19349258638189293</v>
      </c>
      <c r="U44" s="59"/>
      <c r="V44" s="10"/>
      <c r="W44" s="10"/>
      <c r="X44" s="10"/>
      <c r="Y44" s="10"/>
      <c r="Z44" s="10"/>
      <c r="AA44" s="73">
        <f ca="1">IFERROR(Sheet3!Q44,"")</f>
        <v>75.920973232530741</v>
      </c>
      <c r="AB44" s="10" t="str">
        <f t="shared" ca="1" si="4"/>
        <v>Hedge</v>
      </c>
      <c r="AC44" s="10" t="str">
        <f t="shared" ca="1" si="5"/>
        <v/>
      </c>
      <c r="AD44" s="74">
        <f ca="1">Sheet3!N44</f>
        <v>0.85085011373726616</v>
      </c>
      <c r="AE44" s="75">
        <f ca="1">Sheet3!O44</f>
        <v>0.86139895942779077</v>
      </c>
    </row>
    <row r="45" spans="10:31">
      <c r="J45" s="3">
        <v>43</v>
      </c>
      <c r="K45" s="84">
        <f t="shared" si="6"/>
        <v>0.82799999999999985</v>
      </c>
      <c r="L45" s="58">
        <f t="shared" ca="1" si="7"/>
        <v>116.95549476875621</v>
      </c>
      <c r="M45" s="56">
        <f t="shared" ca="1" si="8"/>
        <v>0.60373951719499364</v>
      </c>
      <c r="N45" s="57">
        <f t="shared" ca="1" si="9"/>
        <v>0.81593986363143078</v>
      </c>
      <c r="O45" s="56">
        <f t="shared" ca="1" si="10"/>
        <v>0.39626048280500636</v>
      </c>
      <c r="P45" s="56">
        <f t="shared" ca="1" si="11"/>
        <v>0.18406013636856919</v>
      </c>
      <c r="Q45" s="58">
        <f t="shared" ca="1" si="0"/>
        <v>46.675214225712253</v>
      </c>
      <c r="R45" s="58">
        <f t="shared" ca="1" si="1"/>
        <v>10.472154635233434</v>
      </c>
      <c r="S45" s="56">
        <f t="shared" ca="1" si="2"/>
        <v>0.81593986363143078</v>
      </c>
      <c r="T45" s="29">
        <f t="shared" ca="1" si="3"/>
        <v>-0.18406013636856922</v>
      </c>
      <c r="U45" s="59"/>
      <c r="V45" s="10"/>
      <c r="W45" s="10"/>
      <c r="X45" s="10"/>
      <c r="Y45" s="10"/>
      <c r="Z45" s="10"/>
      <c r="AA45" s="73">
        <f ca="1">IFERROR(Sheet3!Q45,"")</f>
        <v>75.86443661402285</v>
      </c>
      <c r="AB45" s="10" t="str">
        <f t="shared" ca="1" si="4"/>
        <v>Hedge</v>
      </c>
      <c r="AC45" s="10" t="str">
        <f t="shared" ca="1" si="5"/>
        <v/>
      </c>
      <c r="AD45" s="74">
        <f ca="1">Sheet3!N45</f>
        <v>0.89339982460356282</v>
      </c>
      <c r="AE45" s="75">
        <f ca="1">Sheet3!O45</f>
        <v>0.8730356376735261</v>
      </c>
    </row>
    <row r="46" spans="10:31">
      <c r="J46" s="3">
        <v>44</v>
      </c>
      <c r="K46" s="84">
        <f t="shared" si="6"/>
        <v>0.82399999999999984</v>
      </c>
      <c r="L46" s="58">
        <f t="shared" ca="1" si="7"/>
        <v>110.58349470698963</v>
      </c>
      <c r="M46" s="56">
        <f t="shared" ca="1" si="8"/>
        <v>0.57004379905228042</v>
      </c>
      <c r="N46" s="57">
        <f t="shared" ca="1" si="9"/>
        <v>0.79157744243394035</v>
      </c>
      <c r="O46" s="56">
        <f t="shared" ca="1" si="10"/>
        <v>0.42995620094771952</v>
      </c>
      <c r="P46" s="56">
        <f t="shared" ca="1" si="11"/>
        <v>0.20842255756605965</v>
      </c>
      <c r="Q46" s="58">
        <f t="shared" ca="1" si="0"/>
        <v>41.486400327583226</v>
      </c>
      <c r="R46" s="58">
        <f t="shared" ca="1" si="1"/>
        <v>11.684416908920955</v>
      </c>
      <c r="S46" s="56">
        <f t="shared" ca="1" si="2"/>
        <v>0.79157744243394035</v>
      </c>
      <c r="T46" s="29">
        <f t="shared" ca="1" si="3"/>
        <v>-0.20842255756605965</v>
      </c>
      <c r="U46" s="59"/>
      <c r="V46" s="10"/>
      <c r="W46" s="10"/>
      <c r="X46" s="10"/>
      <c r="Y46" s="10"/>
      <c r="Z46" s="10"/>
      <c r="AA46" s="73">
        <f ca="1">IFERROR(Sheet3!Q46,"")</f>
        <v>64.709494820326796</v>
      </c>
      <c r="AB46" s="10" t="str">
        <f t="shared" ca="1" si="4"/>
        <v/>
      </c>
      <c r="AC46" s="10" t="str">
        <f t="shared" ca="1" si="5"/>
        <v/>
      </c>
      <c r="AD46" s="74">
        <f ca="1">Sheet3!N46</f>
        <v>0.52514731973163009</v>
      </c>
      <c r="AE46" s="75">
        <f ca="1">Sheet3!O46</f>
        <v>0.74653079478556383</v>
      </c>
    </row>
    <row r="47" spans="10:31">
      <c r="J47" s="3">
        <v>45</v>
      </c>
      <c r="K47" s="84">
        <f t="shared" si="6"/>
        <v>0.81999999999999984</v>
      </c>
      <c r="L47" s="58">
        <f t="shared" ca="1" si="7"/>
        <v>115.89604908770715</v>
      </c>
      <c r="M47" s="56">
        <f t="shared" ca="1" si="8"/>
        <v>0.59944809773432617</v>
      </c>
      <c r="N47" s="57">
        <f t="shared" ca="1" si="9"/>
        <v>0.81213621051192464</v>
      </c>
      <c r="O47" s="56">
        <f t="shared" ca="1" si="10"/>
        <v>0.40055190226567378</v>
      </c>
      <c r="P47" s="56">
        <f t="shared" ca="1" si="11"/>
        <v>0.18786378948807533</v>
      </c>
      <c r="Q47" s="58">
        <f t="shared" ca="1" si="0"/>
        <v>45.681618950851323</v>
      </c>
      <c r="R47" s="58">
        <f t="shared" ca="1" si="1"/>
        <v>10.596167730805472</v>
      </c>
      <c r="S47" s="56">
        <f t="shared" ca="1" si="2"/>
        <v>0.81213621051192464</v>
      </c>
      <c r="T47" s="29">
        <f t="shared" ca="1" si="3"/>
        <v>-0.18786378948807536</v>
      </c>
      <c r="U47" s="59"/>
      <c r="V47" s="10"/>
      <c r="W47" s="10"/>
      <c r="X47" s="10"/>
      <c r="Y47" s="10"/>
      <c r="Z47" s="10"/>
      <c r="AA47" s="73">
        <f ca="1">IFERROR(Sheet3!Q47,"")</f>
        <v>70.96715294624471</v>
      </c>
      <c r="AB47" s="10" t="str">
        <f t="shared" ca="1" si="4"/>
        <v>Hedge</v>
      </c>
      <c r="AC47" s="10" t="str">
        <f t="shared" ca="1" si="5"/>
        <v/>
      </c>
      <c r="AD47" s="74">
        <f ca="1">Sheet3!N47</f>
        <v>0.55275373366188774</v>
      </c>
      <c r="AE47" s="75">
        <f ca="1">Sheet3!O47</f>
        <v>0.67606640892240888</v>
      </c>
    </row>
    <row r="48" spans="10:31">
      <c r="J48" s="3">
        <v>46</v>
      </c>
      <c r="K48" s="84">
        <f t="shared" si="6"/>
        <v>0.81599999999999984</v>
      </c>
      <c r="L48" s="58">
        <f t="shared" ca="1" si="7"/>
        <v>121.10987621792891</v>
      </c>
      <c r="M48" s="56">
        <f t="shared" ca="1" si="8"/>
        <v>0.62669298374796956</v>
      </c>
      <c r="N48" s="57">
        <f t="shared" ca="1" si="9"/>
        <v>0.8303214381233841</v>
      </c>
      <c r="O48" s="56">
        <f t="shared" ca="1" si="10"/>
        <v>0.37330701625203044</v>
      </c>
      <c r="P48" s="56">
        <f t="shared" ca="1" si="11"/>
        <v>0.16967856187661587</v>
      </c>
      <c r="Q48" s="58">
        <f t="shared" ca="1" si="0"/>
        <v>49.898456977494781</v>
      </c>
      <c r="R48" s="58">
        <f t="shared" ca="1" si="1"/>
        <v>9.6282756796147169</v>
      </c>
      <c r="S48" s="56">
        <f t="shared" ca="1" si="2"/>
        <v>0.8303214381233841</v>
      </c>
      <c r="T48" s="29">
        <f t="shared" ca="1" si="3"/>
        <v>-0.1696785618766159</v>
      </c>
      <c r="U48" s="59"/>
      <c r="V48" s="10"/>
      <c r="W48" s="10"/>
      <c r="X48" s="10"/>
      <c r="Y48" s="10"/>
      <c r="Z48" s="10"/>
      <c r="AA48" s="73">
        <f ca="1">IFERROR(Sheet3!Q48,"")</f>
        <v>71.097602728325526</v>
      </c>
      <c r="AB48" s="10" t="str">
        <f t="shared" ca="1" si="4"/>
        <v>Hedge</v>
      </c>
      <c r="AC48" s="10" t="str">
        <f t="shared" ca="1" si="5"/>
        <v/>
      </c>
      <c r="AD48" s="74">
        <f ca="1">Sheet3!N48</f>
        <v>0.76153391471905252</v>
      </c>
      <c r="AE48" s="75">
        <f ca="1">Sheet3!O48</f>
        <v>0.7071455019393702</v>
      </c>
    </row>
    <row r="49" spans="10:31">
      <c r="J49" s="3">
        <v>47</v>
      </c>
      <c r="K49" s="84">
        <f t="shared" si="6"/>
        <v>0.81199999999999983</v>
      </c>
      <c r="L49" s="58">
        <f t="shared" ca="1" si="7"/>
        <v>120.63238073124727</v>
      </c>
      <c r="M49" s="56">
        <f t="shared" ca="1" si="8"/>
        <v>0.6249934770970631</v>
      </c>
      <c r="N49" s="57">
        <f t="shared" ca="1" si="9"/>
        <v>0.82879125762242489</v>
      </c>
      <c r="O49" s="56">
        <f t="shared" ca="1" si="10"/>
        <v>0.3750065229029369</v>
      </c>
      <c r="P49" s="56">
        <f t="shared" ca="1" si="11"/>
        <v>0.17120874237757511</v>
      </c>
      <c r="Q49" s="58">
        <f t="shared" ca="1" si="0"/>
        <v>49.436588504798493</v>
      </c>
      <c r="R49" s="58">
        <f t="shared" ca="1" si="1"/>
        <v>9.6730102228121915</v>
      </c>
      <c r="S49" s="56">
        <f t="shared" ca="1" si="2"/>
        <v>0.82879125762242489</v>
      </c>
      <c r="T49" s="29">
        <f t="shared" ca="1" si="3"/>
        <v>-0.17120874237757511</v>
      </c>
      <c r="U49" s="59"/>
      <c r="V49" s="10"/>
      <c r="W49" s="10"/>
      <c r="X49" s="10"/>
      <c r="Y49" s="10"/>
      <c r="Z49" s="10"/>
      <c r="AA49" s="73">
        <f ca="1">IFERROR(Sheet3!Q49,"")</f>
        <v>79.925209364517855</v>
      </c>
      <c r="AB49" s="10" t="str">
        <f t="shared" ca="1" si="4"/>
        <v>Hedge</v>
      </c>
      <c r="AC49" s="10" t="str">
        <f t="shared" ca="1" si="5"/>
        <v/>
      </c>
      <c r="AD49" s="74">
        <f ca="1">Sheet3!N49</f>
        <v>0.76568812874057812</v>
      </c>
      <c r="AE49" s="75">
        <f ca="1">Sheet3!O49</f>
        <v>0.72843372986708221</v>
      </c>
    </row>
    <row r="50" spans="10:31">
      <c r="J50" s="3">
        <v>48</v>
      </c>
      <c r="K50" s="84">
        <f t="shared" si="6"/>
        <v>0.80799999999999983</v>
      </c>
      <c r="L50" s="58">
        <f t="shared" ca="1" si="7"/>
        <v>119.11576984330587</v>
      </c>
      <c r="M50" s="56">
        <f t="shared" ca="1" si="8"/>
        <v>0.61802126867802731</v>
      </c>
      <c r="N50" s="57">
        <f t="shared" ca="1" si="9"/>
        <v>0.82368751827879061</v>
      </c>
      <c r="O50" s="56">
        <f t="shared" ca="1" si="10"/>
        <v>0.38197873132197269</v>
      </c>
      <c r="P50" s="56">
        <f t="shared" ca="1" si="11"/>
        <v>0.17631248172120939</v>
      </c>
      <c r="Q50" s="58">
        <f t="shared" ca="1" si="0"/>
        <v>48.11753741457165</v>
      </c>
      <c r="R50" s="58">
        <f t="shared" ca="1" si="1"/>
        <v>9.8996880303357564</v>
      </c>
      <c r="S50" s="56">
        <f t="shared" ca="1" si="2"/>
        <v>0.82368751827879061</v>
      </c>
      <c r="T50" s="29">
        <f t="shared" ca="1" si="3"/>
        <v>-0.17631248172120939</v>
      </c>
      <c r="U50" s="59"/>
      <c r="V50" s="10"/>
      <c r="W50" s="10"/>
      <c r="X50" s="10"/>
      <c r="Y50" s="10"/>
      <c r="Z50" s="10"/>
      <c r="AA50" s="73">
        <f ca="1">IFERROR(Sheet3!Q50,"")</f>
        <v>73.889160334641431</v>
      </c>
      <c r="AB50" s="10" t="str">
        <f t="shared" ca="1" si="4"/>
        <v>Hedge</v>
      </c>
      <c r="AC50" s="10" t="str">
        <f t="shared" ca="1" si="5"/>
        <v/>
      </c>
      <c r="AD50" s="74">
        <f ca="1">Sheet3!N50</f>
        <v>0.6225240808735748</v>
      </c>
      <c r="AE50" s="75">
        <f ca="1">Sheet3!O50</f>
        <v>0.68992113023307944</v>
      </c>
    </row>
    <row r="51" spans="10:31">
      <c r="J51" s="3">
        <v>49</v>
      </c>
      <c r="K51" s="84">
        <f t="shared" si="6"/>
        <v>0.80399999999999983</v>
      </c>
      <c r="L51" s="58">
        <f t="shared" ca="1" si="7"/>
        <v>117.44912632607392</v>
      </c>
      <c r="M51" s="56">
        <f t="shared" ca="1" si="8"/>
        <v>0.61009726261540564</v>
      </c>
      <c r="N51" s="57">
        <f t="shared" ca="1" si="9"/>
        <v>0.81785869693858082</v>
      </c>
      <c r="O51" s="56">
        <f t="shared" ca="1" si="10"/>
        <v>0.38990273738459436</v>
      </c>
      <c r="P51" s="56">
        <f t="shared" ca="1" si="11"/>
        <v>0.18214130306141924</v>
      </c>
      <c r="Q51" s="58">
        <f t="shared" ca="1" si="0"/>
        <v>46.683418375697066</v>
      </c>
      <c r="R51" s="58">
        <f t="shared" ca="1" si="1"/>
        <v>10.161341002872756</v>
      </c>
      <c r="S51" s="56">
        <f t="shared" ca="1" si="2"/>
        <v>0.81785869693858082</v>
      </c>
      <c r="T51" s="29">
        <f t="shared" ca="1" si="3"/>
        <v>-0.18214130306141918</v>
      </c>
      <c r="U51" s="59"/>
      <c r="V51" s="10"/>
      <c r="W51" s="10"/>
      <c r="X51" s="10"/>
      <c r="Y51" s="10"/>
      <c r="Z51" s="10"/>
      <c r="AA51" s="73">
        <f ca="1">IFERROR(Sheet3!Q51,"")</f>
        <v>70.916622895832745</v>
      </c>
      <c r="AB51" s="10" t="str">
        <f t="shared" ca="1" si="4"/>
        <v>Hedge</v>
      </c>
      <c r="AC51" s="10" t="str">
        <f t="shared" ca="1" si="5"/>
        <v/>
      </c>
      <c r="AD51" s="74">
        <f ca="1">Sheet3!N51</f>
        <v>0.41569874003315022</v>
      </c>
      <c r="AE51" s="75">
        <f ca="1">Sheet3!O51</f>
        <v>0.5902038974331052</v>
      </c>
    </row>
    <row r="52" spans="10:31">
      <c r="J52" s="3">
        <v>50</v>
      </c>
      <c r="K52" s="84">
        <f t="shared" si="6"/>
        <v>0.79999999999999982</v>
      </c>
      <c r="L52" s="58">
        <f t="shared" ca="1" si="7"/>
        <v>126.31789258154924</v>
      </c>
      <c r="M52" s="56">
        <f t="shared" ca="1" si="8"/>
        <v>0.65451191255014196</v>
      </c>
      <c r="N52" s="57">
        <f t="shared" ca="1" si="9"/>
        <v>0.84699489497150227</v>
      </c>
      <c r="O52" s="56">
        <f t="shared" ca="1" si="10"/>
        <v>0.34548808744985809</v>
      </c>
      <c r="P52" s="56">
        <f t="shared" ca="1" si="11"/>
        <v>0.15300510502849771</v>
      </c>
      <c r="Q52" s="58">
        <f t="shared" ca="1" si="0"/>
        <v>54.003820761648953</v>
      </c>
      <c r="R52" s="58">
        <f t="shared" ca="1" si="1"/>
        <v>8.6421161156746145</v>
      </c>
      <c r="S52" s="56">
        <f t="shared" ca="1" si="2"/>
        <v>0.84699489497150227</v>
      </c>
      <c r="T52" s="29">
        <f t="shared" ca="1" si="3"/>
        <v>-0.15300510502849773</v>
      </c>
      <c r="U52" s="59"/>
      <c r="V52" s="10"/>
      <c r="W52" s="10"/>
      <c r="X52" s="10"/>
      <c r="Y52" s="10"/>
      <c r="Z52" s="10"/>
      <c r="AA52" s="73">
        <f ca="1">IFERROR(Sheet3!Q52,"")</f>
        <v>76.748102969403959</v>
      </c>
      <c r="AB52" s="10" t="str">
        <f t="shared" ca="1" si="4"/>
        <v>Hedge</v>
      </c>
      <c r="AC52" s="10" t="str">
        <f t="shared" ca="1" si="5"/>
        <v/>
      </c>
      <c r="AD52" s="74">
        <f ca="1">Sheet3!N52</f>
        <v>0.69994232893813546</v>
      </c>
      <c r="AE52" s="75">
        <f ca="1">Sheet3!O52</f>
        <v>0.63010878161675254</v>
      </c>
    </row>
    <row r="53" spans="10:31">
      <c r="J53" s="3">
        <v>51</v>
      </c>
      <c r="K53" s="84">
        <f t="shared" si="6"/>
        <v>0.79599999999999982</v>
      </c>
      <c r="L53" s="58">
        <f t="shared" ca="1" si="7"/>
        <v>119.44617462145658</v>
      </c>
      <c r="M53" s="56">
        <f t="shared" ca="1" si="8"/>
        <v>0.62170300083630847</v>
      </c>
      <c r="N53" s="57">
        <f t="shared" ca="1" si="9"/>
        <v>0.82497398498773711</v>
      </c>
      <c r="O53" s="56">
        <f t="shared" ca="1" si="10"/>
        <v>0.37829699916369153</v>
      </c>
      <c r="P53" s="56">
        <f t="shared" ca="1" si="11"/>
        <v>0.17502601501226295</v>
      </c>
      <c r="Q53" s="58">
        <f t="shared" ca="1" si="0"/>
        <v>48.191159377576703</v>
      </c>
      <c r="R53" s="58">
        <f t="shared" ca="1" si="1"/>
        <v>9.7303221659423613</v>
      </c>
      <c r="S53" s="56">
        <f t="shared" ca="1" si="2"/>
        <v>0.82497398498773711</v>
      </c>
      <c r="T53" s="29">
        <f t="shared" ca="1" si="3"/>
        <v>-0.17502601501226289</v>
      </c>
      <c r="U53" s="59"/>
      <c r="V53" s="10"/>
      <c r="W53" s="10"/>
      <c r="X53" s="10"/>
      <c r="Y53" s="10"/>
      <c r="Z53" s="10"/>
      <c r="AA53" s="73">
        <f ca="1">IFERROR(Sheet3!Q53,"")</f>
        <v>62.231188910153541</v>
      </c>
      <c r="AB53" s="10" t="str">
        <f t="shared" ca="1" si="4"/>
        <v/>
      </c>
      <c r="AC53" s="10" t="str">
        <f t="shared" ca="1" si="5"/>
        <v/>
      </c>
      <c r="AD53" s="74">
        <f ca="1">Sheet3!N53</f>
        <v>0.44141057994198718</v>
      </c>
      <c r="AE53" s="75">
        <f ca="1">Sheet3!O53</f>
        <v>0.56149125373501974</v>
      </c>
    </row>
    <row r="54" spans="10:31">
      <c r="J54" s="3">
        <v>52</v>
      </c>
      <c r="K54" s="84">
        <f t="shared" si="6"/>
        <v>0.79199999999999982</v>
      </c>
      <c r="L54" s="58">
        <f t="shared" ca="1" si="7"/>
        <v>114.95136066910439</v>
      </c>
      <c r="M54" s="56">
        <f t="shared" ca="1" si="8"/>
        <v>0.59876889121051458</v>
      </c>
      <c r="N54" s="57">
        <f t="shared" ca="1" si="9"/>
        <v>0.80870183976054011</v>
      </c>
      <c r="O54" s="56">
        <f t="shared" ca="1" si="10"/>
        <v>0.40123110878948542</v>
      </c>
      <c r="P54" s="56">
        <f t="shared" ca="1" si="11"/>
        <v>0.19129816023945986</v>
      </c>
      <c r="Q54" s="58">
        <f t="shared" ca="1" si="0"/>
        <v>44.452416088020421</v>
      </c>
      <c r="R54" s="58">
        <f t="shared" ca="1" si="1"/>
        <v>10.515552798685487</v>
      </c>
      <c r="S54" s="56">
        <f t="shared" ca="1" si="2"/>
        <v>0.80870183976054011</v>
      </c>
      <c r="T54" s="29">
        <f t="shared" ca="1" si="3"/>
        <v>-0.19129816023945989</v>
      </c>
      <c r="U54" s="59"/>
      <c r="V54" s="10"/>
      <c r="W54" s="10"/>
      <c r="X54" s="10"/>
      <c r="Y54" s="10"/>
      <c r="Z54" s="10"/>
      <c r="AA54" s="73">
        <f ca="1">IFERROR(Sheet3!Q54,"")</f>
        <v>54.136144212127277</v>
      </c>
      <c r="AB54" s="10" t="str">
        <f t="shared" ca="1" si="4"/>
        <v/>
      </c>
      <c r="AC54" s="10" t="str">
        <f t="shared" ca="1" si="5"/>
        <v/>
      </c>
      <c r="AD54" s="74">
        <f ca="1">Sheet3!N54</f>
        <v>6.2222360789718323E-2</v>
      </c>
      <c r="AE54" s="75">
        <f ca="1">Sheet3!O54</f>
        <v>0.37993892902763737</v>
      </c>
    </row>
    <row r="55" spans="10:31">
      <c r="J55" s="3">
        <v>53</v>
      </c>
      <c r="K55" s="84">
        <f t="shared" si="6"/>
        <v>0.78799999999999981</v>
      </c>
      <c r="L55" s="58">
        <f t="shared" ca="1" si="7"/>
        <v>111.51033256390431</v>
      </c>
      <c r="M55" s="56">
        <f t="shared" ca="1" si="8"/>
        <v>0.58038711903107809</v>
      </c>
      <c r="N55" s="57">
        <f t="shared" ca="1" si="9"/>
        <v>0.79510676908100675</v>
      </c>
      <c r="O55" s="56">
        <f t="shared" ca="1" si="10"/>
        <v>0.41961288096892191</v>
      </c>
      <c r="P55" s="56">
        <f t="shared" ca="1" si="11"/>
        <v>0.2048932309189932</v>
      </c>
      <c r="Q55" s="58">
        <f t="shared" ca="1" si="0"/>
        <v>41.625919345328271</v>
      </c>
      <c r="R55" s="58">
        <f t="shared" ca="1" si="1"/>
        <v>11.159254630619596</v>
      </c>
      <c r="S55" s="56">
        <f t="shared" ca="1" si="2"/>
        <v>0.79510676908100675</v>
      </c>
      <c r="T55" s="29">
        <f t="shared" ca="1" si="3"/>
        <v>-0.20489323091899325</v>
      </c>
      <c r="U55" s="59"/>
      <c r="V55" s="10"/>
      <c r="W55" s="10"/>
      <c r="X55" s="10"/>
      <c r="Y55" s="10"/>
      <c r="Z55" s="10"/>
      <c r="AA55" s="73">
        <f ca="1">IFERROR(Sheet3!Q55,"")</f>
        <v>49.553044716000393</v>
      </c>
      <c r="AB55" s="10" t="str">
        <f t="shared" ca="1" si="4"/>
        <v/>
      </c>
      <c r="AC55" s="10" t="str">
        <f t="shared" ca="1" si="5"/>
        <v/>
      </c>
      <c r="AD55" s="74">
        <f ca="1">Sheet3!N55</f>
        <v>-0.28812787817705043</v>
      </c>
      <c r="AE55" s="75">
        <f ca="1">Sheet3!O55</f>
        <v>0.13700554458956909</v>
      </c>
    </row>
    <row r="56" spans="10:31">
      <c r="J56" s="3">
        <v>54</v>
      </c>
      <c r="K56" s="84">
        <f t="shared" si="6"/>
        <v>0.78399999999999981</v>
      </c>
      <c r="L56" s="58">
        <f t="shared" ca="1" si="7"/>
        <v>109.32423571997016</v>
      </c>
      <c r="M56" s="56">
        <f t="shared" ca="1" si="8"/>
        <v>0.56846088818403762</v>
      </c>
      <c r="N56" s="57">
        <f t="shared" ca="1" si="9"/>
        <v>0.7858964672339962</v>
      </c>
      <c r="O56" s="56">
        <f t="shared" ca="1" si="10"/>
        <v>0.43153911181596238</v>
      </c>
      <c r="P56" s="56">
        <f t="shared" ca="1" si="11"/>
        <v>0.2141035327660038</v>
      </c>
      <c r="Q56" s="58">
        <f t="shared" ca="1" si="0"/>
        <v>39.830786986484377</v>
      </c>
      <c r="R56" s="58">
        <f t="shared" ca="1" si="1"/>
        <v>11.579400088395477</v>
      </c>
      <c r="S56" s="56">
        <f t="shared" ca="1" si="2"/>
        <v>0.7858964672339962</v>
      </c>
      <c r="T56" s="29">
        <f t="shared" ca="1" si="3"/>
        <v>-0.2141035327660038</v>
      </c>
      <c r="U56" s="59"/>
      <c r="V56" s="10"/>
      <c r="W56" s="10"/>
      <c r="X56" s="10"/>
      <c r="Y56" s="10"/>
      <c r="Z56" s="10"/>
      <c r="AA56" s="73">
        <f ca="1">IFERROR(Sheet3!Q56,"")</f>
        <v>49.207746964216248</v>
      </c>
      <c r="AB56" s="10" t="str">
        <f t="shared" ca="1" si="4"/>
        <v/>
      </c>
      <c r="AC56" s="10" t="str">
        <f t="shared" ca="1" si="5"/>
        <v/>
      </c>
      <c r="AD56" s="74">
        <f ca="1">Sheet3!N56</f>
        <v>-0.53162042471267057</v>
      </c>
      <c r="AE56" s="75">
        <f ca="1">Sheet3!O56</f>
        <v>-0.10613117152033623</v>
      </c>
    </row>
    <row r="57" spans="10:31">
      <c r="J57" s="3">
        <v>55</v>
      </c>
      <c r="K57" s="84">
        <f t="shared" si="6"/>
        <v>0.7799999999999998</v>
      </c>
      <c r="L57" s="58">
        <f t="shared" ca="1" si="7"/>
        <v>113.01025869237976</v>
      </c>
      <c r="M57" s="56">
        <f t="shared" ca="1" si="8"/>
        <v>0.58999804025478109</v>
      </c>
      <c r="N57" s="57">
        <f t="shared" ca="1" si="9"/>
        <v>0.80115756967578156</v>
      </c>
      <c r="O57" s="56">
        <f t="shared" ca="1" si="10"/>
        <v>0.41000195974521897</v>
      </c>
      <c r="P57" s="56">
        <f t="shared" ca="1" si="11"/>
        <v>0.19884243032421844</v>
      </c>
      <c r="Q57" s="58">
        <f t="shared" ca="1" si="0"/>
        <v>42.688979363805217</v>
      </c>
      <c r="R57" s="58">
        <f t="shared" ca="1" si="1"/>
        <v>10.780760973033679</v>
      </c>
      <c r="S57" s="56">
        <f t="shared" ca="1" si="2"/>
        <v>0.80115756967578156</v>
      </c>
      <c r="T57" s="29">
        <f t="shared" ca="1" si="3"/>
        <v>-0.19884243032421844</v>
      </c>
      <c r="U57" s="59"/>
      <c r="V57" s="10"/>
      <c r="W57" s="10"/>
      <c r="X57" s="10"/>
      <c r="Y57" s="10"/>
      <c r="Z57" s="10"/>
      <c r="AA57" s="73">
        <f ca="1">IFERROR(Sheet3!Q57,"")</f>
        <v>51.081874738875101</v>
      </c>
      <c r="AB57" s="10" t="str">
        <f t="shared" ca="1" si="4"/>
        <v/>
      </c>
      <c r="AC57" s="10" t="str">
        <f t="shared" ca="1" si="5"/>
        <v/>
      </c>
      <c r="AD57" s="74">
        <f ca="1">Sheet3!N57</f>
        <v>-0.42141383630892904</v>
      </c>
      <c r="AE57" s="75">
        <f ca="1">Sheet3!O57</f>
        <v>-0.22077941326164272</v>
      </c>
    </row>
    <row r="58" spans="10:31">
      <c r="J58" s="3">
        <v>56</v>
      </c>
      <c r="K58" s="84">
        <f t="shared" si="6"/>
        <v>0.7759999999999998</v>
      </c>
      <c r="L58" s="58">
        <f t="shared" ca="1" si="7"/>
        <v>112.17665341480544</v>
      </c>
      <c r="M58" s="56">
        <f t="shared" ca="1" si="8"/>
        <v>0.58594432796943152</v>
      </c>
      <c r="N58" s="57">
        <f t="shared" ca="1" si="9"/>
        <v>0.79779202260807169</v>
      </c>
      <c r="O58" s="56">
        <f t="shared" ca="1" si="10"/>
        <v>0.41405567203056848</v>
      </c>
      <c r="P58" s="56">
        <f t="shared" ca="1" si="11"/>
        <v>0.20220797739192833</v>
      </c>
      <c r="Q58" s="58">
        <f t="shared" ca="1" si="0"/>
        <v>41.955247974997633</v>
      </c>
      <c r="R58" s="58">
        <f t="shared" ca="1" si="1"/>
        <v>10.909836852351912</v>
      </c>
      <c r="S58" s="56">
        <f t="shared" ca="1" si="2"/>
        <v>0.79779202260807169</v>
      </c>
      <c r="T58" s="29">
        <f t="shared" ca="1" si="3"/>
        <v>-0.20220797739192831</v>
      </c>
      <c r="U58" s="59"/>
      <c r="V58" s="10"/>
      <c r="W58" s="10"/>
      <c r="X58" s="10"/>
      <c r="Y58" s="10"/>
      <c r="Z58" s="10"/>
      <c r="AA58" s="73">
        <f ca="1">IFERROR(Sheet3!Q58,"")</f>
        <v>47.938631860148334</v>
      </c>
      <c r="AB58" s="10" t="str">
        <f t="shared" ca="1" si="4"/>
        <v/>
      </c>
      <c r="AC58" s="10" t="str">
        <f t="shared" ca="1" si="5"/>
        <v/>
      </c>
      <c r="AD58" s="74">
        <f ca="1">Sheet3!N58</f>
        <v>-0.36849534682886542</v>
      </c>
      <c r="AE58" s="75">
        <f ca="1">Sheet3!O58</f>
        <v>-0.27449429819517823</v>
      </c>
    </row>
    <row r="59" spans="10:31">
      <c r="J59" s="3">
        <v>57</v>
      </c>
      <c r="K59" s="84">
        <f t="shared" si="6"/>
        <v>0.7719999999999998</v>
      </c>
      <c r="L59" s="58">
        <f t="shared" ca="1" si="7"/>
        <v>112.07162298665763</v>
      </c>
      <c r="M59" s="56">
        <f t="shared" ca="1" si="8"/>
        <v>0.58596256168174765</v>
      </c>
      <c r="N59" s="57">
        <f t="shared" ca="1" si="9"/>
        <v>0.79735647720879566</v>
      </c>
      <c r="O59" s="56">
        <f t="shared" ca="1" si="10"/>
        <v>0.41403743831825235</v>
      </c>
      <c r="P59" s="56">
        <f t="shared" ca="1" si="11"/>
        <v>0.20264352279120437</v>
      </c>
      <c r="Q59" s="58">
        <f t="shared" ca="1" si="0"/>
        <v>41.804046499420096</v>
      </c>
      <c r="R59" s="58">
        <f t="shared" ca="1" si="1"/>
        <v>10.892878310082807</v>
      </c>
      <c r="S59" s="56">
        <f t="shared" ca="1" si="2"/>
        <v>0.79735647720879566</v>
      </c>
      <c r="T59" s="29">
        <f t="shared" ca="1" si="3"/>
        <v>-0.20264352279120434</v>
      </c>
      <c r="U59" s="59"/>
      <c r="V59" s="10"/>
      <c r="W59" s="10"/>
      <c r="X59" s="10"/>
      <c r="Y59" s="10"/>
      <c r="Z59" s="10"/>
      <c r="AA59" s="73">
        <f ca="1">IFERROR(Sheet3!Q59,"")</f>
        <v>45.216225190645233</v>
      </c>
      <c r="AB59" s="10" t="str">
        <f t="shared" ca="1" si="4"/>
        <v/>
      </c>
      <c r="AC59" s="10" t="str">
        <f t="shared" ca="1" si="5"/>
        <v/>
      </c>
      <c r="AD59" s="74">
        <f ca="1">Sheet3!N59</f>
        <v>-0.31320272014740169</v>
      </c>
      <c r="AE59" s="75">
        <f ca="1">Sheet3!O59</f>
        <v>-0.28857008799598677</v>
      </c>
    </row>
    <row r="60" spans="10:31">
      <c r="J60" s="3">
        <v>58</v>
      </c>
      <c r="K60" s="84">
        <f t="shared" si="6"/>
        <v>0.76799999999999979</v>
      </c>
      <c r="L60" s="58">
        <f t="shared" ca="1" si="7"/>
        <v>112.06013484352546</v>
      </c>
      <c r="M60" s="56">
        <f t="shared" ca="1" si="8"/>
        <v>0.58651124760201456</v>
      </c>
      <c r="N60" s="57">
        <f t="shared" ca="1" si="9"/>
        <v>0.79730368861107692</v>
      </c>
      <c r="O60" s="56">
        <f t="shared" ca="1" si="10"/>
        <v>0.41348875239798544</v>
      </c>
      <c r="P60" s="56">
        <f t="shared" ca="1" si="11"/>
        <v>0.20269631138892311</v>
      </c>
      <c r="Q60" s="58">
        <f t="shared" ca="1" si="0"/>
        <v>41.727299625869918</v>
      </c>
      <c r="R60" s="58">
        <f t="shared" ca="1" si="1"/>
        <v>10.856842603220457</v>
      </c>
      <c r="S60" s="56">
        <f t="shared" ca="1" si="2"/>
        <v>0.79730368861107692</v>
      </c>
      <c r="T60" s="29">
        <f t="shared" ca="1" si="3"/>
        <v>-0.20269631138892308</v>
      </c>
      <c r="U60" s="59"/>
      <c r="V60" s="10"/>
      <c r="W60" s="10"/>
      <c r="X60" s="10"/>
      <c r="Y60" s="10"/>
      <c r="Z60" s="10"/>
      <c r="AA60" s="73">
        <f ca="1">IFERROR(Sheet3!Q60,"")</f>
        <v>51.652251270785428</v>
      </c>
      <c r="AB60" s="10" t="str">
        <f t="shared" ca="1" si="4"/>
        <v/>
      </c>
      <c r="AC60" s="10" t="str">
        <f t="shared" ca="1" si="5"/>
        <v/>
      </c>
      <c r="AD60" s="74">
        <f ca="1">Sheet3!N60</f>
        <v>-0.25759112186277378</v>
      </c>
      <c r="AE60" s="75">
        <f ca="1">Sheet3!O60</f>
        <v>-0.27730500940209113</v>
      </c>
    </row>
    <row r="61" spans="10:31">
      <c r="J61" s="3">
        <v>59</v>
      </c>
      <c r="K61" s="84">
        <f t="shared" si="6"/>
        <v>0.76399999999999979</v>
      </c>
      <c r="L61" s="58">
        <f t="shared" ca="1" si="7"/>
        <v>120.55248329889478</v>
      </c>
      <c r="M61" s="56">
        <f t="shared" ca="1" si="8"/>
        <v>0.63290445729954592</v>
      </c>
      <c r="N61" s="57">
        <f t="shared" ca="1" si="9"/>
        <v>0.8293006982140152</v>
      </c>
      <c r="O61" s="56">
        <f t="shared" ca="1" si="10"/>
        <v>0.36709554270045414</v>
      </c>
      <c r="P61" s="56">
        <f t="shared" ca="1" si="11"/>
        <v>0.17069930178598483</v>
      </c>
      <c r="Q61" s="58">
        <f t="shared" ca="1" si="0"/>
        <v>48.57044755026007</v>
      </c>
      <c r="R61" s="58">
        <f t="shared" ca="1" si="1"/>
        <v>9.2368756179793294</v>
      </c>
      <c r="S61" s="56">
        <f t="shared" ca="1" si="2"/>
        <v>0.8293006982140152</v>
      </c>
      <c r="T61" s="29">
        <f t="shared" ca="1" si="3"/>
        <v>-0.1706993017859848</v>
      </c>
      <c r="U61" s="59"/>
      <c r="V61" s="10"/>
      <c r="W61" s="10"/>
      <c r="X61" s="10"/>
      <c r="Y61" s="10"/>
      <c r="Z61" s="10"/>
      <c r="AA61" s="73">
        <f ca="1">IFERROR(Sheet3!Q61,"")</f>
        <v>54.864082331898366</v>
      </c>
      <c r="AB61" s="10" t="str">
        <f t="shared" ca="1" si="4"/>
        <v/>
      </c>
      <c r="AC61" s="10" t="str">
        <f t="shared" ca="1" si="5"/>
        <v/>
      </c>
      <c r="AD61" s="74">
        <f ca="1">Sheet3!N61</f>
        <v>0.19782062489633745</v>
      </c>
      <c r="AE61" s="75">
        <f ca="1">Sheet3!O61</f>
        <v>-0.10453205147538984</v>
      </c>
    </row>
    <row r="62" spans="10:31">
      <c r="J62" s="3">
        <v>60</v>
      </c>
      <c r="K62" s="84">
        <f t="shared" si="6"/>
        <v>0.75999999999999979</v>
      </c>
      <c r="L62" s="58">
        <f t="shared" ca="1" si="7"/>
        <v>126.26863599161202</v>
      </c>
      <c r="M62" s="56">
        <f t="shared" ca="1" si="8"/>
        <v>0.66179924200625762</v>
      </c>
      <c r="N62" s="57">
        <f t="shared" ca="1" si="9"/>
        <v>0.84793673778772782</v>
      </c>
      <c r="O62" s="56">
        <f t="shared" ca="1" si="10"/>
        <v>0.33820075799374238</v>
      </c>
      <c r="P62" s="56">
        <f t="shared" ca="1" si="11"/>
        <v>0.15206326221227223</v>
      </c>
      <c r="Q62" s="58">
        <f t="shared" ca="1" si="0"/>
        <v>53.297847604144749</v>
      </c>
      <c r="R62" s="58">
        <f t="shared" ca="1" si="1"/>
        <v>8.2773670508558155</v>
      </c>
      <c r="S62" s="56">
        <f t="shared" ca="1" si="2"/>
        <v>0.84793673778772782</v>
      </c>
      <c r="T62" s="29">
        <f t="shared" ca="1" si="3"/>
        <v>-0.15206326221227218</v>
      </c>
      <c r="U62" s="59"/>
      <c r="V62" s="10"/>
      <c r="W62" s="10"/>
      <c r="X62" s="10"/>
      <c r="Y62" s="10"/>
      <c r="Z62" s="10"/>
      <c r="AA62" s="73">
        <f ca="1">IFERROR(Sheet3!Q62,"")</f>
        <v>55.332842858480056</v>
      </c>
      <c r="AB62" s="10" t="str">
        <f t="shared" ca="1" si="4"/>
        <v/>
      </c>
      <c r="AC62" s="10" t="str">
        <f t="shared" ca="1" si="5"/>
        <v/>
      </c>
      <c r="AD62" s="74">
        <f ca="1">Sheet3!N62</f>
        <v>0.66804104920660734</v>
      </c>
      <c r="AE62" s="75">
        <f ca="1">Sheet3!O62</f>
        <v>0.17640362149988187</v>
      </c>
    </row>
    <row r="63" spans="10:31">
      <c r="J63" s="3">
        <v>61</v>
      </c>
      <c r="K63" s="84">
        <f t="shared" si="6"/>
        <v>0.75599999999999978</v>
      </c>
      <c r="L63" s="58">
        <f t="shared" ca="1" si="7"/>
        <v>129.84584129397811</v>
      </c>
      <c r="M63" s="56">
        <f t="shared" ca="1" si="8"/>
        <v>0.67917733524622703</v>
      </c>
      <c r="N63" s="57">
        <f t="shared" ca="1" si="9"/>
        <v>0.85859704271915716</v>
      </c>
      <c r="O63" s="56">
        <f t="shared" ca="1" si="10"/>
        <v>0.32082266475377297</v>
      </c>
      <c r="P63" s="56">
        <f t="shared" ca="1" si="11"/>
        <v>0.14140295728084287</v>
      </c>
      <c r="Q63" s="58">
        <f t="shared" ca="1" si="0"/>
        <v>56.283480577848941</v>
      </c>
      <c r="R63" s="58">
        <f t="shared" ca="1" si="1"/>
        <v>7.7150493236640223</v>
      </c>
      <c r="S63" s="56">
        <f t="shared" ca="1" si="2"/>
        <v>0.85859704271915716</v>
      </c>
      <c r="T63" s="29">
        <f t="shared" ca="1" si="3"/>
        <v>-0.14140295728084284</v>
      </c>
      <c r="U63" s="59"/>
      <c r="V63" s="10"/>
      <c r="W63" s="10"/>
      <c r="X63" s="10"/>
      <c r="Y63" s="10"/>
      <c r="Z63" s="10"/>
      <c r="AA63" s="73">
        <f ca="1">IFERROR(Sheet3!Q63,"")</f>
        <v>58.950750522322416</v>
      </c>
      <c r="AB63" s="10" t="str">
        <f t="shared" ca="1" si="4"/>
        <v/>
      </c>
      <c r="AC63" s="10" t="str">
        <f t="shared" ca="1" si="5"/>
        <v/>
      </c>
      <c r="AD63" s="74">
        <f ca="1">Sheet3!N63</f>
        <v>0.9986756895425799</v>
      </c>
      <c r="AE63" s="75">
        <f ca="1">Sheet3!O63</f>
        <v>0.47541164624268117</v>
      </c>
    </row>
    <row r="64" spans="10:31">
      <c r="J64" s="3">
        <v>62</v>
      </c>
      <c r="K64" s="84">
        <f t="shared" si="6"/>
        <v>0.75199999999999978</v>
      </c>
      <c r="L64" s="58">
        <f t="shared" ca="1" si="7"/>
        <v>127.71439894374359</v>
      </c>
      <c r="M64" s="56">
        <f t="shared" ca="1" si="8"/>
        <v>0.67017291658897982</v>
      </c>
      <c r="N64" s="57">
        <f t="shared" ca="1" si="9"/>
        <v>0.85254617406038691</v>
      </c>
      <c r="O64" s="56">
        <f t="shared" ca="1" si="10"/>
        <v>0.32982708341102013</v>
      </c>
      <c r="P64" s="56">
        <f t="shared" ca="1" si="11"/>
        <v>0.14745382593961309</v>
      </c>
      <c r="Q64" s="58">
        <f t="shared" ca="1" si="0"/>
        <v>54.392890551851451</v>
      </c>
      <c r="R64" s="58">
        <f t="shared" ca="1" si="1"/>
        <v>7.9851667829235993</v>
      </c>
      <c r="S64" s="56">
        <f t="shared" ca="1" si="2"/>
        <v>0.85254617406038691</v>
      </c>
      <c r="T64" s="29">
        <f t="shared" ca="1" si="3"/>
        <v>-0.14745382593961309</v>
      </c>
      <c r="U64" s="59"/>
      <c r="V64" s="10"/>
      <c r="W64" s="10"/>
      <c r="X64" s="10"/>
      <c r="Y64" s="10"/>
      <c r="Z64" s="10"/>
      <c r="AA64" s="73">
        <f ca="1">IFERROR(Sheet3!Q64,"")</f>
        <v>58.254837845232281</v>
      </c>
      <c r="AB64" s="10" t="str">
        <f t="shared" ca="1" si="4"/>
        <v/>
      </c>
      <c r="AC64" s="10" t="str">
        <f t="shared" ca="1" si="5"/>
        <v/>
      </c>
      <c r="AD64" s="74">
        <f ca="1">Sheet3!N64</f>
        <v>0.95951153116352828</v>
      </c>
      <c r="AE64" s="75">
        <f ca="1">Sheet3!O64</f>
        <v>0.65144796803208016</v>
      </c>
    </row>
    <row r="65" spans="10:31">
      <c r="J65" s="3">
        <v>63</v>
      </c>
      <c r="K65" s="84">
        <f t="shared" si="6"/>
        <v>0.74799999999999978</v>
      </c>
      <c r="L65" s="58">
        <f t="shared" ca="1" si="7"/>
        <v>127.40098062117893</v>
      </c>
      <c r="M65" s="56">
        <f t="shared" ca="1" si="8"/>
        <v>0.66949973429534082</v>
      </c>
      <c r="N65" s="57">
        <f t="shared" ca="1" si="9"/>
        <v>0.85174369222554558</v>
      </c>
      <c r="O65" s="56">
        <f t="shared" ca="1" si="10"/>
        <v>0.33050026570465918</v>
      </c>
      <c r="P65" s="56">
        <f t="shared" ca="1" si="11"/>
        <v>0.14825630777445439</v>
      </c>
      <c r="Q65" s="58">
        <f t="shared" ca="1" si="0"/>
        <v>54.058584146589844</v>
      </c>
      <c r="R65" s="58">
        <f t="shared" ca="1" si="1"/>
        <v>7.9935543725944527</v>
      </c>
      <c r="S65" s="56">
        <f t="shared" ca="1" si="2"/>
        <v>0.85174369222554558</v>
      </c>
      <c r="T65" s="29">
        <f t="shared" ca="1" si="3"/>
        <v>-0.14825630777445442</v>
      </c>
      <c r="U65" s="59"/>
      <c r="V65" s="10"/>
      <c r="W65" s="10"/>
      <c r="X65" s="10"/>
      <c r="Y65" s="10"/>
      <c r="Z65" s="10"/>
      <c r="AA65" s="73">
        <f ca="1">IFERROR(Sheet3!Q65,"")</f>
        <v>59.808814885838103</v>
      </c>
      <c r="AB65" s="10" t="str">
        <f t="shared" ca="1" si="4"/>
        <v/>
      </c>
      <c r="AC65" s="10" t="str">
        <f t="shared" ca="1" si="5"/>
        <v/>
      </c>
      <c r="AD65" s="74">
        <f ca="1">Sheet3!N65</f>
        <v>0.83455519932152811</v>
      </c>
      <c r="AE65" s="75">
        <f ca="1">Sheet3!O65</f>
        <v>0.71803241577369759</v>
      </c>
    </row>
    <row r="66" spans="10:31">
      <c r="J66" s="3">
        <v>64</v>
      </c>
      <c r="K66" s="84">
        <f t="shared" si="6"/>
        <v>0.74399999999999977</v>
      </c>
      <c r="L66" s="58">
        <f t="shared" ca="1" si="7"/>
        <v>135.67086774927333</v>
      </c>
      <c r="M66" s="56">
        <f t="shared" ca="1" si="8"/>
        <v>0.70708864659467463</v>
      </c>
      <c r="N66" s="57">
        <f t="shared" ca="1" si="9"/>
        <v>0.87465755773923826</v>
      </c>
      <c r="O66" s="56">
        <f t="shared" ca="1" si="10"/>
        <v>0.29291135340532537</v>
      </c>
      <c r="P66" s="56">
        <f t="shared" ca="1" si="11"/>
        <v>0.12534244226076177</v>
      </c>
      <c r="Q66" s="58">
        <f t="shared" ca="1" si="0"/>
        <v>61.133114488843972</v>
      </c>
      <c r="R66" s="58">
        <f t="shared" ca="1" si="1"/>
        <v>6.8274838002613016</v>
      </c>
      <c r="S66" s="56">
        <f t="shared" ca="1" si="2"/>
        <v>0.87465755773923826</v>
      </c>
      <c r="T66" s="29">
        <f t="shared" ca="1" si="3"/>
        <v>-0.12534244226076174</v>
      </c>
      <c r="U66" s="59"/>
      <c r="V66" s="10"/>
      <c r="W66" s="10"/>
      <c r="X66" s="10"/>
      <c r="Y66" s="10"/>
      <c r="Z66" s="10"/>
      <c r="AA66" s="73">
        <f ca="1">IFERROR(Sheet3!Q66,"")</f>
        <v>59.328672495564092</v>
      </c>
      <c r="AB66" s="10" t="str">
        <f t="shared" ca="1" si="4"/>
        <v/>
      </c>
      <c r="AC66" s="10" t="str">
        <f t="shared" ca="1" si="5"/>
        <v/>
      </c>
      <c r="AD66" s="74">
        <f ca="1">Sheet3!N66</f>
        <v>1.0893748855611278</v>
      </c>
      <c r="AE66" s="75">
        <f ca="1">Sheet3!O66</f>
        <v>0.85306604115094498</v>
      </c>
    </row>
    <row r="67" spans="10:31">
      <c r="J67" s="3">
        <v>65</v>
      </c>
      <c r="K67" s="84">
        <f t="shared" si="6"/>
        <v>0.73999999999999977</v>
      </c>
      <c r="L67" s="58">
        <f t="shared" ca="1" si="7"/>
        <v>137.15123990447131</v>
      </c>
      <c r="M67" s="56">
        <f t="shared" ca="1" si="8"/>
        <v>0.71410665302420806</v>
      </c>
      <c r="N67" s="57">
        <f t="shared" ca="1" si="9"/>
        <v>0.87851287235393094</v>
      </c>
      <c r="O67" s="56">
        <f t="shared" ca="1" si="10"/>
        <v>0.28589334697579194</v>
      </c>
      <c r="P67" s="56">
        <f t="shared" ca="1" si="11"/>
        <v>0.12148712764606909</v>
      </c>
      <c r="Q67" s="58">
        <f t="shared" ref="Q67:Q130" ca="1" si="12">IFERROR(MAX(((((L67*EXP(-$B$4*K67))*N67)-($B$2*EXP(-$B$3*K67))*M67)),0),"")</f>
        <v>62.364751595333644</v>
      </c>
      <c r="R67" s="58">
        <f t="shared" ref="R67:R130" ca="1" si="13">IFERROR(MAX(((($B$2*EXP(-$B$3*K67))*O67)-(L67*EXP(-$B$4*$B$6))*P67),0),"")</f>
        <v>6.608045509994966</v>
      </c>
      <c r="S67" s="56">
        <f t="shared" ref="S67:S130" ca="1" si="14">IFERROR(N67*EXP(-$B$4*K67),"")</f>
        <v>0.87851287235393094</v>
      </c>
      <c r="T67" s="29">
        <f t="shared" ref="T67:T130" ca="1" si="15">IFERROR((N67-1)*EXP(-$B$4*K67),"")</f>
        <v>-0.12148712764606906</v>
      </c>
      <c r="U67" s="59"/>
      <c r="V67" s="10"/>
      <c r="W67" s="10"/>
      <c r="X67" s="10"/>
      <c r="Y67" s="10"/>
      <c r="Z67" s="10"/>
      <c r="AA67" s="73">
        <f ca="1">IFERROR(Sheet3!Q67,"")</f>
        <v>69.78709856852069</v>
      </c>
      <c r="AB67" s="10" t="str">
        <f t="shared" ref="AB67:AB130" ca="1" si="16">IF(AA67&gt;$B$12,"Hedge","")</f>
        <v/>
      </c>
      <c r="AC67" s="10" t="str">
        <f t="shared" ref="AC67:AC130" ca="1" si="17">IF(AA67="","",IF(AA67&lt;$B$13,"Exit Hedge",""))</f>
        <v/>
      </c>
      <c r="AD67" s="74">
        <f ca="1">Sheet3!N67</f>
        <v>1.1774615163454882</v>
      </c>
      <c r="AE67" s="75">
        <f ca="1">Sheet3!O67</f>
        <v>0.97102803213077893</v>
      </c>
    </row>
    <row r="68" spans="10:31">
      <c r="J68" s="3">
        <v>66</v>
      </c>
      <c r="K68" s="84">
        <f t="shared" ref="K68:K131" si="18">IFERROR(IF(K67-$B$7&gt;0,K67-$B$7,""),"")</f>
        <v>0.73599999999999977</v>
      </c>
      <c r="L68" s="58">
        <f t="shared" ref="L68:L131" ca="1" si="19">(L67+$B$8*$B$7*L67+$B$5*NORMSINV(RAND())*SQRT($B$7)*L67)</f>
        <v>142.6247670386833</v>
      </c>
      <c r="M68" s="56">
        <f t="shared" ref="M68:M131" ca="1" si="20">IFERROR(_xlfn.NORM.S.DIST((((LN(L68/$B$2)+($B$3-$B$4-($B$5^2)/2)*K68)/($B$5*SQRT(K68)))),TRUE),"")</f>
        <v>0.73668298291915313</v>
      </c>
      <c r="N68" s="57">
        <f t="shared" ref="N68:N131" ca="1" si="21">IFERROR(_xlfn.NORM.S.DIST((((LN(L68/$B$2)+($B$3-$B$4+($B$5^2)/2)*K68)/($B$5*SQRT(K68)))),TRUE),"")</f>
        <v>0.89133996611409438</v>
      </c>
      <c r="O68" s="56">
        <f t="shared" ref="O68:O131" ca="1" si="22">IFERROR(_xlfn.NORM.S.DIST(-(((LN(L68/$B$2)+($B$3-$B$4-($B$5^2)/2)*K68)/($B$5*SQRT(K68)))),TRUE),"")</f>
        <v>0.26331701708084687</v>
      </c>
      <c r="P68" s="56">
        <f t="shared" ref="P68:P131" ca="1" si="23">IFERROR(_xlfn.NORM.S.DIST(-(((LN(L68/$B$2)+($B$3-$B$4+($B$5^2)/2)*K68)/($B$5*SQRT(K68)))),TRUE),"")</f>
        <v>0.1086600338859056</v>
      </c>
      <c r="Q68" s="58">
        <f t="shared" ca="1" si="12"/>
        <v>67.143596857628054</v>
      </c>
      <c r="R68" s="58">
        <f t="shared" ca="1" si="13"/>
        <v>5.9426709452510327</v>
      </c>
      <c r="S68" s="56">
        <f t="shared" ca="1" si="14"/>
        <v>0.89133996611409438</v>
      </c>
      <c r="T68" s="29">
        <f t="shared" ca="1" si="15"/>
        <v>-0.10866003388590562</v>
      </c>
      <c r="U68" s="59"/>
      <c r="V68" s="10"/>
      <c r="W68" s="10"/>
      <c r="X68" s="10"/>
      <c r="Y68" s="10"/>
      <c r="Z68" s="10"/>
      <c r="AA68" s="73">
        <f ca="1">IFERROR(Sheet3!Q68,"")</f>
        <v>80.265577204889354</v>
      </c>
      <c r="AB68" s="10" t="str">
        <f t="shared" ca="1" si="16"/>
        <v>Hedge</v>
      </c>
      <c r="AC68" s="10" t="str">
        <f t="shared" ca="1" si="17"/>
        <v/>
      </c>
      <c r="AD68" s="74">
        <f ca="1">Sheet3!N68</f>
        <v>1.3679124882200142</v>
      </c>
      <c r="AE68" s="75">
        <f ca="1">Sheet3!O68</f>
        <v>1.1153496525268645</v>
      </c>
    </row>
    <row r="69" spans="10:31">
      <c r="J69" s="3">
        <v>67</v>
      </c>
      <c r="K69" s="84">
        <f t="shared" si="18"/>
        <v>0.73199999999999976</v>
      </c>
      <c r="L69" s="58">
        <f t="shared" ca="1" si="19"/>
        <v>137.4266250343467</v>
      </c>
      <c r="M69" s="56">
        <f t="shared" ca="1" si="20"/>
        <v>0.716990110849549</v>
      </c>
      <c r="N69" s="57">
        <f t="shared" ca="1" si="21"/>
        <v>0.87956643952838443</v>
      </c>
      <c r="O69" s="56">
        <f t="shared" ca="1" si="22"/>
        <v>0.283009889150451</v>
      </c>
      <c r="P69" s="56">
        <f t="shared" ca="1" si="23"/>
        <v>0.12043356047161559</v>
      </c>
      <c r="Q69" s="58">
        <f t="shared" ca="1" si="12"/>
        <v>62.474737787437505</v>
      </c>
      <c r="R69" s="58">
        <f t="shared" ca="1" si="13"/>
        <v>6.5012717391006802</v>
      </c>
      <c r="S69" s="56">
        <f t="shared" ca="1" si="14"/>
        <v>0.87956643952838443</v>
      </c>
      <c r="T69" s="29">
        <f t="shared" ca="1" si="15"/>
        <v>-0.12043356047161557</v>
      </c>
      <c r="U69" s="59"/>
      <c r="V69" s="10"/>
      <c r="W69" s="10"/>
      <c r="X69" s="10"/>
      <c r="Y69" s="10"/>
      <c r="Z69" s="10"/>
      <c r="AA69" s="73">
        <f ca="1">IFERROR(Sheet3!Q69,"")</f>
        <v>77.294823417191765</v>
      </c>
      <c r="AB69" s="10" t="str">
        <f t="shared" ca="1" si="16"/>
        <v>Hedge</v>
      </c>
      <c r="AC69" s="10" t="str">
        <f t="shared" ca="1" si="17"/>
        <v/>
      </c>
      <c r="AD69" s="74">
        <f ca="1">Sheet3!N69</f>
        <v>1.080795475742292</v>
      </c>
      <c r="AE69" s="75">
        <f ca="1">Sheet3!O69</f>
        <v>1.1027844973324745</v>
      </c>
    </row>
    <row r="70" spans="10:31">
      <c r="J70" s="3">
        <v>68</v>
      </c>
      <c r="K70" s="84">
        <f t="shared" si="18"/>
        <v>0.72799999999999976</v>
      </c>
      <c r="L70" s="58">
        <f t="shared" ca="1" si="19"/>
        <v>136.68333452930938</v>
      </c>
      <c r="M70" s="56">
        <f t="shared" ca="1" si="20"/>
        <v>0.71479762347566744</v>
      </c>
      <c r="N70" s="57">
        <f t="shared" ca="1" si="21"/>
        <v>0.87793299677883163</v>
      </c>
      <c r="O70" s="56">
        <f t="shared" ca="1" si="22"/>
        <v>0.28520237652433256</v>
      </c>
      <c r="P70" s="56">
        <f t="shared" ca="1" si="23"/>
        <v>0.12206700322116833</v>
      </c>
      <c r="Q70" s="58">
        <f t="shared" ca="1" si="12"/>
        <v>61.755321143173809</v>
      </c>
      <c r="R70" s="58">
        <f t="shared" ca="1" si="13"/>
        <v>6.5544740159074095</v>
      </c>
      <c r="S70" s="56">
        <f t="shared" ca="1" si="14"/>
        <v>0.87793299677883163</v>
      </c>
      <c r="T70" s="29">
        <f t="shared" ca="1" si="15"/>
        <v>-0.12206700322116837</v>
      </c>
      <c r="U70" s="59"/>
      <c r="V70" s="10"/>
      <c r="W70" s="10"/>
      <c r="X70" s="10"/>
      <c r="Y70" s="10"/>
      <c r="Z70" s="10"/>
      <c r="AA70" s="73">
        <f ca="1">IFERROR(Sheet3!Q70,"")</f>
        <v>79.717521188797591</v>
      </c>
      <c r="AB70" s="10" t="str">
        <f t="shared" ca="1" si="16"/>
        <v>Hedge</v>
      </c>
      <c r="AC70" s="10" t="str">
        <f t="shared" ca="1" si="17"/>
        <v/>
      </c>
      <c r="AD70" s="74">
        <f ca="1">Sheet3!N70</f>
        <v>0.80574540044236187</v>
      </c>
      <c r="AE70" s="75">
        <f ca="1">Sheet3!O70</f>
        <v>0.99477028028152448</v>
      </c>
    </row>
    <row r="71" spans="10:31">
      <c r="J71" s="3">
        <v>69</v>
      </c>
      <c r="K71" s="84">
        <f t="shared" si="18"/>
        <v>0.72399999999999975</v>
      </c>
      <c r="L71" s="58">
        <f t="shared" ca="1" si="19"/>
        <v>142.17869928798208</v>
      </c>
      <c r="M71" s="56">
        <f t="shared" ca="1" si="20"/>
        <v>0.73769055829520824</v>
      </c>
      <c r="N71" s="57">
        <f t="shared" ca="1" si="21"/>
        <v>0.89099912942947213</v>
      </c>
      <c r="O71" s="56">
        <f t="shared" ca="1" si="22"/>
        <v>0.26230944170479176</v>
      </c>
      <c r="P71" s="56">
        <f t="shared" ca="1" si="23"/>
        <v>0.10900087057052789</v>
      </c>
      <c r="Q71" s="58">
        <f t="shared" ca="1" si="12"/>
        <v>66.550592580405464</v>
      </c>
      <c r="R71" s="58">
        <f t="shared" ca="1" si="13"/>
        <v>5.8837196706299402</v>
      </c>
      <c r="S71" s="56">
        <f t="shared" ca="1" si="14"/>
        <v>0.89099912942947213</v>
      </c>
      <c r="T71" s="29">
        <f t="shared" ca="1" si="15"/>
        <v>-0.10900087057052787</v>
      </c>
      <c r="U71" s="59"/>
      <c r="V71" s="10"/>
      <c r="W71" s="10"/>
      <c r="X71" s="10"/>
      <c r="Y71" s="10"/>
      <c r="Z71" s="10"/>
      <c r="AA71" s="73">
        <f ca="1">IFERROR(Sheet3!Q71,"")</f>
        <v>80.484598084317369</v>
      </c>
      <c r="AB71" s="10" t="str">
        <f t="shared" ca="1" si="16"/>
        <v>Hedge</v>
      </c>
      <c r="AC71" s="10" t="str">
        <f t="shared" ca="1" si="17"/>
        <v/>
      </c>
      <c r="AD71" s="74">
        <f ca="1">Sheet3!N71</f>
        <v>0.85971555305135894</v>
      </c>
      <c r="AE71" s="75">
        <f ca="1">Sheet3!O71</f>
        <v>0.94565947037964604</v>
      </c>
    </row>
    <row r="72" spans="10:31">
      <c r="J72" s="3">
        <v>70</v>
      </c>
      <c r="K72" s="84">
        <f t="shared" si="18"/>
        <v>0.71999999999999975</v>
      </c>
      <c r="L72" s="58">
        <f t="shared" ca="1" si="19"/>
        <v>137.96749888124126</v>
      </c>
      <c r="M72" s="56">
        <f t="shared" ca="1" si="20"/>
        <v>0.72187839268390075</v>
      </c>
      <c r="N72" s="57">
        <f t="shared" ca="1" si="21"/>
        <v>0.88147657340427521</v>
      </c>
      <c r="O72" s="56">
        <f t="shared" ca="1" si="22"/>
        <v>0.2781216073160992</v>
      </c>
      <c r="P72" s="56">
        <f t="shared" ca="1" si="23"/>
        <v>0.11852342659572475</v>
      </c>
      <c r="Q72" s="58">
        <f t="shared" ca="1" si="12"/>
        <v>62.75230514553499</v>
      </c>
      <c r="R72" s="58">
        <f t="shared" ca="1" si="13"/>
        <v>6.325982182596686</v>
      </c>
      <c r="S72" s="56">
        <f t="shared" ca="1" si="14"/>
        <v>0.88147657340427521</v>
      </c>
      <c r="T72" s="29">
        <f t="shared" ca="1" si="15"/>
        <v>-0.11852342659572479</v>
      </c>
      <c r="U72" s="59"/>
      <c r="V72" s="10"/>
      <c r="W72" s="10"/>
      <c r="X72" s="10"/>
      <c r="Y72" s="10"/>
      <c r="Z72" s="10"/>
      <c r="AA72" s="73">
        <f ca="1">IFERROR(Sheet3!Q72,"")</f>
        <v>75.17709349481845</v>
      </c>
      <c r="AB72" s="10" t="str">
        <f t="shared" ca="1" si="16"/>
        <v>Hedge</v>
      </c>
      <c r="AC72" s="10" t="str">
        <f t="shared" ca="1" si="17"/>
        <v/>
      </c>
      <c r="AD72" s="74">
        <f ca="1">Sheet3!N72</f>
        <v>0.60300460130116562</v>
      </c>
      <c r="AE72" s="75">
        <f ca="1">Sheet3!O72</f>
        <v>0.82105769980565313</v>
      </c>
    </row>
    <row r="73" spans="10:31">
      <c r="J73" s="3">
        <v>71</v>
      </c>
      <c r="K73" s="84">
        <f t="shared" si="18"/>
        <v>0.71599999999999975</v>
      </c>
      <c r="L73" s="58">
        <f t="shared" ca="1" si="19"/>
        <v>126.94074002988999</v>
      </c>
      <c r="M73" s="56">
        <f t="shared" ca="1" si="20"/>
        <v>0.67382089650176835</v>
      </c>
      <c r="N73" s="57">
        <f t="shared" ca="1" si="21"/>
        <v>0.85148093201252939</v>
      </c>
      <c r="O73" s="56">
        <f t="shared" ca="1" si="22"/>
        <v>0.32617910349823165</v>
      </c>
      <c r="P73" s="56">
        <f t="shared" ca="1" si="23"/>
        <v>0.14851906798747064</v>
      </c>
      <c r="Q73" s="58">
        <f t="shared" ca="1" si="12"/>
        <v>53.12368791775026</v>
      </c>
      <c r="R73" s="58">
        <f t="shared" ca="1" si="13"/>
        <v>7.7534839139961385</v>
      </c>
      <c r="S73" s="56">
        <f t="shared" ca="1" si="14"/>
        <v>0.85148093201252939</v>
      </c>
      <c r="T73" s="29">
        <f t="shared" ca="1" si="15"/>
        <v>-0.14851906798747061</v>
      </c>
      <c r="U73" s="59"/>
      <c r="V73" s="10"/>
      <c r="W73" s="10"/>
      <c r="X73" s="10"/>
      <c r="Y73" s="10"/>
      <c r="Z73" s="10"/>
      <c r="AA73" s="73">
        <f ca="1">IFERROR(Sheet3!Q73,"")</f>
        <v>61.964092293557179</v>
      </c>
      <c r="AB73" s="10" t="str">
        <f t="shared" ca="1" si="16"/>
        <v/>
      </c>
      <c r="AC73" s="10" t="str">
        <f t="shared" ca="1" si="17"/>
        <v/>
      </c>
      <c r="AD73" s="74">
        <f ca="1">Sheet3!N73</f>
        <v>-0.10175147353004377</v>
      </c>
      <c r="AE73" s="75">
        <f ca="1">Sheet3!O73</f>
        <v>0.48549072768358154</v>
      </c>
    </row>
    <row r="74" spans="10:31">
      <c r="J74" s="3">
        <v>72</v>
      </c>
      <c r="K74" s="84">
        <f t="shared" si="18"/>
        <v>0.71199999999999974</v>
      </c>
      <c r="L74" s="58">
        <f t="shared" ca="1" si="19"/>
        <v>120.15067479622039</v>
      </c>
      <c r="M74" s="56">
        <f t="shared" ca="1" si="20"/>
        <v>0.6404755390653003</v>
      </c>
      <c r="N74" s="57">
        <f t="shared" ca="1" si="21"/>
        <v>0.82904314794393508</v>
      </c>
      <c r="O74" s="56">
        <f t="shared" ca="1" si="22"/>
        <v>0.35952446093469964</v>
      </c>
      <c r="P74" s="56">
        <f t="shared" ca="1" si="23"/>
        <v>0.17095685205606498</v>
      </c>
      <c r="Q74" s="58">
        <f t="shared" ca="1" si="12"/>
        <v>47.347349425756605</v>
      </c>
      <c r="R74" s="58">
        <f t="shared" ca="1" si="13"/>
        <v>8.7965813350465716</v>
      </c>
      <c r="S74" s="56">
        <f t="shared" ca="1" si="14"/>
        <v>0.82904314794393508</v>
      </c>
      <c r="T74" s="29">
        <f t="shared" ca="1" si="15"/>
        <v>-0.17095685205606492</v>
      </c>
      <c r="U74" s="59"/>
      <c r="V74" s="10"/>
      <c r="W74" s="10"/>
      <c r="X74" s="10"/>
      <c r="Y74" s="10"/>
      <c r="Z74" s="10"/>
      <c r="AA74" s="73">
        <f ca="1">IFERROR(Sheet3!Q74,"")</f>
        <v>55.869585581524404</v>
      </c>
      <c r="AB74" s="10" t="str">
        <f t="shared" ca="1" si="16"/>
        <v/>
      </c>
      <c r="AC74" s="10" t="str">
        <f t="shared" ca="1" si="17"/>
        <v/>
      </c>
      <c r="AD74" s="74">
        <f ca="1">Sheet3!N74</f>
        <v>-0.75099542757391191</v>
      </c>
      <c r="AE74" s="75">
        <f ca="1">Sheet3!O74</f>
        <v>3.5859398499038464E-2</v>
      </c>
    </row>
    <row r="75" spans="10:31">
      <c r="J75" s="3">
        <v>73</v>
      </c>
      <c r="K75" s="84">
        <f t="shared" si="18"/>
        <v>0.70799999999999974</v>
      </c>
      <c r="L75" s="58">
        <f t="shared" ca="1" si="19"/>
        <v>122.13591902037216</v>
      </c>
      <c r="M75" s="56">
        <f t="shared" ca="1" si="20"/>
        <v>0.65159156303458321</v>
      </c>
      <c r="N75" s="57">
        <f t="shared" ca="1" si="21"/>
        <v>0.83611613299709098</v>
      </c>
      <c r="O75" s="56">
        <f t="shared" ca="1" si="22"/>
        <v>0.34840843696541679</v>
      </c>
      <c r="P75" s="56">
        <f t="shared" ca="1" si="23"/>
        <v>0.16388386700290902</v>
      </c>
      <c r="Q75" s="58">
        <f t="shared" ca="1" si="12"/>
        <v>48.930856979951194</v>
      </c>
      <c r="R75" s="58">
        <f t="shared" ca="1" si="13"/>
        <v>8.4242259198119207</v>
      </c>
      <c r="S75" s="56">
        <f t="shared" ca="1" si="14"/>
        <v>0.83611613299709098</v>
      </c>
      <c r="T75" s="29">
        <f t="shared" ca="1" si="15"/>
        <v>-0.16388386700290902</v>
      </c>
      <c r="U75" s="59"/>
      <c r="V75" s="10"/>
      <c r="W75" s="10"/>
      <c r="X75" s="10"/>
      <c r="Y75" s="10"/>
      <c r="Z75" s="10"/>
      <c r="AA75" s="73">
        <f ca="1">IFERROR(Sheet3!Q75,"")</f>
        <v>51.268533229507788</v>
      </c>
      <c r="AB75" s="10" t="str">
        <f t="shared" ca="1" si="16"/>
        <v/>
      </c>
      <c r="AC75" s="10" t="str">
        <f t="shared" ca="1" si="17"/>
        <v/>
      </c>
      <c r="AD75" s="74">
        <f ca="1">Sheet3!N75</f>
        <v>-0.89410040191387452</v>
      </c>
      <c r="AE75" s="75">
        <f ca="1">Sheet3!O75</f>
        <v>-0.30230780165111176</v>
      </c>
    </row>
    <row r="76" spans="10:31">
      <c r="J76" s="3">
        <v>74</v>
      </c>
      <c r="K76" s="84">
        <f t="shared" si="18"/>
        <v>0.70399999999999974</v>
      </c>
      <c r="L76" s="58">
        <f t="shared" ca="1" si="19"/>
        <v>129.03749068458171</v>
      </c>
      <c r="M76" s="56">
        <f t="shared" ca="1" si="20"/>
        <v>0.68629369312054422</v>
      </c>
      <c r="N76" s="57">
        <f t="shared" ca="1" si="21"/>
        <v>0.85829820275058177</v>
      </c>
      <c r="O76" s="56">
        <f t="shared" ca="1" si="22"/>
        <v>0.31370630687945578</v>
      </c>
      <c r="P76" s="56">
        <f t="shared" ca="1" si="23"/>
        <v>0.14170179724941825</v>
      </c>
      <c r="Q76" s="58">
        <f t="shared" ca="1" si="12"/>
        <v>54.710809410772868</v>
      </c>
      <c r="R76" s="58">
        <f t="shared" ca="1" si="13"/>
        <v>7.3319985203023741</v>
      </c>
      <c r="S76" s="56">
        <f t="shared" ca="1" si="14"/>
        <v>0.85829820275058177</v>
      </c>
      <c r="T76" s="29">
        <f t="shared" ca="1" si="15"/>
        <v>-0.14170179724941823</v>
      </c>
      <c r="U76" s="59"/>
      <c r="V76" s="10"/>
      <c r="W76" s="10"/>
      <c r="X76" s="10"/>
      <c r="Y76" s="10"/>
      <c r="Z76" s="10"/>
      <c r="AA76" s="73">
        <f ca="1">IFERROR(Sheet3!Q76,"")</f>
        <v>52.176858466577585</v>
      </c>
      <c r="AB76" s="10" t="str">
        <f t="shared" ca="1" si="16"/>
        <v/>
      </c>
      <c r="AC76" s="10" t="str">
        <f t="shared" ca="1" si="17"/>
        <v/>
      </c>
      <c r="AD76" s="74">
        <f ca="1">Sheet3!N76</f>
        <v>-0.54844693883589457</v>
      </c>
      <c r="AE76" s="75">
        <f ca="1">Sheet3!O76</f>
        <v>-0.39181294244557824</v>
      </c>
    </row>
    <row r="77" spans="10:31">
      <c r="J77" s="3">
        <v>75</v>
      </c>
      <c r="K77" s="84">
        <f t="shared" si="18"/>
        <v>0.69999999999999973</v>
      </c>
      <c r="L77" s="58">
        <f t="shared" ca="1" si="19"/>
        <v>123.48009343435932</v>
      </c>
      <c r="M77" s="56">
        <f t="shared" ca="1" si="20"/>
        <v>0.66006747128565491</v>
      </c>
      <c r="N77" s="57">
        <f t="shared" ca="1" si="21"/>
        <v>0.84093529944489076</v>
      </c>
      <c r="O77" s="56">
        <f t="shared" ca="1" si="22"/>
        <v>0.33993252871434509</v>
      </c>
      <c r="P77" s="56">
        <f t="shared" ca="1" si="23"/>
        <v>0.15906470055510927</v>
      </c>
      <c r="Q77" s="58">
        <f t="shared" ca="1" si="12"/>
        <v>49.91912348854656</v>
      </c>
      <c r="R77" s="58">
        <f t="shared" ca="1" si="13"/>
        <v>8.1271122651418253</v>
      </c>
      <c r="S77" s="56">
        <f t="shared" ca="1" si="14"/>
        <v>0.84093529944489076</v>
      </c>
      <c r="T77" s="29">
        <f t="shared" ca="1" si="15"/>
        <v>-0.15906470055510924</v>
      </c>
      <c r="U77" s="59"/>
      <c r="V77" s="10"/>
      <c r="W77" s="10"/>
      <c r="X77" s="10"/>
      <c r="Y77" s="10"/>
      <c r="Z77" s="10"/>
      <c r="AA77" s="73">
        <f ca="1">IFERROR(Sheet3!Q77,"")</f>
        <v>45.146406775466595</v>
      </c>
      <c r="AB77" s="10" t="str">
        <f t="shared" ca="1" si="16"/>
        <v/>
      </c>
      <c r="AC77" s="10" t="str">
        <f t="shared" ca="1" si="17"/>
        <v/>
      </c>
      <c r="AD77" s="74">
        <f ca="1">Sheet3!N77</f>
        <v>-0.59625497415829898</v>
      </c>
      <c r="AE77" s="75">
        <f ca="1">Sheet3!O77</f>
        <v>-0.46615549943202217</v>
      </c>
    </row>
    <row r="78" spans="10:31">
      <c r="J78" s="3">
        <v>76</v>
      </c>
      <c r="K78" s="84">
        <f t="shared" si="18"/>
        <v>0.69599999999999973</v>
      </c>
      <c r="L78" s="58">
        <f t="shared" ca="1" si="19"/>
        <v>118.82877044439212</v>
      </c>
      <c r="M78" s="56">
        <f t="shared" ca="1" si="20"/>
        <v>0.63650947529710933</v>
      </c>
      <c r="N78" s="57">
        <f t="shared" ca="1" si="21"/>
        <v>0.82462370569309362</v>
      </c>
      <c r="O78" s="56">
        <f t="shared" ca="1" si="22"/>
        <v>0.36349052470289067</v>
      </c>
      <c r="P78" s="56">
        <f t="shared" ca="1" si="23"/>
        <v>0.17537629430690643</v>
      </c>
      <c r="Q78" s="58">
        <f t="shared" ca="1" si="12"/>
        <v>45.975061025186342</v>
      </c>
      <c r="R78" s="58">
        <f t="shared" ca="1" si="13"/>
        <v>8.8637857953677539</v>
      </c>
      <c r="S78" s="56">
        <f t="shared" ca="1" si="14"/>
        <v>0.82462370569309362</v>
      </c>
      <c r="T78" s="29">
        <f t="shared" ca="1" si="15"/>
        <v>-0.17537629430690638</v>
      </c>
      <c r="U78" s="59"/>
      <c r="V78" s="10"/>
      <c r="W78" s="10"/>
      <c r="X78" s="10"/>
      <c r="Y78" s="10"/>
      <c r="Z78" s="10"/>
      <c r="AA78" s="73">
        <f ca="1">IFERROR(Sheet3!Q78,"")</f>
        <v>43.475810178526096</v>
      </c>
      <c r="AB78" s="10" t="str">
        <f t="shared" ca="1" si="16"/>
        <v/>
      </c>
      <c r="AC78" s="10" t="str">
        <f t="shared" ca="1" si="17"/>
        <v/>
      </c>
      <c r="AD78" s="74">
        <f ca="1">Sheet3!N78</f>
        <v>-0.78372608819996969</v>
      </c>
      <c r="AE78" s="75">
        <f ca="1">Sheet3!O78</f>
        <v>-0.58163571352945764</v>
      </c>
    </row>
    <row r="79" spans="10:31">
      <c r="J79" s="3">
        <v>77</v>
      </c>
      <c r="K79" s="84">
        <f t="shared" si="18"/>
        <v>0.69199999999999973</v>
      </c>
      <c r="L79" s="58">
        <f t="shared" ca="1" si="19"/>
        <v>118.65590675172947</v>
      </c>
      <c r="M79" s="56">
        <f t="shared" ca="1" si="20"/>
        <v>0.63634893428761041</v>
      </c>
      <c r="N79" s="57">
        <f t="shared" ca="1" si="21"/>
        <v>0.82407898397033397</v>
      </c>
      <c r="O79" s="56">
        <f t="shared" ca="1" si="22"/>
        <v>0.36365106571238959</v>
      </c>
      <c r="P79" s="56">
        <f t="shared" ca="1" si="23"/>
        <v>0.17592101602966606</v>
      </c>
      <c r="Q79" s="58">
        <f t="shared" ca="1" si="12"/>
        <v>45.762274412780975</v>
      </c>
      <c r="R79" s="58">
        <f t="shared" ca="1" si="13"/>
        <v>8.8532864698314526</v>
      </c>
      <c r="S79" s="56">
        <f t="shared" ca="1" si="14"/>
        <v>0.82407898397033397</v>
      </c>
      <c r="T79" s="29">
        <f t="shared" ca="1" si="15"/>
        <v>-0.17592101602966603</v>
      </c>
      <c r="U79" s="59"/>
      <c r="V79" s="10"/>
      <c r="W79" s="10"/>
      <c r="X79" s="10"/>
      <c r="Y79" s="10"/>
      <c r="Z79" s="10"/>
      <c r="AA79" s="73">
        <f ca="1">IFERROR(Sheet3!Q79,"")</f>
        <v>43.565730653092388</v>
      </c>
      <c r="AB79" s="10" t="str">
        <f t="shared" ca="1" si="16"/>
        <v/>
      </c>
      <c r="AC79" s="10" t="str">
        <f t="shared" ca="1" si="17"/>
        <v/>
      </c>
      <c r="AD79" s="74">
        <f ca="1">Sheet3!N79</f>
        <v>-0.80658907185136286</v>
      </c>
      <c r="AE79" s="75">
        <f ca="1">Sheet3!O79</f>
        <v>-0.66343693473742316</v>
      </c>
    </row>
    <row r="80" spans="10:31">
      <c r="J80" s="3">
        <v>78</v>
      </c>
      <c r="K80" s="84">
        <f t="shared" si="18"/>
        <v>0.68799999999999972</v>
      </c>
      <c r="L80" s="58">
        <f t="shared" ca="1" si="19"/>
        <v>121.32235165667748</v>
      </c>
      <c r="M80" s="56">
        <f t="shared" ca="1" si="20"/>
        <v>0.65138844508917138</v>
      </c>
      <c r="N80" s="57">
        <f t="shared" ca="1" si="21"/>
        <v>0.83389999401018089</v>
      </c>
      <c r="O80" s="56">
        <f t="shared" ca="1" si="22"/>
        <v>0.34861155491082862</v>
      </c>
      <c r="P80" s="56">
        <f t="shared" ca="1" si="23"/>
        <v>0.16610000598981914</v>
      </c>
      <c r="Q80" s="58">
        <f t="shared" ca="1" si="12"/>
        <v>47.902536895773189</v>
      </c>
      <c r="R80" s="58">
        <f t="shared" ca="1" si="13"/>
        <v>8.3565382364828693</v>
      </c>
      <c r="S80" s="56">
        <f t="shared" ca="1" si="14"/>
        <v>0.83389999401018089</v>
      </c>
      <c r="T80" s="29">
        <f t="shared" ca="1" si="15"/>
        <v>-0.16610000598981911</v>
      </c>
      <c r="U80" s="59"/>
      <c r="V80" s="10"/>
      <c r="W80" s="10"/>
      <c r="X80" s="10"/>
      <c r="Y80" s="10"/>
      <c r="Z80" s="10"/>
      <c r="AA80" s="73">
        <f ca="1">IFERROR(Sheet3!Q80,"")</f>
        <v>38.494229709104047</v>
      </c>
      <c r="AB80" s="10" t="str">
        <f t="shared" ca="1" si="16"/>
        <v/>
      </c>
      <c r="AC80" s="10" t="str">
        <f t="shared" ca="1" si="17"/>
        <v/>
      </c>
      <c r="AD80" s="74">
        <f ca="1">Sheet3!N80</f>
        <v>-0.61368463317819533</v>
      </c>
      <c r="AE80" s="75">
        <f ca="1">Sheet3!O80</f>
        <v>-0.64534518871588575</v>
      </c>
    </row>
    <row r="81" spans="10:31">
      <c r="J81" s="3">
        <v>79</v>
      </c>
      <c r="K81" s="84">
        <f t="shared" si="18"/>
        <v>0.68399999999999972</v>
      </c>
      <c r="L81" s="58">
        <f t="shared" ca="1" si="19"/>
        <v>117.06067836684835</v>
      </c>
      <c r="M81" s="56">
        <f t="shared" ca="1" si="20"/>
        <v>0.62911557366045368</v>
      </c>
      <c r="N81" s="57">
        <f t="shared" ca="1" si="21"/>
        <v>0.8181775959794193</v>
      </c>
      <c r="O81" s="56">
        <f t="shared" ca="1" si="22"/>
        <v>0.37088442633954638</v>
      </c>
      <c r="P81" s="56">
        <f t="shared" ca="1" si="23"/>
        <v>0.18182240402058072</v>
      </c>
      <c r="Q81" s="58">
        <f t="shared" ca="1" si="12"/>
        <v>44.311123008143738</v>
      </c>
      <c r="R81" s="58">
        <f t="shared" ca="1" si="13"/>
        <v>9.0562424255052569</v>
      </c>
      <c r="S81" s="56">
        <f t="shared" ca="1" si="14"/>
        <v>0.8181775959794193</v>
      </c>
      <c r="T81" s="29">
        <f t="shared" ca="1" si="15"/>
        <v>-0.1818224040205807</v>
      </c>
      <c r="U81" s="59"/>
      <c r="V81" s="10"/>
      <c r="W81" s="10"/>
      <c r="X81" s="10"/>
      <c r="Y81" s="10"/>
      <c r="Z81" s="10"/>
      <c r="AA81" s="73">
        <f ca="1">IFERROR(Sheet3!Q81,"")</f>
        <v>34.577721203161687</v>
      </c>
      <c r="AB81" s="10" t="str">
        <f t="shared" ca="1" si="16"/>
        <v/>
      </c>
      <c r="AC81" s="10" t="str">
        <f t="shared" ca="1" si="17"/>
        <v/>
      </c>
      <c r="AD81" s="74">
        <f ca="1">Sheet3!N81</f>
        <v>-0.66631604445154835</v>
      </c>
      <c r="AE81" s="75">
        <f ca="1">Sheet3!O81</f>
        <v>-0.65297095443794484</v>
      </c>
    </row>
    <row r="82" spans="10:31">
      <c r="J82" s="3">
        <v>80</v>
      </c>
      <c r="K82" s="84">
        <f t="shared" si="18"/>
        <v>0.67999999999999972</v>
      </c>
      <c r="L82" s="58">
        <f t="shared" ca="1" si="19"/>
        <v>115.22737138659046</v>
      </c>
      <c r="M82" s="56">
        <f t="shared" ca="1" si="20"/>
        <v>0.61951512641712092</v>
      </c>
      <c r="N82" s="57">
        <f t="shared" ca="1" si="21"/>
        <v>0.81096078378721836</v>
      </c>
      <c r="O82" s="56">
        <f t="shared" ca="1" si="22"/>
        <v>0.38048487358287908</v>
      </c>
      <c r="P82" s="56">
        <f t="shared" ca="1" si="23"/>
        <v>0.18903921621278161</v>
      </c>
      <c r="Q82" s="58">
        <f t="shared" ca="1" si="12"/>
        <v>42.746702198522435</v>
      </c>
      <c r="R82" s="58">
        <f t="shared" ca="1" si="13"/>
        <v>9.3545839849960153</v>
      </c>
      <c r="S82" s="56">
        <f t="shared" ca="1" si="14"/>
        <v>0.81096078378721836</v>
      </c>
      <c r="T82" s="29">
        <f t="shared" ca="1" si="15"/>
        <v>-0.18903921621278164</v>
      </c>
      <c r="U82" s="59"/>
      <c r="V82" s="10"/>
      <c r="W82" s="10"/>
      <c r="X82" s="10"/>
      <c r="Y82" s="10"/>
      <c r="Z82" s="10"/>
      <c r="AA82" s="73">
        <f ca="1">IFERROR(Sheet3!Q82,"")</f>
        <v>27.723755564630238</v>
      </c>
      <c r="AB82" s="10" t="str">
        <f t="shared" ca="1" si="16"/>
        <v/>
      </c>
      <c r="AC82" s="10" t="str">
        <f t="shared" ca="1" si="17"/>
        <v>Exit Hedge</v>
      </c>
      <c r="AD82" s="74">
        <f ca="1">Sheet3!N82</f>
        <v>-0.71522028274148397</v>
      </c>
      <c r="AE82" s="75">
        <f ca="1">Sheet3!O82</f>
        <v>-0.67560707382105001</v>
      </c>
    </row>
    <row r="83" spans="10:31">
      <c r="J83" s="3">
        <v>81</v>
      </c>
      <c r="K83" s="84">
        <f t="shared" si="18"/>
        <v>0.67599999999999971</v>
      </c>
      <c r="L83" s="58">
        <f t="shared" ca="1" si="19"/>
        <v>124.71741761507874</v>
      </c>
      <c r="M83" s="56">
        <f t="shared" ca="1" si="20"/>
        <v>0.67136882478271631</v>
      </c>
      <c r="N83" s="57">
        <f t="shared" ca="1" si="21"/>
        <v>0.84595324535329497</v>
      </c>
      <c r="O83" s="56">
        <f t="shared" ca="1" si="22"/>
        <v>0.32863117521728369</v>
      </c>
      <c r="P83" s="56">
        <f t="shared" ca="1" si="23"/>
        <v>0.15404675464670509</v>
      </c>
      <c r="Q83" s="58">
        <f t="shared" ca="1" si="12"/>
        <v>50.543683884727109</v>
      </c>
      <c r="R83" s="58">
        <f t="shared" ca="1" si="13"/>
        <v>7.6909854374155202</v>
      </c>
      <c r="S83" s="56">
        <f t="shared" ca="1" si="14"/>
        <v>0.84595324535329497</v>
      </c>
      <c r="T83" s="29">
        <f t="shared" ca="1" si="15"/>
        <v>-0.15404675464670503</v>
      </c>
      <c r="U83" s="59"/>
      <c r="V83" s="10"/>
      <c r="W83" s="10"/>
      <c r="X83" s="10"/>
      <c r="Y83" s="10"/>
      <c r="Z83" s="10"/>
      <c r="AA83" s="73">
        <f ca="1">IFERROR(Sheet3!Q83,"")</f>
        <v>40.340573240348597</v>
      </c>
      <c r="AB83" s="10" t="str">
        <f t="shared" ca="1" si="16"/>
        <v/>
      </c>
      <c r="AC83" s="10" t="str">
        <f t="shared" ca="1" si="17"/>
        <v/>
      </c>
      <c r="AD83" s="74">
        <f ca="1">Sheet3!N83</f>
        <v>-0.21848483459520196</v>
      </c>
      <c r="AE83" s="75">
        <f ca="1">Sheet3!O83</f>
        <v>-0.50938080501165073</v>
      </c>
    </row>
    <row r="84" spans="10:31">
      <c r="J84" s="3">
        <v>82</v>
      </c>
      <c r="K84" s="84">
        <f t="shared" si="18"/>
        <v>0.67199999999999971</v>
      </c>
      <c r="L84" s="58">
        <f t="shared" ca="1" si="19"/>
        <v>131.96716867170045</v>
      </c>
      <c r="M84" s="56">
        <f t="shared" ca="1" si="20"/>
        <v>0.70697227275290642</v>
      </c>
      <c r="N84" s="57">
        <f t="shared" ca="1" si="21"/>
        <v>0.86829982925682503</v>
      </c>
      <c r="O84" s="56">
        <f t="shared" ca="1" si="22"/>
        <v>0.29302772724709358</v>
      </c>
      <c r="P84" s="56">
        <f t="shared" ca="1" si="23"/>
        <v>0.13170017074317494</v>
      </c>
      <c r="Q84" s="58">
        <f t="shared" ca="1" si="12"/>
        <v>56.690144314844261</v>
      </c>
      <c r="R84" s="58">
        <f t="shared" ca="1" si="13"/>
        <v>6.617171415281824</v>
      </c>
      <c r="S84" s="56">
        <f t="shared" ca="1" si="14"/>
        <v>0.86829982925682503</v>
      </c>
      <c r="T84" s="29">
        <f t="shared" ca="1" si="15"/>
        <v>-0.13170017074317497</v>
      </c>
      <c r="U84" s="59"/>
      <c r="V84" s="10"/>
      <c r="W84" s="10"/>
      <c r="X84" s="10"/>
      <c r="Y84" s="10"/>
      <c r="Z84" s="10"/>
      <c r="AA84" s="73">
        <f ca="1">IFERROR(Sheet3!Q84,"")</f>
        <v>46.738159223360853</v>
      </c>
      <c r="AB84" s="10" t="str">
        <f t="shared" ca="1" si="16"/>
        <v/>
      </c>
      <c r="AC84" s="10" t="str">
        <f t="shared" ca="1" si="17"/>
        <v/>
      </c>
      <c r="AD84" s="74">
        <f ca="1">Sheet3!N84</f>
        <v>0.38409017527503408</v>
      </c>
      <c r="AE84" s="75">
        <f ca="1">Sheet3!O84</f>
        <v>-0.18448226672558352</v>
      </c>
    </row>
    <row r="85" spans="10:31">
      <c r="J85" s="3">
        <v>83</v>
      </c>
      <c r="K85" s="84">
        <f t="shared" si="18"/>
        <v>0.66799999999999971</v>
      </c>
      <c r="L85" s="58">
        <f t="shared" ca="1" si="19"/>
        <v>131.40995840267985</v>
      </c>
      <c r="M85" s="56">
        <f t="shared" ca="1" si="20"/>
        <v>0.7053590413972638</v>
      </c>
      <c r="N85" s="57">
        <f t="shared" ca="1" si="21"/>
        <v>0.86693001901353184</v>
      </c>
      <c r="O85" s="56">
        <f t="shared" ca="1" si="22"/>
        <v>0.2946409586027362</v>
      </c>
      <c r="P85" s="56">
        <f t="shared" ca="1" si="23"/>
        <v>0.13306998098646816</v>
      </c>
      <c r="Q85" s="58">
        <f t="shared" ca="1" si="12"/>
        <v>56.137627235045251</v>
      </c>
      <c r="R85" s="58">
        <f t="shared" ca="1" si="13"/>
        <v>6.651351822362134</v>
      </c>
      <c r="S85" s="56">
        <f t="shared" ca="1" si="14"/>
        <v>0.86693001901353184</v>
      </c>
      <c r="T85" s="29">
        <f t="shared" ca="1" si="15"/>
        <v>-0.13306998098646816</v>
      </c>
      <c r="U85" s="59"/>
      <c r="V85" s="10"/>
      <c r="W85" s="10"/>
      <c r="X85" s="10"/>
      <c r="Y85" s="10"/>
      <c r="Z85" s="10"/>
      <c r="AA85" s="73">
        <f ca="1">IFERROR(Sheet3!Q85,"")</f>
        <v>42.00596559906235</v>
      </c>
      <c r="AB85" s="10" t="str">
        <f t="shared" ca="1" si="16"/>
        <v/>
      </c>
      <c r="AC85" s="10" t="str">
        <f t="shared" ca="1" si="17"/>
        <v/>
      </c>
      <c r="AD85" s="74">
        <f ca="1">Sheet3!N85</f>
        <v>0.60791681713845946</v>
      </c>
      <c r="AE85" s="75">
        <f ca="1">Sheet3!O85</f>
        <v>0.10366285467952302</v>
      </c>
    </row>
    <row r="86" spans="10:31">
      <c r="J86" s="3">
        <v>84</v>
      </c>
      <c r="K86" s="84">
        <f t="shared" si="18"/>
        <v>0.6639999999999997</v>
      </c>
      <c r="L86" s="58">
        <f t="shared" ca="1" si="19"/>
        <v>126.70491124794597</v>
      </c>
      <c r="M86" s="56">
        <f t="shared" ca="1" si="20"/>
        <v>0.6839118920087538</v>
      </c>
      <c r="N86" s="57">
        <f t="shared" ca="1" si="21"/>
        <v>0.85292691633049822</v>
      </c>
      <c r="O86" s="56">
        <f t="shared" ca="1" si="22"/>
        <v>0.3160881079912462</v>
      </c>
      <c r="P86" s="56">
        <f t="shared" ca="1" si="23"/>
        <v>0.14707308366950173</v>
      </c>
      <c r="Q86" s="58">
        <f t="shared" ca="1" si="12"/>
        <v>52.021274280365986</v>
      </c>
      <c r="R86" s="58">
        <f t="shared" ca="1" si="13"/>
        <v>7.2695438575848961</v>
      </c>
      <c r="S86" s="56">
        <f t="shared" ca="1" si="14"/>
        <v>0.85292691633049822</v>
      </c>
      <c r="T86" s="29">
        <f t="shared" ca="1" si="15"/>
        <v>-0.14707308366950178</v>
      </c>
      <c r="U86" s="59"/>
      <c r="V86" s="10"/>
      <c r="W86" s="10"/>
      <c r="X86" s="10"/>
      <c r="Y86" s="10"/>
      <c r="Z86" s="10"/>
      <c r="AA86" s="73">
        <f ca="1">IFERROR(Sheet3!Q86,"")</f>
        <v>41.700219013665958</v>
      </c>
      <c r="AB86" s="10" t="str">
        <f t="shared" ca="1" si="16"/>
        <v/>
      </c>
      <c r="AC86" s="10" t="str">
        <f t="shared" ca="1" si="17"/>
        <v/>
      </c>
      <c r="AD86" s="74">
        <f ca="1">Sheet3!N86</f>
        <v>0.43255422807290245</v>
      </c>
      <c r="AE86" s="75">
        <f ca="1">Sheet3!O86</f>
        <v>0.22325971773166101</v>
      </c>
    </row>
    <row r="87" spans="10:31">
      <c r="J87" s="3">
        <v>85</v>
      </c>
      <c r="K87" s="84">
        <f t="shared" si="18"/>
        <v>0.6599999999999997</v>
      </c>
      <c r="L87" s="58">
        <f t="shared" ca="1" si="19"/>
        <v>120.18517155664971</v>
      </c>
      <c r="M87" s="56">
        <f t="shared" ca="1" si="20"/>
        <v>0.65110691293811973</v>
      </c>
      <c r="N87" s="57">
        <f t="shared" ca="1" si="21"/>
        <v>0.83071468540487636</v>
      </c>
      <c r="O87" s="56">
        <f t="shared" ca="1" si="22"/>
        <v>0.34889308706188027</v>
      </c>
      <c r="P87" s="56">
        <f t="shared" ca="1" si="23"/>
        <v>0.16928531459512358</v>
      </c>
      <c r="Q87" s="58">
        <f t="shared" ca="1" si="12"/>
        <v>46.460091247593347</v>
      </c>
      <c r="R87" s="58">
        <f t="shared" ca="1" si="13"/>
        <v>8.2576089724090345</v>
      </c>
      <c r="S87" s="56">
        <f t="shared" ca="1" si="14"/>
        <v>0.83071468540487636</v>
      </c>
      <c r="T87" s="29">
        <f t="shared" ca="1" si="15"/>
        <v>-0.16928531459512364</v>
      </c>
      <c r="U87" s="59"/>
      <c r="V87" s="10"/>
      <c r="W87" s="10"/>
      <c r="X87" s="10"/>
      <c r="Y87" s="10"/>
      <c r="Z87" s="10"/>
      <c r="AA87" s="73">
        <f ca="1">IFERROR(Sheet3!Q87,"")</f>
        <v>44.667359644211068</v>
      </c>
      <c r="AB87" s="10" t="str">
        <f t="shared" ca="1" si="16"/>
        <v/>
      </c>
      <c r="AC87" s="10" t="str">
        <f t="shared" ca="1" si="17"/>
        <v/>
      </c>
      <c r="AD87" s="74">
        <f ca="1">Sheet3!N87</f>
        <v>-2.6112023126927397E-3</v>
      </c>
      <c r="AE87" s="75">
        <f ca="1">Sheet3!O87</f>
        <v>0.14112483771553239</v>
      </c>
    </row>
    <row r="88" spans="10:31">
      <c r="J88" s="3">
        <v>86</v>
      </c>
      <c r="K88" s="84">
        <f t="shared" si="18"/>
        <v>0.65599999999999969</v>
      </c>
      <c r="L88" s="58">
        <f t="shared" ca="1" si="19"/>
        <v>122.26404574785137</v>
      </c>
      <c r="M88" s="56">
        <f t="shared" ca="1" si="20"/>
        <v>0.66306197997646898</v>
      </c>
      <c r="N88" s="57">
        <f t="shared" ca="1" si="21"/>
        <v>0.83837252805962026</v>
      </c>
      <c r="O88" s="56">
        <f t="shared" ca="1" si="22"/>
        <v>0.33693802002353096</v>
      </c>
      <c r="P88" s="56">
        <f t="shared" ca="1" si="23"/>
        <v>0.16162747194037977</v>
      </c>
      <c r="Q88" s="58">
        <f t="shared" ca="1" si="12"/>
        <v>48.123639865193688</v>
      </c>
      <c r="R88" s="58">
        <f t="shared" ca="1" si="13"/>
        <v>7.8718024800648401</v>
      </c>
      <c r="S88" s="56">
        <f t="shared" ca="1" si="14"/>
        <v>0.83837252805962026</v>
      </c>
      <c r="T88" s="29">
        <f t="shared" ca="1" si="15"/>
        <v>-0.16162747194037974</v>
      </c>
      <c r="U88" s="59"/>
      <c r="V88" s="10"/>
      <c r="W88" s="10"/>
      <c r="X88" s="10"/>
      <c r="Y88" s="10"/>
      <c r="Z88" s="10"/>
      <c r="AA88" s="73">
        <f ca="1">IFERROR(Sheet3!Q88,"")</f>
        <v>51.802279686144033</v>
      </c>
      <c r="AB88" s="10" t="str">
        <f t="shared" ca="1" si="16"/>
        <v/>
      </c>
      <c r="AC88" s="10" t="str">
        <f t="shared" ca="1" si="17"/>
        <v/>
      </c>
      <c r="AD88" s="74">
        <f ca="1">Sheet3!N88</f>
        <v>-0.11059014079026497</v>
      </c>
      <c r="AE88" s="75">
        <f ca="1">Sheet3!O88</f>
        <v>4.9592118258878805E-2</v>
      </c>
    </row>
    <row r="89" spans="10:31">
      <c r="J89" s="3">
        <v>87</v>
      </c>
      <c r="K89" s="84">
        <f t="shared" si="18"/>
        <v>0.65199999999999969</v>
      </c>
      <c r="L89" s="58">
        <f t="shared" ca="1" si="19"/>
        <v>130.50860561890474</v>
      </c>
      <c r="M89" s="56">
        <f t="shared" ca="1" si="20"/>
        <v>0.70494330059917232</v>
      </c>
      <c r="N89" s="57">
        <f t="shared" ca="1" si="21"/>
        <v>0.86518116064845141</v>
      </c>
      <c r="O89" s="56">
        <f t="shared" ca="1" si="22"/>
        <v>0.29505669940082763</v>
      </c>
      <c r="P89" s="56">
        <f t="shared" ca="1" si="23"/>
        <v>0.13481883935154862</v>
      </c>
      <c r="Q89" s="58">
        <f t="shared" ca="1" si="12"/>
        <v>55.078813260069388</v>
      </c>
      <c r="R89" s="58">
        <f t="shared" ca="1" si="13"/>
        <v>6.6119457139266373</v>
      </c>
      <c r="S89" s="56">
        <f t="shared" ca="1" si="14"/>
        <v>0.86518116064845141</v>
      </c>
      <c r="T89" s="29">
        <f t="shared" ca="1" si="15"/>
        <v>-0.13481883935154859</v>
      </c>
      <c r="U89" s="59"/>
      <c r="V89" s="10"/>
      <c r="W89" s="10"/>
      <c r="X89" s="10"/>
      <c r="Y89" s="10"/>
      <c r="Z89" s="10"/>
      <c r="AA89" s="73">
        <f ca="1">IFERROR(Sheet3!Q89,"")</f>
        <v>56.451464950585368</v>
      </c>
      <c r="AB89" s="10" t="str">
        <f t="shared" ca="1" si="16"/>
        <v/>
      </c>
      <c r="AC89" s="10" t="str">
        <f t="shared" ca="1" si="17"/>
        <v/>
      </c>
      <c r="AD89" s="74">
        <f ca="1">Sheet3!N89</f>
        <v>0.2411218005363196</v>
      </c>
      <c r="AE89" s="75">
        <f ca="1">Sheet3!O89</f>
        <v>0.11923927545067545</v>
      </c>
    </row>
    <row r="90" spans="10:31">
      <c r="J90" s="3">
        <v>88</v>
      </c>
      <c r="K90" s="84">
        <f t="shared" si="18"/>
        <v>0.64799999999999969</v>
      </c>
      <c r="L90" s="58">
        <f t="shared" ca="1" si="19"/>
        <v>131.38451383226399</v>
      </c>
      <c r="M90" s="56">
        <f t="shared" ca="1" si="20"/>
        <v>0.70997196508224003</v>
      </c>
      <c r="N90" s="57">
        <f t="shared" ca="1" si="21"/>
        <v>0.86795835444396729</v>
      </c>
      <c r="O90" s="56">
        <f t="shared" ca="1" si="22"/>
        <v>0.29002803491775997</v>
      </c>
      <c r="P90" s="56">
        <f t="shared" ca="1" si="23"/>
        <v>0.13204164555603276</v>
      </c>
      <c r="Q90" s="58">
        <f t="shared" ca="1" si="12"/>
        <v>55.767979611871652</v>
      </c>
      <c r="R90" s="58">
        <f t="shared" ca="1" si="13"/>
        <v>6.4547441950184883</v>
      </c>
      <c r="S90" s="56">
        <f t="shared" ca="1" si="14"/>
        <v>0.86795835444396729</v>
      </c>
      <c r="T90" s="29">
        <f t="shared" ca="1" si="15"/>
        <v>-0.13204164555603271</v>
      </c>
      <c r="U90" s="59"/>
      <c r="V90" s="10"/>
      <c r="W90" s="10"/>
      <c r="X90" s="10"/>
      <c r="Y90" s="10"/>
      <c r="Z90" s="10"/>
      <c r="AA90" s="73">
        <f ca="1">IFERROR(Sheet3!Q90,"")</f>
        <v>51.993593142681512</v>
      </c>
      <c r="AB90" s="10" t="str">
        <f t="shared" ca="1" si="16"/>
        <v/>
      </c>
      <c r="AC90" s="10" t="str">
        <f t="shared" ca="1" si="17"/>
        <v/>
      </c>
      <c r="AD90" s="74">
        <f ca="1">Sheet3!N90</f>
        <v>0.42734961127692372</v>
      </c>
      <c r="AE90" s="75">
        <f ca="1">Sheet3!O90</f>
        <v>0.23127939756931118</v>
      </c>
    </row>
    <row r="91" spans="10:31">
      <c r="J91" s="3">
        <v>89</v>
      </c>
      <c r="K91" s="84">
        <f t="shared" si="18"/>
        <v>0.64399999999999968</v>
      </c>
      <c r="L91" s="58">
        <f t="shared" ca="1" si="19"/>
        <v>125.01939051318132</v>
      </c>
      <c r="M91" s="56">
        <f t="shared" ca="1" si="20"/>
        <v>0.68000776985005695</v>
      </c>
      <c r="N91" s="57">
        <f t="shared" ca="1" si="21"/>
        <v>0.8483700484183524</v>
      </c>
      <c r="O91" s="56">
        <f t="shared" ca="1" si="22"/>
        <v>0.31999223014994305</v>
      </c>
      <c r="P91" s="56">
        <f t="shared" ca="1" si="23"/>
        <v>0.1516299515816476</v>
      </c>
      <c r="Q91" s="58">
        <f t="shared" ca="1" si="12"/>
        <v>50.23350448350832</v>
      </c>
      <c r="R91" s="58">
        <f t="shared" ca="1" si="13"/>
        <v>7.3149433648244653</v>
      </c>
      <c r="S91" s="56">
        <f t="shared" ca="1" si="14"/>
        <v>0.8483700484183524</v>
      </c>
      <c r="T91" s="29">
        <f t="shared" ca="1" si="15"/>
        <v>-0.1516299515816476</v>
      </c>
      <c r="U91" s="59"/>
      <c r="V91" s="10"/>
      <c r="W91" s="10"/>
      <c r="X91" s="10"/>
      <c r="Y91" s="10"/>
      <c r="Z91" s="10"/>
      <c r="AA91" s="73">
        <f ca="1">IFERROR(Sheet3!Q91,"")</f>
        <v>51.289801233842923</v>
      </c>
      <c r="AB91" s="10" t="str">
        <f t="shared" ca="1" si="16"/>
        <v/>
      </c>
      <c r="AC91" s="10" t="str">
        <f t="shared" ca="1" si="17"/>
        <v/>
      </c>
      <c r="AD91" s="74">
        <f ca="1">Sheet3!N91</f>
        <v>0.17222844774212831</v>
      </c>
      <c r="AE91" s="75">
        <f ca="1">Sheet3!O91</f>
        <v>0.20980632490488105</v>
      </c>
    </row>
    <row r="92" spans="10:31">
      <c r="J92" s="3">
        <v>90</v>
      </c>
      <c r="K92" s="84">
        <f t="shared" si="18"/>
        <v>0.63999999999999968</v>
      </c>
      <c r="L92" s="58">
        <f t="shared" ca="1" si="19"/>
        <v>120.7861950615428</v>
      </c>
      <c r="M92" s="56">
        <f t="shared" ca="1" si="20"/>
        <v>0.6586475279878119</v>
      </c>
      <c r="N92" s="57">
        <f t="shared" ca="1" si="21"/>
        <v>0.83367121566490898</v>
      </c>
      <c r="O92" s="56">
        <f t="shared" ca="1" si="22"/>
        <v>0.3413524720121881</v>
      </c>
      <c r="P92" s="56">
        <f t="shared" ca="1" si="23"/>
        <v>0.16632878433509099</v>
      </c>
      <c r="Q92" s="58">
        <f t="shared" ca="1" si="12"/>
        <v>46.60099505854938</v>
      </c>
      <c r="R92" s="58">
        <f t="shared" ca="1" si="13"/>
        <v>7.945191010858295</v>
      </c>
      <c r="S92" s="56">
        <f t="shared" ca="1" si="14"/>
        <v>0.83367121566490898</v>
      </c>
      <c r="T92" s="29">
        <f t="shared" ca="1" si="15"/>
        <v>-0.16632878433509102</v>
      </c>
      <c r="U92" s="59"/>
      <c r="V92" s="10"/>
      <c r="W92" s="10"/>
      <c r="X92" s="10"/>
      <c r="Y92" s="10"/>
      <c r="Z92" s="10"/>
      <c r="AA92" s="73">
        <f ca="1">IFERROR(Sheet3!Q92,"")</f>
        <v>51.651730738543215</v>
      </c>
      <c r="AB92" s="10" t="str">
        <f t="shared" ca="1" si="16"/>
        <v/>
      </c>
      <c r="AC92" s="10" t="str">
        <f t="shared" ca="1" si="17"/>
        <v/>
      </c>
      <c r="AD92" s="74">
        <f ca="1">Sheet3!N92</f>
        <v>-0.1672412657088671</v>
      </c>
      <c r="AE92" s="75">
        <f ca="1">Sheet3!O92</f>
        <v>7.2698110136245345E-2</v>
      </c>
    </row>
    <row r="93" spans="10:31">
      <c r="J93" s="3">
        <v>91</v>
      </c>
      <c r="K93" s="84">
        <f t="shared" si="18"/>
        <v>0.63599999999999968</v>
      </c>
      <c r="L93" s="58">
        <f t="shared" ca="1" si="19"/>
        <v>111.42950847342316</v>
      </c>
      <c r="M93" s="56">
        <f t="shared" ca="1" si="20"/>
        <v>0.60516338375924716</v>
      </c>
      <c r="N93" s="57">
        <f t="shared" ca="1" si="21"/>
        <v>0.79530915741149733</v>
      </c>
      <c r="O93" s="56">
        <f t="shared" ca="1" si="22"/>
        <v>0.39483661624075289</v>
      </c>
      <c r="P93" s="56">
        <f t="shared" ca="1" si="23"/>
        <v>0.2046908425885027</v>
      </c>
      <c r="Q93" s="58">
        <f t="shared" ca="1" si="12"/>
        <v>38.900707108346261</v>
      </c>
      <c r="R93" s="58">
        <f t="shared" ca="1" si="13"/>
        <v>9.631161912227828</v>
      </c>
      <c r="S93" s="56">
        <f t="shared" ca="1" si="14"/>
        <v>0.79530915741149733</v>
      </c>
      <c r="T93" s="29">
        <f t="shared" ca="1" si="15"/>
        <v>-0.20469084258850267</v>
      </c>
      <c r="U93" s="59"/>
      <c r="V93" s="10"/>
      <c r="W93" s="10"/>
      <c r="X93" s="10"/>
      <c r="Y93" s="10"/>
      <c r="Z93" s="10"/>
      <c r="AA93" s="73">
        <f ca="1">IFERROR(Sheet3!Q93,"")</f>
        <v>44.720444798856562</v>
      </c>
      <c r="AB93" s="10" t="str">
        <f t="shared" ca="1" si="16"/>
        <v/>
      </c>
      <c r="AC93" s="10" t="str">
        <f t="shared" ca="1" si="17"/>
        <v/>
      </c>
      <c r="AD93" s="74">
        <f ca="1">Sheet3!N93</f>
        <v>-0.75852227481418311</v>
      </c>
      <c r="AE93" s="75">
        <f ca="1">Sheet3!O93</f>
        <v>-0.22956384802754681</v>
      </c>
    </row>
    <row r="94" spans="10:31">
      <c r="J94" s="3">
        <v>92</v>
      </c>
      <c r="K94" s="84">
        <f t="shared" si="18"/>
        <v>0.63199999999999967</v>
      </c>
      <c r="L94" s="58">
        <f t="shared" ca="1" si="19"/>
        <v>115.33715492268584</v>
      </c>
      <c r="M94" s="56">
        <f t="shared" ca="1" si="20"/>
        <v>0.62953770072551085</v>
      </c>
      <c r="N94" s="57">
        <f t="shared" ca="1" si="21"/>
        <v>0.81249236102944478</v>
      </c>
      <c r="O94" s="56">
        <f t="shared" ca="1" si="22"/>
        <v>0.37046229927448915</v>
      </c>
      <c r="P94" s="56">
        <f t="shared" ca="1" si="23"/>
        <v>0.18750763897055528</v>
      </c>
      <c r="Q94" s="58">
        <f t="shared" ca="1" si="12"/>
        <v>41.969139386251349</v>
      </c>
      <c r="R94" s="58">
        <f t="shared" ca="1" si="13"/>
        <v>8.8215306522546193</v>
      </c>
      <c r="S94" s="56">
        <f t="shared" ca="1" si="14"/>
        <v>0.81249236102944478</v>
      </c>
      <c r="T94" s="29">
        <f t="shared" ca="1" si="15"/>
        <v>-0.18750763897055522</v>
      </c>
      <c r="U94" s="59"/>
      <c r="V94" s="10"/>
      <c r="W94" s="10"/>
      <c r="X94" s="10"/>
      <c r="Y94" s="10"/>
      <c r="Z94" s="10"/>
      <c r="AA94" s="73">
        <f ca="1">IFERROR(Sheet3!Q94,"")</f>
        <v>45.705150334153252</v>
      </c>
      <c r="AB94" s="10" t="str">
        <f t="shared" ca="1" si="16"/>
        <v/>
      </c>
      <c r="AC94" s="10" t="str">
        <f t="shared" ca="1" si="17"/>
        <v/>
      </c>
      <c r="AD94" s="74">
        <f ca="1">Sheet3!N94</f>
        <v>-0.78176604110761616</v>
      </c>
      <c r="AE94" s="75">
        <f ca="1">Sheet3!O94</f>
        <v>-0.43036464551120834</v>
      </c>
    </row>
    <row r="95" spans="10:31">
      <c r="J95" s="3">
        <v>93</v>
      </c>
      <c r="K95" s="84">
        <f t="shared" si="18"/>
        <v>0.62799999999999967</v>
      </c>
      <c r="L95" s="58">
        <f t="shared" ca="1" si="19"/>
        <v>118.97121471774199</v>
      </c>
      <c r="M95" s="56">
        <f t="shared" ca="1" si="20"/>
        <v>0.65125881651906548</v>
      </c>
      <c r="N95" s="57">
        <f t="shared" ca="1" si="21"/>
        <v>0.82727369016708663</v>
      </c>
      <c r="O95" s="56">
        <f t="shared" ca="1" si="22"/>
        <v>0.34874118348093452</v>
      </c>
      <c r="P95" s="56">
        <f t="shared" ca="1" si="23"/>
        <v>0.1727263098329134</v>
      </c>
      <c r="Q95" s="58">
        <f t="shared" ca="1" si="12"/>
        <v>44.875816173209039</v>
      </c>
      <c r="R95" s="58">
        <f t="shared" ca="1" si="13"/>
        <v>8.1237412073058408</v>
      </c>
      <c r="S95" s="56">
        <f t="shared" ca="1" si="14"/>
        <v>0.82727369016708663</v>
      </c>
      <c r="T95" s="29">
        <f t="shared" ca="1" si="15"/>
        <v>-0.17272630983291337</v>
      </c>
      <c r="U95" s="59"/>
      <c r="V95" s="10"/>
      <c r="W95" s="10"/>
      <c r="X95" s="10"/>
      <c r="Y95" s="10"/>
      <c r="Z95" s="10"/>
      <c r="AA95" s="73">
        <f ca="1">IFERROR(Sheet3!Q95,"")</f>
        <v>51.383420989643248</v>
      </c>
      <c r="AB95" s="10" t="str">
        <f t="shared" ca="1" si="16"/>
        <v/>
      </c>
      <c r="AC95" s="10" t="str">
        <f t="shared" ca="1" si="17"/>
        <v/>
      </c>
      <c r="AD95" s="74">
        <f ca="1">Sheet3!N95</f>
        <v>-0.54533012613919141</v>
      </c>
      <c r="AE95" s="75">
        <f ca="1">Sheet3!O95</f>
        <v>-0.47217027483047491</v>
      </c>
    </row>
    <row r="96" spans="10:31">
      <c r="J96" s="3">
        <v>94</v>
      </c>
      <c r="K96" s="84">
        <f t="shared" si="18"/>
        <v>0.62399999999999967</v>
      </c>
      <c r="L96" s="58">
        <f t="shared" ca="1" si="19"/>
        <v>113.82674594251851</v>
      </c>
      <c r="M96" s="56">
        <f t="shared" ca="1" si="20"/>
        <v>0.62215480484128827</v>
      </c>
      <c r="N96" s="57">
        <f t="shared" ca="1" si="21"/>
        <v>0.80623371207668715</v>
      </c>
      <c r="O96" s="56">
        <f t="shared" ca="1" si="22"/>
        <v>0.37784519515871173</v>
      </c>
      <c r="P96" s="56">
        <f t="shared" ca="1" si="23"/>
        <v>0.1937662879233128</v>
      </c>
      <c r="Q96" s="58">
        <f t="shared" ca="1" si="12"/>
        <v>40.599508661383737</v>
      </c>
      <c r="R96" s="58">
        <f t="shared" ca="1" si="13"/>
        <v>9.0215066894543376</v>
      </c>
      <c r="S96" s="56">
        <f t="shared" ca="1" si="14"/>
        <v>0.80623371207668715</v>
      </c>
      <c r="T96" s="29">
        <f t="shared" ca="1" si="15"/>
        <v>-0.19376628792331285</v>
      </c>
      <c r="U96" s="59"/>
      <c r="V96" s="10"/>
      <c r="W96" s="10"/>
      <c r="X96" s="10"/>
      <c r="Y96" s="10"/>
      <c r="Z96" s="10"/>
      <c r="AA96" s="73">
        <f ca="1">IFERROR(Sheet3!Q96,"")</f>
        <v>49.032213518658004</v>
      </c>
      <c r="AB96" s="10" t="str">
        <f t="shared" ca="1" si="16"/>
        <v/>
      </c>
      <c r="AC96" s="10" t="str">
        <f t="shared" ca="1" si="17"/>
        <v/>
      </c>
      <c r="AD96" s="74">
        <f ca="1">Sheet3!N96</f>
        <v>-0.62578009629447706</v>
      </c>
      <c r="AE96" s="75">
        <f ca="1">Sheet3!O96</f>
        <v>-0.52802839172647564</v>
      </c>
    </row>
    <row r="97" spans="10:31">
      <c r="J97" s="3">
        <v>95</v>
      </c>
      <c r="K97" s="84">
        <f t="shared" si="18"/>
        <v>0.61999999999999966</v>
      </c>
      <c r="L97" s="58">
        <f t="shared" ca="1" si="19"/>
        <v>107.8626333906243</v>
      </c>
      <c r="M97" s="56">
        <f t="shared" ca="1" si="20"/>
        <v>0.5853614370507938</v>
      </c>
      <c r="N97" s="57">
        <f t="shared" ca="1" si="21"/>
        <v>0.77840255405535363</v>
      </c>
      <c r="O97" s="56">
        <f t="shared" ca="1" si="22"/>
        <v>0.41463856294920615</v>
      </c>
      <c r="P97" s="56">
        <f t="shared" ca="1" si="23"/>
        <v>0.22159744594464634</v>
      </c>
      <c r="Q97" s="58">
        <f t="shared" ca="1" si="12"/>
        <v>35.797970944497372</v>
      </c>
      <c r="R97" s="58">
        <f t="shared" ca="1" si="13"/>
        <v>10.213696402649816</v>
      </c>
      <c r="S97" s="56">
        <f t="shared" ca="1" si="14"/>
        <v>0.77840255405535363</v>
      </c>
      <c r="T97" s="29">
        <f t="shared" ca="1" si="15"/>
        <v>-0.22159744594464637</v>
      </c>
      <c r="U97" s="59"/>
      <c r="V97" s="10"/>
      <c r="W97" s="10"/>
      <c r="X97" s="10"/>
      <c r="Y97" s="10"/>
      <c r="Z97" s="10"/>
      <c r="AA97" s="73">
        <f ca="1">IFERROR(Sheet3!Q97,"")</f>
        <v>37.757357811778974</v>
      </c>
      <c r="AB97" s="10" t="str">
        <f t="shared" ca="1" si="16"/>
        <v/>
      </c>
      <c r="AC97" s="10" t="str">
        <f t="shared" ca="1" si="17"/>
        <v/>
      </c>
      <c r="AD97" s="74">
        <f ca="1">Sheet3!N97</f>
        <v>-0.8884968610972237</v>
      </c>
      <c r="AE97" s="75">
        <f ca="1">Sheet3!O97</f>
        <v>-0.65910783513402038</v>
      </c>
    </row>
    <row r="98" spans="10:31">
      <c r="J98" s="3">
        <v>96</v>
      </c>
      <c r="K98" s="84">
        <f t="shared" si="18"/>
        <v>0.61599999999999966</v>
      </c>
      <c r="L98" s="58">
        <f t="shared" ca="1" si="19"/>
        <v>96.718917516524456</v>
      </c>
      <c r="M98" s="56">
        <f t="shared" ca="1" si="20"/>
        <v>0.50756659826182282</v>
      </c>
      <c r="N98" s="57">
        <f t="shared" ca="1" si="21"/>
        <v>0.71510725912029638</v>
      </c>
      <c r="O98" s="56">
        <f t="shared" ca="1" si="22"/>
        <v>0.49243340173817718</v>
      </c>
      <c r="P98" s="56">
        <f t="shared" ca="1" si="23"/>
        <v>0.28489274087970362</v>
      </c>
      <c r="Q98" s="58">
        <f t="shared" ca="1" si="12"/>
        <v>27.387616363582588</v>
      </c>
      <c r="R98" s="58">
        <f t="shared" ca="1" si="13"/>
        <v>12.976683237297951</v>
      </c>
      <c r="S98" s="56">
        <f t="shared" ca="1" si="14"/>
        <v>0.71510725912029638</v>
      </c>
      <c r="T98" s="29">
        <f t="shared" ca="1" si="15"/>
        <v>-0.28489274087970362</v>
      </c>
      <c r="U98" s="59"/>
      <c r="V98" s="10"/>
      <c r="W98" s="10"/>
      <c r="X98" s="10"/>
      <c r="Y98" s="10"/>
      <c r="Z98" s="10"/>
      <c r="AA98" s="73">
        <f ca="1">IFERROR(Sheet3!Q98,"")</f>
        <v>25.767852052178995</v>
      </c>
      <c r="AB98" s="10" t="str">
        <f t="shared" ca="1" si="16"/>
        <v/>
      </c>
      <c r="AC98" s="10" t="str">
        <f t="shared" ca="1" si="17"/>
        <v>Exit Hedge</v>
      </c>
      <c r="AD98" s="74">
        <f ca="1">Sheet3!N98</f>
        <v>-1.4596344706178286</v>
      </c>
      <c r="AE98" s="75">
        <f ca="1">Sheet3!O98</f>
        <v>-0.95020842985540521</v>
      </c>
    </row>
    <row r="99" spans="10:31">
      <c r="J99" s="3">
        <v>97</v>
      </c>
      <c r="K99" s="84">
        <f t="shared" si="18"/>
        <v>0.61199999999999966</v>
      </c>
      <c r="L99" s="58">
        <f t="shared" ca="1" si="19"/>
        <v>97.224792298171181</v>
      </c>
      <c r="M99" s="56">
        <f t="shared" ca="1" si="20"/>
        <v>0.51184212458219092</v>
      </c>
      <c r="N99" s="57">
        <f t="shared" ca="1" si="21"/>
        <v>0.71813198722572702</v>
      </c>
      <c r="O99" s="56">
        <f t="shared" ca="1" si="22"/>
        <v>0.48815787541780903</v>
      </c>
      <c r="P99" s="56">
        <f t="shared" ca="1" si="23"/>
        <v>0.28186801277427304</v>
      </c>
      <c r="Q99" s="58">
        <f t="shared" ca="1" si="12"/>
        <v>27.676370640352971</v>
      </c>
      <c r="R99" s="58">
        <f t="shared" ca="1" si="13"/>
        <v>12.789198940999558</v>
      </c>
      <c r="S99" s="56">
        <f t="shared" ca="1" si="14"/>
        <v>0.71813198722572702</v>
      </c>
      <c r="T99" s="29">
        <f t="shared" ca="1" si="15"/>
        <v>-0.28186801277427298</v>
      </c>
      <c r="U99" s="59"/>
      <c r="V99" s="10"/>
      <c r="W99" s="10"/>
      <c r="X99" s="10"/>
      <c r="Y99" s="10"/>
      <c r="Z99" s="10"/>
      <c r="AA99" s="73">
        <f ca="1">IFERROR(Sheet3!Q99,"")</f>
        <v>26.482092401275978</v>
      </c>
      <c r="AB99" s="10" t="str">
        <f t="shared" ca="1" si="16"/>
        <v/>
      </c>
      <c r="AC99" s="10" t="str">
        <f t="shared" ca="1" si="17"/>
        <v>Exit Hedge</v>
      </c>
      <c r="AD99" s="74">
        <f ca="1">Sheet3!N99</f>
        <v>-1.5685026788237195</v>
      </c>
      <c r="AE99" s="75">
        <f ca="1">Sheet3!O99</f>
        <v>-1.1750427022075196</v>
      </c>
    </row>
    <row r="100" spans="10:31">
      <c r="J100" s="3">
        <v>98</v>
      </c>
      <c r="K100" s="84">
        <f t="shared" si="18"/>
        <v>0.60799999999999965</v>
      </c>
      <c r="L100" s="58">
        <f t="shared" ca="1" si="19"/>
        <v>97.279110659400956</v>
      </c>
      <c r="M100" s="56">
        <f t="shared" ca="1" si="20"/>
        <v>0.51274198703762175</v>
      </c>
      <c r="N100" s="57">
        <f t="shared" ca="1" si="21"/>
        <v>0.71828872089544327</v>
      </c>
      <c r="O100" s="56">
        <f t="shared" ca="1" si="22"/>
        <v>0.48725801296237825</v>
      </c>
      <c r="P100" s="56">
        <f t="shared" ca="1" si="23"/>
        <v>0.28171127910455673</v>
      </c>
      <c r="Q100" s="58">
        <f t="shared" ca="1" si="12"/>
        <v>27.641331571678165</v>
      </c>
      <c r="R100" s="58">
        <f t="shared" ca="1" si="13"/>
        <v>12.72948839062871</v>
      </c>
      <c r="S100" s="56">
        <f t="shared" ca="1" si="14"/>
        <v>0.71828872089544327</v>
      </c>
      <c r="T100" s="29">
        <f t="shared" ca="1" si="15"/>
        <v>-0.28171127910455673</v>
      </c>
      <c r="U100" s="59"/>
      <c r="V100" s="10"/>
      <c r="W100" s="10"/>
      <c r="X100" s="10"/>
      <c r="Y100" s="10"/>
      <c r="Z100" s="10"/>
      <c r="AA100" s="73">
        <f ca="1">IFERROR(Sheet3!Q100,"")</f>
        <v>28.372377711546065</v>
      </c>
      <c r="AB100" s="10" t="str">
        <f t="shared" ca="1" si="16"/>
        <v/>
      </c>
      <c r="AC100" s="10" t="str">
        <f t="shared" ca="1" si="17"/>
        <v>Exit Hedge</v>
      </c>
      <c r="AD100" s="74">
        <f ca="1">Sheet3!N100</f>
        <v>-1.4683768865942852</v>
      </c>
      <c r="AE100" s="75">
        <f ca="1">Sheet3!O100</f>
        <v>-1.2817096783481616</v>
      </c>
    </row>
    <row r="101" spans="10:31">
      <c r="J101" s="3">
        <v>99</v>
      </c>
      <c r="K101" s="84">
        <f t="shared" si="18"/>
        <v>0.60399999999999965</v>
      </c>
      <c r="L101" s="58">
        <f t="shared" ca="1" si="19"/>
        <v>89.433481243393615</v>
      </c>
      <c r="M101" s="56">
        <f t="shared" ca="1" si="20"/>
        <v>0.45169532091847908</v>
      </c>
      <c r="N101" s="57">
        <f t="shared" ca="1" si="21"/>
        <v>0.6637220513058657</v>
      </c>
      <c r="O101" s="56">
        <f t="shared" ca="1" si="22"/>
        <v>0.54830467908152092</v>
      </c>
      <c r="P101" s="56">
        <f t="shared" ca="1" si="23"/>
        <v>0.33627794869413424</v>
      </c>
      <c r="Q101" s="58">
        <f t="shared" ca="1" si="12"/>
        <v>22.140668130956186</v>
      </c>
      <c r="R101" s="58">
        <f t="shared" ca="1" si="13"/>
        <v>15.104111920245749</v>
      </c>
      <c r="S101" s="56">
        <f t="shared" ca="1" si="14"/>
        <v>0.6637220513058657</v>
      </c>
      <c r="T101" s="29">
        <f t="shared" ca="1" si="15"/>
        <v>-0.3362779486941343</v>
      </c>
      <c r="U101" s="59"/>
      <c r="V101" s="10"/>
      <c r="W101" s="10"/>
      <c r="X101" s="10"/>
      <c r="Y101" s="10"/>
      <c r="Z101" s="10"/>
      <c r="AA101" s="73">
        <f ca="1">IFERROR(Sheet3!Q101,"")</f>
        <v>27.829964153722727</v>
      </c>
      <c r="AB101" s="10" t="str">
        <f t="shared" ca="1" si="16"/>
        <v/>
      </c>
      <c r="AC101" s="10" t="str">
        <f t="shared" ca="1" si="17"/>
        <v>Exit Hedge</v>
      </c>
      <c r="AD101" s="74">
        <f ca="1">Sheet3!N101</f>
        <v>-1.6544539209049702</v>
      </c>
      <c r="AE101" s="75">
        <f ca="1">Sheet3!O101</f>
        <v>-1.4172530392779101</v>
      </c>
    </row>
    <row r="102" spans="10:31">
      <c r="J102" s="3">
        <v>100</v>
      </c>
      <c r="K102" s="84">
        <f t="shared" si="18"/>
        <v>0.59999999999999964</v>
      </c>
      <c r="L102" s="58">
        <f t="shared" ca="1" si="19"/>
        <v>90.828065961481187</v>
      </c>
      <c r="M102" s="56">
        <f t="shared" ca="1" si="20"/>
        <v>0.46330816811290859</v>
      </c>
      <c r="N102" s="57">
        <f t="shared" ca="1" si="21"/>
        <v>0.67368617929542585</v>
      </c>
      <c r="O102" s="56">
        <f t="shared" ca="1" si="22"/>
        <v>0.53669183188709146</v>
      </c>
      <c r="P102" s="56">
        <f t="shared" ca="1" si="23"/>
        <v>0.3263138207045741</v>
      </c>
      <c r="Q102" s="58">
        <f t="shared" ca="1" si="12"/>
        <v>23.000698800684084</v>
      </c>
      <c r="R102" s="58">
        <f t="shared" ca="1" si="13"/>
        <v>14.599226104859358</v>
      </c>
      <c r="S102" s="56">
        <f t="shared" ca="1" si="14"/>
        <v>0.67368617929542585</v>
      </c>
      <c r="T102" s="29">
        <f t="shared" ca="1" si="15"/>
        <v>-0.32631382070457415</v>
      </c>
      <c r="U102" s="59"/>
      <c r="V102" s="10"/>
      <c r="W102" s="10"/>
      <c r="X102" s="10"/>
      <c r="Y102" s="10"/>
      <c r="Z102" s="10"/>
      <c r="AA102" s="73">
        <f ca="1">IFERROR(Sheet3!Q102,"")</f>
        <v>27.110795970991205</v>
      </c>
      <c r="AB102" s="10" t="str">
        <f t="shared" ca="1" si="16"/>
        <v/>
      </c>
      <c r="AC102" s="10" t="str">
        <f t="shared" ca="1" si="17"/>
        <v>Exit Hedge</v>
      </c>
      <c r="AD102" s="74">
        <f ca="1">Sheet3!N102</f>
        <v>-1.5190861962958877</v>
      </c>
      <c r="AE102" s="75">
        <f ca="1">Sheet3!O102</f>
        <v>-1.4542832781935382</v>
      </c>
    </row>
    <row r="103" spans="10:31">
      <c r="J103" s="3">
        <v>101</v>
      </c>
      <c r="K103" s="84">
        <f t="shared" si="18"/>
        <v>0.59599999999999964</v>
      </c>
      <c r="L103" s="58">
        <f t="shared" ca="1" si="19"/>
        <v>90.823915713278083</v>
      </c>
      <c r="M103" s="56">
        <f t="shared" ca="1" si="20"/>
        <v>0.46360777700916361</v>
      </c>
      <c r="N103" s="57">
        <f t="shared" ca="1" si="21"/>
        <v>0.67330530534123523</v>
      </c>
      <c r="O103" s="56">
        <f t="shared" ca="1" si="22"/>
        <v>0.53639222299083644</v>
      </c>
      <c r="P103" s="56">
        <f t="shared" ca="1" si="23"/>
        <v>0.32669469465876483</v>
      </c>
      <c r="Q103" s="58">
        <f t="shared" ca="1" si="12"/>
        <v>22.924855255265427</v>
      </c>
      <c r="R103" s="58">
        <f t="shared" ca="1" si="13"/>
        <v>14.557211723103684</v>
      </c>
      <c r="S103" s="56">
        <f t="shared" ca="1" si="14"/>
        <v>0.67330530534123523</v>
      </c>
      <c r="T103" s="29">
        <f t="shared" ca="1" si="15"/>
        <v>-0.32669469465876477</v>
      </c>
      <c r="U103" s="59"/>
      <c r="V103" s="10"/>
      <c r="W103" s="10"/>
      <c r="X103" s="10"/>
      <c r="Y103" s="10"/>
      <c r="Z103" s="10"/>
      <c r="AA103" s="73">
        <f ca="1">IFERROR(Sheet3!Q103,"")</f>
        <v>17.164458895429789</v>
      </c>
      <c r="AB103" s="10" t="str">
        <f t="shared" ca="1" si="16"/>
        <v/>
      </c>
      <c r="AC103" s="10" t="str">
        <f t="shared" ca="1" si="17"/>
        <v>Exit Hedge</v>
      </c>
      <c r="AD103" s="74">
        <f ca="1">Sheet3!N103</f>
        <v>-1.310148130082581</v>
      </c>
      <c r="AE103" s="75">
        <f ca="1">Sheet3!O103</f>
        <v>-1.4018704970622811</v>
      </c>
    </row>
    <row r="104" spans="10:31">
      <c r="J104" s="3">
        <v>102</v>
      </c>
      <c r="K104" s="84">
        <f t="shared" si="18"/>
        <v>0.59199999999999964</v>
      </c>
      <c r="L104" s="58">
        <f t="shared" ca="1" si="19"/>
        <v>88.95192274310692</v>
      </c>
      <c r="M104" s="56">
        <f t="shared" ca="1" si="20"/>
        <v>0.44860986191783064</v>
      </c>
      <c r="N104" s="57">
        <f t="shared" ca="1" si="21"/>
        <v>0.65888296303407679</v>
      </c>
      <c r="O104" s="56">
        <f t="shared" ca="1" si="22"/>
        <v>0.5513901380821693</v>
      </c>
      <c r="P104" s="56">
        <f t="shared" ca="1" si="23"/>
        <v>0.34111703696592321</v>
      </c>
      <c r="Q104" s="58">
        <f t="shared" ca="1" si="12"/>
        <v>21.604890498966213</v>
      </c>
      <c r="R104" s="58">
        <f t="shared" ca="1" si="13"/>
        <v>15.138929538768501</v>
      </c>
      <c r="S104" s="56">
        <f t="shared" ca="1" si="14"/>
        <v>0.65888296303407679</v>
      </c>
      <c r="T104" s="29">
        <f t="shared" ca="1" si="15"/>
        <v>-0.34111703696592321</v>
      </c>
      <c r="U104" s="59"/>
      <c r="V104" s="10"/>
      <c r="W104" s="10"/>
      <c r="X104" s="10"/>
      <c r="Y104" s="10"/>
      <c r="Z104" s="10"/>
      <c r="AA104" s="73">
        <f ca="1">IFERROR(Sheet3!Q104,"")</f>
        <v>15.460150812702082</v>
      </c>
      <c r="AB104" s="10" t="str">
        <f t="shared" ca="1" si="16"/>
        <v/>
      </c>
      <c r="AC104" s="10" t="str">
        <f t="shared" ca="1" si="17"/>
        <v>Exit Hedge</v>
      </c>
      <c r="AD104" s="74">
        <f ca="1">Sheet3!N104</f>
        <v>-1.175020322838435</v>
      </c>
      <c r="AE104" s="75">
        <f ca="1">Sheet3!O104</f>
        <v>-1.3193795246172462</v>
      </c>
    </row>
    <row r="105" spans="10:31">
      <c r="J105" s="3">
        <v>103</v>
      </c>
      <c r="K105" s="84">
        <f t="shared" si="18"/>
        <v>0.58799999999999963</v>
      </c>
      <c r="L105" s="58">
        <f t="shared" ca="1" si="19"/>
        <v>87.536708317970451</v>
      </c>
      <c r="M105" s="56">
        <f t="shared" ca="1" si="20"/>
        <v>0.43709589275622074</v>
      </c>
      <c r="N105" s="57">
        <f t="shared" ca="1" si="21"/>
        <v>0.64744506856186579</v>
      </c>
      <c r="O105" s="56">
        <f t="shared" ca="1" si="22"/>
        <v>0.56290410724377926</v>
      </c>
      <c r="P105" s="56">
        <f t="shared" ca="1" si="23"/>
        <v>0.35255493143813421</v>
      </c>
      <c r="Q105" s="58">
        <f t="shared" ca="1" si="12"/>
        <v>20.607953137616882</v>
      </c>
      <c r="R105" s="58">
        <f t="shared" ca="1" si="13"/>
        <v>15.586906894529285</v>
      </c>
      <c r="S105" s="56">
        <f t="shared" ca="1" si="14"/>
        <v>0.64744506856186579</v>
      </c>
      <c r="T105" s="29">
        <f t="shared" ca="1" si="15"/>
        <v>-0.35255493143813421</v>
      </c>
      <c r="U105" s="59"/>
      <c r="V105" s="10"/>
      <c r="W105" s="10"/>
      <c r="X105" s="10"/>
      <c r="Y105" s="10"/>
      <c r="Z105" s="10"/>
      <c r="AA105" s="73">
        <f ca="1">IFERROR(Sheet3!Q105,"")</f>
        <v>16.815183246320871</v>
      </c>
      <c r="AB105" s="10" t="str">
        <f t="shared" ca="1" si="16"/>
        <v/>
      </c>
      <c r="AC105" s="10" t="str">
        <f t="shared" ca="1" si="17"/>
        <v>Exit Hedge</v>
      </c>
      <c r="AD105" s="74">
        <f ca="1">Sheet3!N105</f>
        <v>-1.0661582136488192</v>
      </c>
      <c r="AE105" s="75">
        <f ca="1">Sheet3!O105</f>
        <v>-1.2272990479014545</v>
      </c>
    </row>
    <row r="106" spans="10:31">
      <c r="J106" s="3">
        <v>104</v>
      </c>
      <c r="K106" s="84">
        <f t="shared" si="18"/>
        <v>0.58399999999999963</v>
      </c>
      <c r="L106" s="58">
        <f t="shared" ca="1" si="19"/>
        <v>82.575144240032898</v>
      </c>
      <c r="M106" s="56">
        <f t="shared" ca="1" si="20"/>
        <v>0.39481329791888775</v>
      </c>
      <c r="N106" s="57">
        <f t="shared" ca="1" si="21"/>
        <v>0.6057056524794826</v>
      </c>
      <c r="O106" s="56">
        <f t="shared" ca="1" si="22"/>
        <v>0.60518670208111225</v>
      </c>
      <c r="P106" s="56">
        <f t="shared" ca="1" si="23"/>
        <v>0.39429434752051745</v>
      </c>
      <c r="Q106" s="58">
        <f t="shared" ca="1" si="12"/>
        <v>17.426220654383037</v>
      </c>
      <c r="R106" s="58">
        <f t="shared" ca="1" si="13"/>
        <v>17.396449475236551</v>
      </c>
      <c r="S106" s="56">
        <f t="shared" ca="1" si="14"/>
        <v>0.6057056524794826</v>
      </c>
      <c r="T106" s="29">
        <f t="shared" ca="1" si="15"/>
        <v>-0.3942943475205174</v>
      </c>
      <c r="U106" s="59"/>
      <c r="V106" s="10"/>
      <c r="W106" s="10"/>
      <c r="X106" s="10"/>
      <c r="Y106" s="10"/>
      <c r="Z106" s="10"/>
      <c r="AA106" s="73">
        <f ca="1">IFERROR(Sheet3!Q106,"")</f>
        <v>16.601078501071726</v>
      </c>
      <c r="AB106" s="10" t="str">
        <f t="shared" ca="1" si="16"/>
        <v/>
      </c>
      <c r="AC106" s="10" t="str">
        <f t="shared" ca="1" si="17"/>
        <v>Exit Hedge</v>
      </c>
      <c r="AD106" s="74">
        <f ca="1">Sheet3!N106</f>
        <v>-1.1490451926366205</v>
      </c>
      <c r="AE106" s="75">
        <f ca="1">Sheet3!O106</f>
        <v>-1.1988431005324238</v>
      </c>
    </row>
    <row r="107" spans="10:31">
      <c r="J107" s="3">
        <v>105</v>
      </c>
      <c r="K107" s="84">
        <f t="shared" si="18"/>
        <v>0.57999999999999963</v>
      </c>
      <c r="L107" s="58">
        <f t="shared" ca="1" si="19"/>
        <v>82.976692540390772</v>
      </c>
      <c r="M107" s="56">
        <f t="shared" ca="1" si="20"/>
        <v>0.39841519184697816</v>
      </c>
      <c r="N107" s="57">
        <f t="shared" ca="1" si="21"/>
        <v>0.60859262008751047</v>
      </c>
      <c r="O107" s="56">
        <f t="shared" ca="1" si="22"/>
        <v>0.60158480815302184</v>
      </c>
      <c r="P107" s="56">
        <f t="shared" ca="1" si="23"/>
        <v>0.39140737991248958</v>
      </c>
      <c r="Q107" s="58">
        <f t="shared" ca="1" si="12"/>
        <v>17.599830504832092</v>
      </c>
      <c r="R107" s="58">
        <f t="shared" ca="1" si="13"/>
        <v>17.198232709211752</v>
      </c>
      <c r="S107" s="56">
        <f t="shared" ca="1" si="14"/>
        <v>0.60859262008751047</v>
      </c>
      <c r="T107" s="29">
        <f t="shared" ca="1" si="15"/>
        <v>-0.39140737991248953</v>
      </c>
      <c r="U107" s="59"/>
      <c r="V107" s="10"/>
      <c r="W107" s="10"/>
      <c r="X107" s="10"/>
      <c r="Y107" s="10"/>
      <c r="Z107" s="10"/>
      <c r="AA107" s="73">
        <f ca="1">IFERROR(Sheet3!Q107,"")</f>
        <v>20.514532675055364</v>
      </c>
      <c r="AB107" s="10" t="str">
        <f t="shared" ca="1" si="16"/>
        <v/>
      </c>
      <c r="AC107" s="10" t="str">
        <f t="shared" ca="1" si="17"/>
        <v>Exit Hedge</v>
      </c>
      <c r="AD107" s="74">
        <f ca="1">Sheet3!N107</f>
        <v>-1.0599609595055171</v>
      </c>
      <c r="AE107" s="75">
        <f ca="1">Sheet3!O107</f>
        <v>-1.1483405037953669</v>
      </c>
    </row>
    <row r="108" spans="10:31">
      <c r="J108" s="3">
        <v>106</v>
      </c>
      <c r="K108" s="84">
        <f t="shared" si="18"/>
        <v>0.57599999999999962</v>
      </c>
      <c r="L108" s="58">
        <f t="shared" ca="1" si="19"/>
        <v>82.969308381822884</v>
      </c>
      <c r="M108" s="56">
        <f t="shared" ca="1" si="20"/>
        <v>0.39845653944971193</v>
      </c>
      <c r="N108" s="57">
        <f t="shared" ca="1" si="21"/>
        <v>0.60792635473438028</v>
      </c>
      <c r="O108" s="56">
        <f t="shared" ca="1" si="22"/>
        <v>0.60154346055028807</v>
      </c>
      <c r="P108" s="56">
        <f t="shared" ca="1" si="23"/>
        <v>0.39207364526561966</v>
      </c>
      <c r="Q108" s="58">
        <f t="shared" ca="1" si="12"/>
        <v>17.52479563917862</v>
      </c>
      <c r="R108" s="58">
        <f t="shared" ca="1" si="13"/>
        <v>17.160314387742609</v>
      </c>
      <c r="S108" s="56">
        <f t="shared" ca="1" si="14"/>
        <v>0.60792635473438028</v>
      </c>
      <c r="T108" s="29">
        <f t="shared" ca="1" si="15"/>
        <v>-0.39207364526561972</v>
      </c>
      <c r="U108" s="59"/>
      <c r="V108" s="10"/>
      <c r="W108" s="10"/>
      <c r="X108" s="10"/>
      <c r="Y108" s="10"/>
      <c r="Z108" s="10"/>
      <c r="AA108" s="73">
        <f ca="1">IFERROR(Sheet3!Q108,"")</f>
        <v>13.507491699302832</v>
      </c>
      <c r="AB108" s="10" t="str">
        <f t="shared" ca="1" si="16"/>
        <v/>
      </c>
      <c r="AC108" s="10" t="str">
        <f t="shared" ca="1" si="17"/>
        <v>Exit Hedge</v>
      </c>
      <c r="AD108" s="74">
        <f ca="1">Sheet3!N108</f>
        <v>-0.91694285989817104</v>
      </c>
      <c r="AE108" s="75">
        <f ca="1">Sheet3!O108</f>
        <v>-1.0641959060145685</v>
      </c>
    </row>
    <row r="109" spans="10:31">
      <c r="J109" s="3">
        <v>107</v>
      </c>
      <c r="K109" s="84">
        <f t="shared" si="18"/>
        <v>0.57199999999999962</v>
      </c>
      <c r="L109" s="58">
        <f t="shared" ca="1" si="19"/>
        <v>84.155763027019276</v>
      </c>
      <c r="M109" s="56">
        <f t="shared" ca="1" si="20"/>
        <v>0.40894804799698936</v>
      </c>
      <c r="N109" s="57">
        <f t="shared" ca="1" si="21"/>
        <v>0.61759214152010444</v>
      </c>
      <c r="O109" s="56">
        <f t="shared" ca="1" si="22"/>
        <v>0.59105195200301064</v>
      </c>
      <c r="P109" s="56">
        <f t="shared" ca="1" si="23"/>
        <v>0.38240785847989556</v>
      </c>
      <c r="Q109" s="58">
        <f t="shared" ca="1" si="12"/>
        <v>18.180691719926301</v>
      </c>
      <c r="R109" s="58">
        <f t="shared" ca="1" si="13"/>
        <v>16.659498914496012</v>
      </c>
      <c r="S109" s="56">
        <f t="shared" ca="1" si="14"/>
        <v>0.61759214152010444</v>
      </c>
      <c r="T109" s="29">
        <f t="shared" ca="1" si="15"/>
        <v>-0.38240785847989556</v>
      </c>
      <c r="U109" s="59"/>
      <c r="V109" s="10"/>
      <c r="W109" s="10"/>
      <c r="X109" s="10"/>
      <c r="Y109" s="10"/>
      <c r="Z109" s="10"/>
      <c r="AA109" s="73">
        <f ca="1">IFERROR(Sheet3!Q109,"")</f>
        <v>8.455119643133969</v>
      </c>
      <c r="AB109" s="10" t="str">
        <f t="shared" ca="1" si="16"/>
        <v/>
      </c>
      <c r="AC109" s="10" t="str">
        <f t="shared" ca="1" si="17"/>
        <v>Exit Hedge</v>
      </c>
      <c r="AD109" s="74">
        <f ca="1">Sheet3!N109</f>
        <v>-0.70501327127597335</v>
      </c>
      <c r="AE109" s="75">
        <f ca="1">Sheet3!O109</f>
        <v>-0.93358403883689756</v>
      </c>
    </row>
    <row r="110" spans="10:31">
      <c r="J110" s="3">
        <v>108</v>
      </c>
      <c r="K110" s="84">
        <f t="shared" si="18"/>
        <v>0.56799999999999962</v>
      </c>
      <c r="L110" s="58">
        <f t="shared" ca="1" si="19"/>
        <v>84.184173395869536</v>
      </c>
      <c r="M110" s="56">
        <f t="shared" ca="1" si="20"/>
        <v>0.40933881457007482</v>
      </c>
      <c r="N110" s="57">
        <f t="shared" ca="1" si="21"/>
        <v>0.61726835604622043</v>
      </c>
      <c r="O110" s="56">
        <f t="shared" ca="1" si="22"/>
        <v>0.59066118542992518</v>
      </c>
      <c r="P110" s="56">
        <f t="shared" ca="1" si="23"/>
        <v>0.38273164395377957</v>
      </c>
      <c r="Q110" s="58">
        <f t="shared" ca="1" si="12"/>
        <v>18.126509914681534</v>
      </c>
      <c r="R110" s="58">
        <f t="shared" ca="1" si="13"/>
        <v>16.606660541043539</v>
      </c>
      <c r="S110" s="56">
        <f t="shared" ca="1" si="14"/>
        <v>0.61726835604622043</v>
      </c>
      <c r="T110" s="29">
        <f t="shared" ca="1" si="15"/>
        <v>-0.38273164395377957</v>
      </c>
      <c r="U110" s="59"/>
      <c r="V110" s="10"/>
      <c r="W110" s="10"/>
      <c r="X110" s="10"/>
      <c r="Y110" s="10"/>
      <c r="Z110" s="10"/>
      <c r="AA110" s="73">
        <f ca="1">IFERROR(Sheet3!Q110,"")</f>
        <v>9.7082929293529077</v>
      </c>
      <c r="AB110" s="10" t="str">
        <f t="shared" ca="1" si="16"/>
        <v/>
      </c>
      <c r="AC110" s="10" t="str">
        <f t="shared" ca="1" si="17"/>
        <v>Exit Hedge</v>
      </c>
      <c r="AD110" s="74">
        <f ca="1">Sheet3!N110</f>
        <v>-0.53559742377005648</v>
      </c>
      <c r="AE110" s="75">
        <f ca="1">Sheet3!O110</f>
        <v>-0.78886163335804627</v>
      </c>
    </row>
    <row r="111" spans="10:31">
      <c r="J111" s="3">
        <v>109</v>
      </c>
      <c r="K111" s="84">
        <f t="shared" si="18"/>
        <v>0.56399999999999961</v>
      </c>
      <c r="L111" s="58">
        <f t="shared" ca="1" si="19"/>
        <v>88.251740711214637</v>
      </c>
      <c r="M111" s="56">
        <f t="shared" ca="1" si="20"/>
        <v>0.4446781287479229</v>
      </c>
      <c r="N111" s="57">
        <f t="shared" ca="1" si="21"/>
        <v>0.65046668139935382</v>
      </c>
      <c r="O111" s="56">
        <f t="shared" ca="1" si="22"/>
        <v>0.5553218712520771</v>
      </c>
      <c r="P111" s="56">
        <f t="shared" ca="1" si="23"/>
        <v>0.34953331860064624</v>
      </c>
      <c r="Q111" s="58">
        <f t="shared" ca="1" si="12"/>
        <v>20.632564359360636</v>
      </c>
      <c r="R111" s="58">
        <f t="shared" ca="1" si="13"/>
        <v>15.074912184316577</v>
      </c>
      <c r="S111" s="56">
        <f t="shared" ca="1" si="14"/>
        <v>0.65046668139935382</v>
      </c>
      <c r="T111" s="29">
        <f t="shared" ca="1" si="15"/>
        <v>-0.34953331860064618</v>
      </c>
      <c r="U111" s="59"/>
      <c r="V111" s="10"/>
      <c r="W111" s="10"/>
      <c r="X111" s="10"/>
      <c r="Y111" s="10"/>
      <c r="Z111" s="10"/>
      <c r="AA111" s="73">
        <f ca="1">IFERROR(Sheet3!Q111,"")</f>
        <v>21.894831449678719</v>
      </c>
      <c r="AB111" s="10" t="str">
        <f t="shared" ca="1" si="16"/>
        <v/>
      </c>
      <c r="AC111" s="10" t="str">
        <f t="shared" ca="1" si="17"/>
        <v>Exit Hedge</v>
      </c>
      <c r="AD111" s="74">
        <f ca="1">Sheet3!N111</f>
        <v>-0.21022025053460425</v>
      </c>
      <c r="AE111" s="75">
        <f ca="1">Sheet3!O111</f>
        <v>-0.57844658505861279</v>
      </c>
    </row>
    <row r="112" spans="10:31">
      <c r="J112" s="3">
        <v>110</v>
      </c>
      <c r="K112" s="84">
        <f t="shared" si="18"/>
        <v>0.55999999999999961</v>
      </c>
      <c r="L112" s="58">
        <f t="shared" ca="1" si="19"/>
        <v>94.511348121941623</v>
      </c>
      <c r="M112" s="56">
        <f t="shared" ca="1" si="20"/>
        <v>0.49696267450354342</v>
      </c>
      <c r="N112" s="57">
        <f t="shared" ca="1" si="21"/>
        <v>0.69714909974716166</v>
      </c>
      <c r="O112" s="56">
        <f t="shared" ca="1" si="22"/>
        <v>0.50303732549645663</v>
      </c>
      <c r="P112" s="56">
        <f t="shared" ca="1" si="23"/>
        <v>0.30285090025283834</v>
      </c>
      <c r="Q112" s="58">
        <f t="shared" ca="1" si="12"/>
        <v>24.777828676056089</v>
      </c>
      <c r="R112" s="58">
        <f t="shared" ca="1" si="13"/>
        <v>12.99034432137811</v>
      </c>
      <c r="S112" s="56">
        <f t="shared" ca="1" si="14"/>
        <v>0.69714909974716166</v>
      </c>
      <c r="T112" s="29">
        <f t="shared" ca="1" si="15"/>
        <v>-0.30285090025283834</v>
      </c>
      <c r="U112" s="59"/>
      <c r="V112" s="10"/>
      <c r="W112" s="10"/>
      <c r="X112" s="10"/>
      <c r="Y112" s="10"/>
      <c r="Z112" s="10"/>
      <c r="AA112" s="73">
        <f ca="1">IFERROR(Sheet3!Q112,"")</f>
        <v>46.321245110735319</v>
      </c>
      <c r="AB112" s="10" t="str">
        <f t="shared" ca="1" si="16"/>
        <v/>
      </c>
      <c r="AC112" s="10" t="str">
        <f t="shared" ca="1" si="17"/>
        <v/>
      </c>
      <c r="AD112" s="74">
        <f ca="1">Sheet3!N112</f>
        <v>0.26281878013924143</v>
      </c>
      <c r="AE112" s="75">
        <f ca="1">Sheet3!O112</f>
        <v>-0.27253190680484762</v>
      </c>
    </row>
    <row r="113" spans="10:31">
      <c r="J113" s="3">
        <v>111</v>
      </c>
      <c r="K113" s="84">
        <f t="shared" si="18"/>
        <v>0.55599999999999961</v>
      </c>
      <c r="L113" s="58">
        <f t="shared" ca="1" si="19"/>
        <v>98.027975881715278</v>
      </c>
      <c r="M113" s="56">
        <f t="shared" ca="1" si="20"/>
        <v>0.52533142973476876</v>
      </c>
      <c r="N113" s="57">
        <f t="shared" ca="1" si="21"/>
        <v>0.72089322808002865</v>
      </c>
      <c r="O113" s="56">
        <f t="shared" ca="1" si="22"/>
        <v>0.47466857026523124</v>
      </c>
      <c r="P113" s="56">
        <f t="shared" ca="1" si="23"/>
        <v>0.27910677191997135</v>
      </c>
      <c r="Q113" s="58">
        <f t="shared" ca="1" si="12"/>
        <v>27.194610852674273</v>
      </c>
      <c r="R113" s="58">
        <f t="shared" ca="1" si="13"/>
        <v>11.92028469032854</v>
      </c>
      <c r="S113" s="56">
        <f t="shared" ca="1" si="14"/>
        <v>0.72089322808002865</v>
      </c>
      <c r="T113" s="29">
        <f t="shared" ca="1" si="15"/>
        <v>-0.27910677191997135</v>
      </c>
      <c r="U113" s="59"/>
      <c r="V113" s="10"/>
      <c r="W113" s="10"/>
      <c r="X113" s="10"/>
      <c r="Y113" s="10"/>
      <c r="Z113" s="10"/>
      <c r="AA113" s="73">
        <f ca="1">IFERROR(Sheet3!Q113,"")</f>
        <v>51.216389922113031</v>
      </c>
      <c r="AB113" s="10" t="str">
        <f t="shared" ca="1" si="16"/>
        <v/>
      </c>
      <c r="AC113" s="10" t="str">
        <f t="shared" ca="1" si="17"/>
        <v/>
      </c>
      <c r="AD113" s="74">
        <f ca="1">Sheet3!N113</f>
        <v>0.63050356615036662</v>
      </c>
      <c r="AE113" s="75">
        <f ca="1">Sheet3!O113</f>
        <v>5.5844628815230307E-2</v>
      </c>
    </row>
    <row r="114" spans="10:31">
      <c r="J114" s="3">
        <v>112</v>
      </c>
      <c r="K114" s="84">
        <f t="shared" si="18"/>
        <v>0.5519999999999996</v>
      </c>
      <c r="L114" s="58">
        <f t="shared" ca="1" si="19"/>
        <v>103.29655073304713</v>
      </c>
      <c r="M114" s="56">
        <f t="shared" ca="1" si="20"/>
        <v>0.56577254666473675</v>
      </c>
      <c r="N114" s="57">
        <f t="shared" ca="1" si="21"/>
        <v>0.75354831535986078</v>
      </c>
      <c r="O114" s="56">
        <f t="shared" ca="1" si="22"/>
        <v>0.4342274533352633</v>
      </c>
      <c r="P114" s="56">
        <f t="shared" ca="1" si="23"/>
        <v>0.24645168464013928</v>
      </c>
      <c r="Q114" s="58">
        <f t="shared" ca="1" si="12"/>
        <v>31.0023404980262</v>
      </c>
      <c r="R114" s="58">
        <f t="shared" ca="1" si="13"/>
        <v>10.489236161327636</v>
      </c>
      <c r="S114" s="56">
        <f t="shared" ca="1" si="14"/>
        <v>0.75354831535986078</v>
      </c>
      <c r="T114" s="29">
        <f t="shared" ca="1" si="15"/>
        <v>-0.24645168464013922</v>
      </c>
      <c r="U114" s="59"/>
      <c r="V114" s="10"/>
      <c r="W114" s="10"/>
      <c r="X114" s="10"/>
      <c r="Y114" s="10"/>
      <c r="Z114" s="10"/>
      <c r="AA114" s="73">
        <f ca="1">IFERROR(Sheet3!Q114,"")</f>
        <v>57.870191704824784</v>
      </c>
      <c r="AB114" s="10" t="str">
        <f t="shared" ca="1" si="16"/>
        <v/>
      </c>
      <c r="AC114" s="10" t="str">
        <f t="shared" ca="1" si="17"/>
        <v/>
      </c>
      <c r="AD114" s="74">
        <f ca="1">Sheet3!N114</f>
        <v>0.99642811753808758</v>
      </c>
      <c r="AE114" s="75">
        <f ca="1">Sheet3!O114</f>
        <v>0.39787498835081481</v>
      </c>
    </row>
    <row r="115" spans="10:31">
      <c r="J115" s="3">
        <v>113</v>
      </c>
      <c r="K115" s="84">
        <f t="shared" si="18"/>
        <v>0.5479999999999996</v>
      </c>
      <c r="L115" s="58">
        <f t="shared" ca="1" si="19"/>
        <v>106.26432578743042</v>
      </c>
      <c r="M115" s="56">
        <f t="shared" ca="1" si="20"/>
        <v>0.58787574656494423</v>
      </c>
      <c r="N115" s="57">
        <f t="shared" ca="1" si="21"/>
        <v>0.77043286125636334</v>
      </c>
      <c r="O115" s="56">
        <f t="shared" ca="1" si="22"/>
        <v>0.41212425343505577</v>
      </c>
      <c r="P115" s="56">
        <f t="shared" ca="1" si="23"/>
        <v>0.22956713874363671</v>
      </c>
      <c r="Q115" s="58">
        <f t="shared" ca="1" si="12"/>
        <v>33.185625161528755</v>
      </c>
      <c r="R115" s="58">
        <f t="shared" ca="1" si="13"/>
        <v>9.7345531761606914</v>
      </c>
      <c r="S115" s="56">
        <f t="shared" ca="1" si="14"/>
        <v>0.77043286125636334</v>
      </c>
      <c r="T115" s="29">
        <f t="shared" ca="1" si="15"/>
        <v>-0.22956713874363666</v>
      </c>
      <c r="U115" s="59"/>
      <c r="V115" s="10"/>
      <c r="W115" s="10"/>
      <c r="X115" s="10"/>
      <c r="Y115" s="10"/>
      <c r="Z115" s="10"/>
      <c r="AA115" s="73">
        <f ca="1">IFERROR(Sheet3!Q115,"")</f>
        <v>75.232548154101607</v>
      </c>
      <c r="AB115" s="10" t="str">
        <f t="shared" ca="1" si="16"/>
        <v>Hedge</v>
      </c>
      <c r="AC115" s="10" t="str">
        <f t="shared" ca="1" si="17"/>
        <v/>
      </c>
      <c r="AD115" s="74">
        <f ca="1">Sheet3!N115</f>
        <v>1.217102609594491</v>
      </c>
      <c r="AE115" s="75">
        <f ca="1">Sheet3!O115</f>
        <v>0.6957759415303334</v>
      </c>
    </row>
    <row r="116" spans="10:31">
      <c r="J116" s="3">
        <v>114</v>
      </c>
      <c r="K116" s="84">
        <f t="shared" si="18"/>
        <v>0.54399999999999959</v>
      </c>
      <c r="L116" s="58">
        <f t="shared" ca="1" si="19"/>
        <v>100.61650640847917</v>
      </c>
      <c r="M116" s="56">
        <f t="shared" ca="1" si="20"/>
        <v>0.54709312953563738</v>
      </c>
      <c r="N116" s="57">
        <f t="shared" ca="1" si="21"/>
        <v>0.73716021450649161</v>
      </c>
      <c r="O116" s="56">
        <f t="shared" ca="1" si="22"/>
        <v>0.45290687046436257</v>
      </c>
      <c r="P116" s="56">
        <f t="shared" ca="1" si="23"/>
        <v>0.26283978549350839</v>
      </c>
      <c r="Q116" s="58">
        <f t="shared" ca="1" si="12"/>
        <v>28.847609958763144</v>
      </c>
      <c r="R116" s="58">
        <f t="shared" ca="1" si="13"/>
        <v>11.074175490657947</v>
      </c>
      <c r="S116" s="56">
        <f t="shared" ca="1" si="14"/>
        <v>0.73716021450649161</v>
      </c>
      <c r="T116" s="29">
        <f t="shared" ca="1" si="15"/>
        <v>-0.26283978549350839</v>
      </c>
      <c r="U116" s="59"/>
      <c r="V116" s="10"/>
      <c r="W116" s="10"/>
      <c r="X116" s="10"/>
      <c r="Y116" s="10"/>
      <c r="Z116" s="10"/>
      <c r="AA116" s="73">
        <f ca="1">IFERROR(Sheet3!Q116,"")</f>
        <v>63.014919410088901</v>
      </c>
      <c r="AB116" s="10" t="str">
        <f t="shared" ca="1" si="16"/>
        <v/>
      </c>
      <c r="AC116" s="10" t="str">
        <f t="shared" ca="1" si="17"/>
        <v/>
      </c>
      <c r="AD116" s="74">
        <f ca="1">Sheet3!N116</f>
        <v>0.93732738685275763</v>
      </c>
      <c r="AE116" s="75">
        <f ca="1">Sheet3!O116</f>
        <v>0.78361283073848775</v>
      </c>
    </row>
    <row r="117" spans="10:31">
      <c r="J117" s="3">
        <v>115</v>
      </c>
      <c r="K117" s="84">
        <f t="shared" si="18"/>
        <v>0.53999999999999959</v>
      </c>
      <c r="L117" s="58">
        <f t="shared" ca="1" si="19"/>
        <v>101.10148500066771</v>
      </c>
      <c r="M117" s="56">
        <f t="shared" ca="1" si="20"/>
        <v>0.55144424871712538</v>
      </c>
      <c r="N117" s="57">
        <f t="shared" ca="1" si="21"/>
        <v>0.74011627897746002</v>
      </c>
      <c r="O117" s="56">
        <f t="shared" ca="1" si="22"/>
        <v>0.44855575128287462</v>
      </c>
      <c r="P117" s="56">
        <f t="shared" ca="1" si="23"/>
        <v>0.25988372102254004</v>
      </c>
      <c r="Q117" s="58">
        <f t="shared" ca="1" si="12"/>
        <v>29.127070348771646</v>
      </c>
      <c r="R117" s="58">
        <f t="shared" ca="1" si="13"/>
        <v>10.898486163251732</v>
      </c>
      <c r="S117" s="56">
        <f t="shared" ca="1" si="14"/>
        <v>0.74011627897746002</v>
      </c>
      <c r="T117" s="29">
        <f t="shared" ca="1" si="15"/>
        <v>-0.25988372102253998</v>
      </c>
      <c r="U117" s="59"/>
      <c r="V117" s="10"/>
      <c r="W117" s="10"/>
      <c r="X117" s="10"/>
      <c r="Y117" s="10"/>
      <c r="Z117" s="10"/>
      <c r="AA117" s="73">
        <f ca="1">IFERROR(Sheet3!Q117,"")</f>
        <v>63.492751935488222</v>
      </c>
      <c r="AB117" s="10" t="str">
        <f t="shared" ca="1" si="16"/>
        <v/>
      </c>
      <c r="AC117" s="10" t="str">
        <f t="shared" ca="1" si="17"/>
        <v/>
      </c>
      <c r="AD117" s="74">
        <f ca="1">Sheet3!N117</f>
        <v>0.73792603404638157</v>
      </c>
      <c r="AE117" s="75">
        <f ca="1">Sheet3!O117</f>
        <v>0.7669994501231765</v>
      </c>
    </row>
    <row r="118" spans="10:31">
      <c r="J118" s="3">
        <v>116</v>
      </c>
      <c r="K118" s="84">
        <f t="shared" si="18"/>
        <v>0.53599999999999959</v>
      </c>
      <c r="L118" s="58">
        <f t="shared" ca="1" si="19"/>
        <v>95.427571862554629</v>
      </c>
      <c r="M118" s="56">
        <f t="shared" ca="1" si="20"/>
        <v>0.50730099232741521</v>
      </c>
      <c r="N118" s="57">
        <f t="shared" ca="1" si="21"/>
        <v>0.70221647306649781</v>
      </c>
      <c r="O118" s="56">
        <f t="shared" ca="1" si="22"/>
        <v>0.49269900767258479</v>
      </c>
      <c r="P118" s="56">
        <f t="shared" ca="1" si="23"/>
        <v>0.29778352693350219</v>
      </c>
      <c r="Q118" s="58">
        <f t="shared" ca="1" si="12"/>
        <v>24.954170459695071</v>
      </c>
      <c r="R118" s="58">
        <f t="shared" ca="1" si="13"/>
        <v>12.429339027390164</v>
      </c>
      <c r="S118" s="56">
        <f t="shared" ca="1" si="14"/>
        <v>0.70221647306649781</v>
      </c>
      <c r="T118" s="29">
        <f t="shared" ca="1" si="15"/>
        <v>-0.29778352693350219</v>
      </c>
      <c r="U118" s="59"/>
      <c r="V118" s="10"/>
      <c r="W118" s="10"/>
      <c r="X118" s="10"/>
      <c r="Y118" s="10"/>
      <c r="Z118" s="10"/>
      <c r="AA118" s="73">
        <f ca="1">IFERROR(Sheet3!Q118,"")</f>
        <v>57.729822114126883</v>
      </c>
      <c r="AB118" s="10" t="str">
        <f t="shared" ca="1" si="16"/>
        <v/>
      </c>
      <c r="AC118" s="10" t="str">
        <f t="shared" ca="1" si="17"/>
        <v/>
      </c>
      <c r="AD118" s="74">
        <f ca="1">Sheet3!N118</f>
        <v>0.30250799908114345</v>
      </c>
      <c r="AE118" s="75">
        <f ca="1">Sheet3!O118</f>
        <v>0.59809346792607354</v>
      </c>
    </row>
    <row r="119" spans="10:31">
      <c r="J119" s="3">
        <v>117</v>
      </c>
      <c r="K119" s="84">
        <f t="shared" si="18"/>
        <v>0.53199999999999958</v>
      </c>
      <c r="L119" s="58">
        <f t="shared" ca="1" si="19"/>
        <v>91.993056941611727</v>
      </c>
      <c r="M119" s="56">
        <f t="shared" ca="1" si="20"/>
        <v>0.47918205505546257</v>
      </c>
      <c r="N119" s="57">
        <f t="shared" ca="1" si="21"/>
        <v>0.67665371856896939</v>
      </c>
      <c r="O119" s="56">
        <f t="shared" ca="1" si="22"/>
        <v>0.52081794494453737</v>
      </c>
      <c r="P119" s="56">
        <f t="shared" ca="1" si="23"/>
        <v>0.32334628143103056</v>
      </c>
      <c r="Q119" s="58">
        <f t="shared" ca="1" si="12"/>
        <v>22.50763477645971</v>
      </c>
      <c r="R119" s="58">
        <f t="shared" ca="1" si="13"/>
        <v>13.447168624394873</v>
      </c>
      <c r="S119" s="56">
        <f t="shared" ca="1" si="14"/>
        <v>0.67665371856896939</v>
      </c>
      <c r="T119" s="29">
        <f t="shared" ca="1" si="15"/>
        <v>-0.32334628143103061</v>
      </c>
      <c r="U119" s="59"/>
      <c r="V119" s="10"/>
      <c r="W119" s="10"/>
      <c r="X119" s="10"/>
      <c r="Y119" s="10"/>
      <c r="Z119" s="10"/>
      <c r="AA119" s="73">
        <f ca="1">IFERROR(Sheet3!Q119,"")</f>
        <v>55.074788775499499</v>
      </c>
      <c r="AB119" s="10" t="str">
        <f t="shared" ca="1" si="16"/>
        <v/>
      </c>
      <c r="AC119" s="10" t="str">
        <f t="shared" ca="1" si="17"/>
        <v/>
      </c>
      <c r="AD119" s="74">
        <f ca="1">Sheet3!N119</f>
        <v>-9.7192537526339606E-2</v>
      </c>
      <c r="AE119" s="75">
        <f ca="1">Sheet3!O119</f>
        <v>0.34526219321610513</v>
      </c>
    </row>
    <row r="120" spans="10:31">
      <c r="J120" s="3">
        <v>118</v>
      </c>
      <c r="K120" s="84">
        <f t="shared" si="18"/>
        <v>0.52799999999999958</v>
      </c>
      <c r="L120" s="58">
        <f t="shared" ca="1" si="19"/>
        <v>85.602385024032927</v>
      </c>
      <c r="M120" s="56">
        <f t="shared" ca="1" si="20"/>
        <v>0.42358230916175538</v>
      </c>
      <c r="N120" s="57">
        <f t="shared" ca="1" si="21"/>
        <v>0.62396377046775608</v>
      </c>
      <c r="O120" s="56">
        <f t="shared" ca="1" si="22"/>
        <v>0.57641769083824457</v>
      </c>
      <c r="P120" s="56">
        <f t="shared" ca="1" si="23"/>
        <v>0.37603622953224392</v>
      </c>
      <c r="Q120" s="58">
        <f t="shared" ca="1" si="12"/>
        <v>18.271359972414842</v>
      </c>
      <c r="R120" s="58">
        <f t="shared" ca="1" si="13"/>
        <v>15.631426845289859</v>
      </c>
      <c r="S120" s="56">
        <f t="shared" ca="1" si="14"/>
        <v>0.62396377046775608</v>
      </c>
      <c r="T120" s="29">
        <f t="shared" ca="1" si="15"/>
        <v>-0.37603622953224392</v>
      </c>
      <c r="U120" s="59"/>
      <c r="V120" s="10"/>
      <c r="W120" s="10"/>
      <c r="X120" s="10"/>
      <c r="Y120" s="10"/>
      <c r="Z120" s="10"/>
      <c r="AA120" s="73">
        <f ca="1">IFERROR(Sheet3!Q120,"")</f>
        <v>53.338683326859716</v>
      </c>
      <c r="AB120" s="10" t="str">
        <f t="shared" ca="1" si="16"/>
        <v/>
      </c>
      <c r="AC120" s="10" t="str">
        <f t="shared" ca="1" si="17"/>
        <v/>
      </c>
      <c r="AD120" s="74">
        <f ca="1">Sheet3!N120</f>
        <v>-0.58258740460257741</v>
      </c>
      <c r="AE120" s="75">
        <f ca="1">Sheet3!O120</f>
        <v>7.8623394638569488E-3</v>
      </c>
    </row>
    <row r="121" spans="10:31">
      <c r="J121" s="3">
        <v>119</v>
      </c>
      <c r="K121" s="84">
        <f t="shared" si="18"/>
        <v>0.52399999999999958</v>
      </c>
      <c r="L121" s="58">
        <f t="shared" ca="1" si="19"/>
        <v>85.108166601374236</v>
      </c>
      <c r="M121" s="56">
        <f t="shared" ca="1" si="20"/>
        <v>0.41930376794223057</v>
      </c>
      <c r="N121" s="57">
        <f t="shared" ca="1" si="21"/>
        <v>0.61907030388253426</v>
      </c>
      <c r="O121" s="56">
        <f t="shared" ca="1" si="22"/>
        <v>0.58069623205776943</v>
      </c>
      <c r="P121" s="56">
        <f t="shared" ca="1" si="23"/>
        <v>0.38092969611746574</v>
      </c>
      <c r="Q121" s="58">
        <f t="shared" ca="1" si="12"/>
        <v>17.888944499540735</v>
      </c>
      <c r="R121" s="58">
        <f t="shared" ca="1" si="13"/>
        <v>15.773101654369391</v>
      </c>
      <c r="S121" s="56">
        <f t="shared" ca="1" si="14"/>
        <v>0.61907030388253426</v>
      </c>
      <c r="T121" s="29">
        <f t="shared" ca="1" si="15"/>
        <v>-0.38092969611746574</v>
      </c>
      <c r="U121" s="59"/>
      <c r="V121" s="10"/>
      <c r="W121" s="10"/>
      <c r="X121" s="10"/>
      <c r="Y121" s="10"/>
      <c r="Z121" s="10"/>
      <c r="AA121" s="73">
        <f ca="1">IFERROR(Sheet3!Q121,"")</f>
        <v>52.345964779273203</v>
      </c>
      <c r="AB121" s="10" t="str">
        <f t="shared" ca="1" si="16"/>
        <v/>
      </c>
      <c r="AC121" s="10" t="str">
        <f t="shared" ca="1" si="17"/>
        <v/>
      </c>
      <c r="AD121" s="74">
        <f ca="1">Sheet3!N121</f>
        <v>-0.78177751337476309</v>
      </c>
      <c r="AE121" s="75">
        <f ca="1">Sheet3!O121</f>
        <v>-0.27927942520473215</v>
      </c>
    </row>
    <row r="122" spans="10:31">
      <c r="J122" s="3">
        <v>120</v>
      </c>
      <c r="K122" s="84">
        <f t="shared" si="18"/>
        <v>0.51999999999999957</v>
      </c>
      <c r="L122" s="58">
        <f t="shared" ca="1" si="19"/>
        <v>80.517616684565525</v>
      </c>
      <c r="M122" s="56">
        <f t="shared" ca="1" si="20"/>
        <v>0.37711259195546509</v>
      </c>
      <c r="N122" s="57">
        <f t="shared" ca="1" si="21"/>
        <v>0.57601302454757841</v>
      </c>
      <c r="O122" s="56">
        <f t="shared" ca="1" si="22"/>
        <v>0.62288740804453491</v>
      </c>
      <c r="P122" s="56">
        <f t="shared" ca="1" si="23"/>
        <v>0.42398697545242159</v>
      </c>
      <c r="Q122" s="58">
        <f t="shared" ca="1" si="12"/>
        <v>15.070476481295504</v>
      </c>
      <c r="R122" s="58">
        <f t="shared" ca="1" si="13"/>
        <v>17.575066168033089</v>
      </c>
      <c r="S122" s="56">
        <f t="shared" ca="1" si="14"/>
        <v>0.57601302454757841</v>
      </c>
      <c r="T122" s="29">
        <f t="shared" ca="1" si="15"/>
        <v>-0.42398697545242159</v>
      </c>
      <c r="U122" s="59"/>
      <c r="V122" s="10"/>
      <c r="W122" s="10"/>
      <c r="X122" s="10"/>
      <c r="Y122" s="10"/>
      <c r="Z122" s="10"/>
      <c r="AA122" s="73">
        <f ca="1">IFERROR(Sheet3!Q122,"")</f>
        <v>47.548881065158085</v>
      </c>
      <c r="AB122" s="10" t="str">
        <f t="shared" ca="1" si="16"/>
        <v/>
      </c>
      <c r="AC122" s="10" t="str">
        <f t="shared" ca="1" si="17"/>
        <v/>
      </c>
      <c r="AD122" s="74">
        <f ca="1">Sheet3!N122</f>
        <v>-1.0207725599357644</v>
      </c>
      <c r="AE122" s="75">
        <f ca="1">Sheet3!O122</f>
        <v>-0.54891329237965292</v>
      </c>
    </row>
    <row r="123" spans="10:31">
      <c r="J123" s="3">
        <v>121</v>
      </c>
      <c r="K123" s="84">
        <f t="shared" si="18"/>
        <v>0.51599999999999957</v>
      </c>
      <c r="L123" s="58">
        <f t="shared" ca="1" si="19"/>
        <v>76.843972328759364</v>
      </c>
      <c r="M123" s="56">
        <f t="shared" ca="1" si="20"/>
        <v>0.34239957419800215</v>
      </c>
      <c r="N123" s="57">
        <f t="shared" ca="1" si="21"/>
        <v>0.53860064531169272</v>
      </c>
      <c r="O123" s="56">
        <f t="shared" ca="1" si="22"/>
        <v>0.65760042580199785</v>
      </c>
      <c r="P123" s="56">
        <f t="shared" ca="1" si="23"/>
        <v>0.46139935468830723</v>
      </c>
      <c r="Q123" s="58">
        <f t="shared" ca="1" si="12"/>
        <v>12.951209495275382</v>
      </c>
      <c r="R123" s="58">
        <f t="shared" ca="1" si="13"/>
        <v>19.159336912597411</v>
      </c>
      <c r="S123" s="56">
        <f t="shared" ca="1" si="14"/>
        <v>0.53860064531169272</v>
      </c>
      <c r="T123" s="29">
        <f t="shared" ca="1" si="15"/>
        <v>-0.46139935468830728</v>
      </c>
      <c r="U123" s="59"/>
      <c r="V123" s="10"/>
      <c r="W123" s="10"/>
      <c r="X123" s="10"/>
      <c r="Y123" s="10"/>
      <c r="Z123" s="10"/>
      <c r="AA123" s="73">
        <f ca="1">IFERROR(Sheet3!Q123,"")</f>
        <v>43.036240375990502</v>
      </c>
      <c r="AB123" s="10" t="str">
        <f t="shared" ca="1" si="16"/>
        <v/>
      </c>
      <c r="AC123" s="10" t="str">
        <f t="shared" ca="1" si="17"/>
        <v/>
      </c>
      <c r="AD123" s="74">
        <f ca="1">Sheet3!N123</f>
        <v>-1.2122987361997843</v>
      </c>
      <c r="AE123" s="75">
        <f ca="1">Sheet3!O123</f>
        <v>-0.79014436285970069</v>
      </c>
    </row>
    <row r="124" spans="10:31">
      <c r="J124" s="3">
        <v>122</v>
      </c>
      <c r="K124" s="84">
        <f t="shared" si="18"/>
        <v>0.51199999999999957</v>
      </c>
      <c r="L124" s="58">
        <f t="shared" ca="1" si="19"/>
        <v>76.357710272175595</v>
      </c>
      <c r="M124" s="56">
        <f t="shared" ca="1" si="20"/>
        <v>0.33762943484769803</v>
      </c>
      <c r="N124" s="57">
        <f t="shared" ca="1" si="21"/>
        <v>0.53265187407880732</v>
      </c>
      <c r="O124" s="56">
        <f t="shared" ca="1" si="22"/>
        <v>0.66237056515230197</v>
      </c>
      <c r="P124" s="56">
        <f t="shared" ca="1" si="23"/>
        <v>0.46734812592119268</v>
      </c>
      <c r="Q124" s="58">
        <f t="shared" ca="1" si="12"/>
        <v>12.621147459332679</v>
      </c>
      <c r="R124" s="58">
        <f t="shared" ca="1" si="13"/>
        <v>19.345441071568999</v>
      </c>
      <c r="S124" s="56">
        <f t="shared" ca="1" si="14"/>
        <v>0.53265187407880732</v>
      </c>
      <c r="T124" s="29">
        <f t="shared" ca="1" si="15"/>
        <v>-0.46734812592119268</v>
      </c>
      <c r="U124" s="59"/>
      <c r="V124" s="10"/>
      <c r="W124" s="10"/>
      <c r="X124" s="10"/>
      <c r="Y124" s="10"/>
      <c r="Z124" s="10"/>
      <c r="AA124" s="73">
        <f ca="1">IFERROR(Sheet3!Q124,"")</f>
        <v>42.610510647876566</v>
      </c>
      <c r="AB124" s="10" t="str">
        <f t="shared" ca="1" si="16"/>
        <v/>
      </c>
      <c r="AC124" s="10" t="str">
        <f t="shared" ca="1" si="17"/>
        <v/>
      </c>
      <c r="AD124" s="74">
        <f ca="1">Sheet3!N124</f>
        <v>-1.2111999908104707</v>
      </c>
      <c r="AE124" s="75">
        <f ca="1">Sheet3!O124</f>
        <v>-0.94325550029634431</v>
      </c>
    </row>
    <row r="125" spans="10:31">
      <c r="J125" s="3">
        <v>123</v>
      </c>
      <c r="K125" s="84">
        <f t="shared" si="18"/>
        <v>0.50799999999999956</v>
      </c>
      <c r="L125" s="58">
        <f t="shared" ca="1" si="19"/>
        <v>69.832231868432217</v>
      </c>
      <c r="M125" s="56">
        <f t="shared" ca="1" si="20"/>
        <v>0.27478692575803165</v>
      </c>
      <c r="N125" s="57">
        <f t="shared" ca="1" si="21"/>
        <v>0.46037858695650258</v>
      </c>
      <c r="O125" s="56">
        <f t="shared" ca="1" si="22"/>
        <v>0.72521307424196835</v>
      </c>
      <c r="P125" s="56">
        <f t="shared" ca="1" si="23"/>
        <v>0.53962141304349742</v>
      </c>
      <c r="Q125" s="58">
        <f t="shared" ca="1" si="12"/>
        <v>9.3111955734056018</v>
      </c>
      <c r="R125" s="58">
        <f t="shared" ca="1" si="13"/>
        <v>22.590882495143646</v>
      </c>
      <c r="S125" s="56">
        <f t="shared" ca="1" si="14"/>
        <v>0.46037858695650258</v>
      </c>
      <c r="T125" s="29">
        <f t="shared" ca="1" si="15"/>
        <v>-0.53962141304349742</v>
      </c>
      <c r="U125" s="59"/>
      <c r="V125" s="10"/>
      <c r="W125" s="10"/>
      <c r="X125" s="10"/>
      <c r="Y125" s="10"/>
      <c r="Z125" s="10"/>
      <c r="AA125" s="73">
        <f ca="1">IFERROR(Sheet3!Q125,"")</f>
        <v>33.380285324722365</v>
      </c>
      <c r="AB125" s="10" t="str">
        <f t="shared" ca="1" si="16"/>
        <v/>
      </c>
      <c r="AC125" s="10" t="str">
        <f t="shared" ca="1" si="17"/>
        <v/>
      </c>
      <c r="AD125" s="74">
        <f ca="1">Sheet3!N125</f>
        <v>-1.4060614654880652</v>
      </c>
      <c r="AE125" s="75">
        <f ca="1">Sheet3!O125</f>
        <v>-1.1115485785478791</v>
      </c>
    </row>
    <row r="126" spans="10:31">
      <c r="J126" s="3">
        <v>124</v>
      </c>
      <c r="K126" s="84">
        <f t="shared" si="18"/>
        <v>0.50399999999999956</v>
      </c>
      <c r="L126" s="58">
        <f t="shared" ca="1" si="19"/>
        <v>66.004901188975651</v>
      </c>
      <c r="M126" s="56">
        <f t="shared" ca="1" si="20"/>
        <v>0.23793952174545779</v>
      </c>
      <c r="N126" s="57">
        <f t="shared" ca="1" si="21"/>
        <v>0.41449562477422963</v>
      </c>
      <c r="O126" s="56">
        <f t="shared" ca="1" si="22"/>
        <v>0.76206047825454215</v>
      </c>
      <c r="P126" s="56">
        <f t="shared" ca="1" si="23"/>
        <v>0.58550437522577037</v>
      </c>
      <c r="Q126" s="58">
        <f t="shared" ca="1" si="12"/>
        <v>7.576012046917004</v>
      </c>
      <c r="R126" s="58">
        <f t="shared" ca="1" si="13"/>
        <v>24.712955325174747</v>
      </c>
      <c r="S126" s="56">
        <f t="shared" ca="1" si="14"/>
        <v>0.41449562477422963</v>
      </c>
      <c r="T126" s="29">
        <f t="shared" ca="1" si="15"/>
        <v>-0.58550437522577037</v>
      </c>
      <c r="U126" s="59"/>
      <c r="V126" s="10"/>
      <c r="W126" s="10"/>
      <c r="X126" s="10"/>
      <c r="Y126" s="10"/>
      <c r="Z126" s="10"/>
      <c r="AA126" s="73">
        <f ca="1">IFERROR(Sheet3!Q126,"")</f>
        <v>23.098171514264706</v>
      </c>
      <c r="AB126" s="10" t="str">
        <f t="shared" ca="1" si="16"/>
        <v/>
      </c>
      <c r="AC126" s="10" t="str">
        <f t="shared" ca="1" si="17"/>
        <v>Exit Hedge</v>
      </c>
      <c r="AD126" s="74">
        <f ca="1">Sheet3!N126</f>
        <v>-1.5471958700240833</v>
      </c>
      <c r="AE126" s="75">
        <f ca="1">Sheet3!O126</f>
        <v>-1.2699657754483171</v>
      </c>
    </row>
    <row r="127" spans="10:31">
      <c r="J127" s="3">
        <v>125</v>
      </c>
      <c r="K127" s="84">
        <f t="shared" si="18"/>
        <v>0.49999999999999956</v>
      </c>
      <c r="L127" s="58">
        <f t="shared" ca="1" si="19"/>
        <v>67.585817359624684</v>
      </c>
      <c r="M127" s="56">
        <f t="shared" ca="1" si="20"/>
        <v>0.25247524455538117</v>
      </c>
      <c r="N127" s="57">
        <f t="shared" ca="1" si="21"/>
        <v>0.43181858861780398</v>
      </c>
      <c r="O127" s="56">
        <f t="shared" ca="1" si="22"/>
        <v>0.74752475544461883</v>
      </c>
      <c r="P127" s="56">
        <f t="shared" ca="1" si="23"/>
        <v>0.56818141138219602</v>
      </c>
      <c r="Q127" s="58">
        <f t="shared" ca="1" si="12"/>
        <v>8.1859965350615838</v>
      </c>
      <c r="R127" s="58">
        <f t="shared" ca="1" si="13"/>
        <v>23.771960094916601</v>
      </c>
      <c r="S127" s="56">
        <f t="shared" ca="1" si="14"/>
        <v>0.43181858861780398</v>
      </c>
      <c r="T127" s="29">
        <f t="shared" ca="1" si="15"/>
        <v>-0.56818141138219602</v>
      </c>
      <c r="U127" s="59"/>
      <c r="V127" s="10"/>
      <c r="W127" s="10"/>
      <c r="X127" s="10"/>
      <c r="Y127" s="10"/>
      <c r="Z127" s="10"/>
      <c r="AA127" s="73">
        <f ca="1">IFERROR(Sheet3!Q127,"")</f>
        <v>20.182019977041008</v>
      </c>
      <c r="AB127" s="10" t="str">
        <f t="shared" ca="1" si="16"/>
        <v/>
      </c>
      <c r="AC127" s="10" t="str">
        <f t="shared" ca="1" si="17"/>
        <v>Exit Hedge</v>
      </c>
      <c r="AD127" s="74">
        <f ca="1">Sheet3!N127</f>
        <v>-1.3917690192937471</v>
      </c>
      <c r="AE127" s="75">
        <f ca="1">Sheet3!O127</f>
        <v>-1.3142578641193825</v>
      </c>
    </row>
    <row r="128" spans="10:31">
      <c r="J128" s="3">
        <v>126</v>
      </c>
      <c r="K128" s="84">
        <f t="shared" si="18"/>
        <v>0.49599999999999955</v>
      </c>
      <c r="L128" s="58">
        <f t="shared" ca="1" si="19"/>
        <v>68.910166394091405</v>
      </c>
      <c r="M128" s="56">
        <f t="shared" ca="1" si="20"/>
        <v>0.26474548643146906</v>
      </c>
      <c r="N128" s="57">
        <f t="shared" ca="1" si="21"/>
        <v>0.44599271175135702</v>
      </c>
      <c r="O128" s="56">
        <f t="shared" ca="1" si="22"/>
        <v>0.73525451356853089</v>
      </c>
      <c r="P128" s="56">
        <f t="shared" ca="1" si="23"/>
        <v>0.55400728824864298</v>
      </c>
      <c r="Q128" s="58">
        <f t="shared" ca="1" si="12"/>
        <v>8.7061499861185965</v>
      </c>
      <c r="R128" s="58">
        <f t="shared" ca="1" si="13"/>
        <v>22.997711742816094</v>
      </c>
      <c r="S128" s="56">
        <f t="shared" ca="1" si="14"/>
        <v>0.44599271175135702</v>
      </c>
      <c r="T128" s="29">
        <f t="shared" ca="1" si="15"/>
        <v>-0.55400728824864298</v>
      </c>
      <c r="U128" s="59"/>
      <c r="V128" s="10"/>
      <c r="W128" s="10"/>
      <c r="X128" s="10"/>
      <c r="Y128" s="10"/>
      <c r="Z128" s="10"/>
      <c r="AA128" s="73">
        <f ca="1">IFERROR(Sheet3!Q128,"")</f>
        <v>13.498284325960228</v>
      </c>
      <c r="AB128" s="10" t="str">
        <f t="shared" ca="1" si="16"/>
        <v/>
      </c>
      <c r="AC128" s="10" t="str">
        <f t="shared" ca="1" si="17"/>
        <v>Exit Hedge</v>
      </c>
      <c r="AD128" s="74">
        <f ca="1">Sheet3!N128</f>
        <v>-1.1221425630862427</v>
      </c>
      <c r="AE128" s="75">
        <f ca="1">Sheet3!O128</f>
        <v>-1.2443977546527862</v>
      </c>
    </row>
    <row r="129" spans="10:31">
      <c r="J129" s="3">
        <v>127</v>
      </c>
      <c r="K129" s="84">
        <f t="shared" si="18"/>
        <v>0.49199999999999955</v>
      </c>
      <c r="L129" s="58">
        <f t="shared" ca="1" si="19"/>
        <v>68.821309855387099</v>
      </c>
      <c r="M129" s="56">
        <f t="shared" ca="1" si="20"/>
        <v>0.26346503123049575</v>
      </c>
      <c r="N129" s="57">
        <f t="shared" ca="1" si="21"/>
        <v>0.44365838313988104</v>
      </c>
      <c r="O129" s="56">
        <f t="shared" ca="1" si="22"/>
        <v>0.73653496876950419</v>
      </c>
      <c r="P129" s="56">
        <f t="shared" ca="1" si="23"/>
        <v>0.55634161686011896</v>
      </c>
      <c r="Q129" s="58">
        <f t="shared" ca="1" si="12"/>
        <v>8.6045122611701288</v>
      </c>
      <c r="R129" s="58">
        <f t="shared" ca="1" si="13"/>
        <v>23.014888570825249</v>
      </c>
      <c r="S129" s="56">
        <f t="shared" ca="1" si="14"/>
        <v>0.44365838313988104</v>
      </c>
      <c r="T129" s="29">
        <f t="shared" ca="1" si="15"/>
        <v>-0.55634161686011896</v>
      </c>
      <c r="U129" s="59"/>
      <c r="V129" s="10"/>
      <c r="W129" s="10"/>
      <c r="X129" s="10"/>
      <c r="Y129" s="10"/>
      <c r="Z129" s="10"/>
      <c r="AA129" s="73">
        <f ca="1">IFERROR(Sheet3!Q129,"")</f>
        <v>7.6661583252017067</v>
      </c>
      <c r="AB129" s="10" t="str">
        <f t="shared" ca="1" si="16"/>
        <v/>
      </c>
      <c r="AC129" s="10" t="str">
        <f t="shared" ca="1" si="17"/>
        <v>Exit Hedge</v>
      </c>
      <c r="AD129" s="74">
        <f ca="1">Sheet3!N129</f>
        <v>-0.8911095559651443</v>
      </c>
      <c r="AE129" s="75">
        <f ca="1">Sheet3!O129</f>
        <v>-1.115929318766371</v>
      </c>
    </row>
    <row r="130" spans="10:31">
      <c r="J130" s="3">
        <v>128</v>
      </c>
      <c r="K130" s="84">
        <f t="shared" si="18"/>
        <v>0.48799999999999955</v>
      </c>
      <c r="L130" s="58">
        <f t="shared" ca="1" si="19"/>
        <v>70.169770764695599</v>
      </c>
      <c r="M130" s="56">
        <f t="shared" ca="1" si="20"/>
        <v>0.27614314181580585</v>
      </c>
      <c r="N130" s="57">
        <f t="shared" ca="1" si="21"/>
        <v>0.45805352808689193</v>
      </c>
      <c r="O130" s="56">
        <f t="shared" ca="1" si="22"/>
        <v>0.72385685818419421</v>
      </c>
      <c r="P130" s="56">
        <f t="shared" ca="1" si="23"/>
        <v>0.54194647191310807</v>
      </c>
      <c r="Q130" s="58">
        <f t="shared" ca="1" si="12"/>
        <v>9.1493760686886922</v>
      </c>
      <c r="R130" s="58">
        <f t="shared" ca="1" si="13"/>
        <v>22.241260270115262</v>
      </c>
      <c r="S130" s="56">
        <f t="shared" ca="1" si="14"/>
        <v>0.45805352808689193</v>
      </c>
      <c r="T130" s="29">
        <f t="shared" ca="1" si="15"/>
        <v>-0.54194647191310807</v>
      </c>
      <c r="U130" s="59"/>
      <c r="V130" s="10"/>
      <c r="W130" s="10"/>
      <c r="X130" s="10"/>
      <c r="Y130" s="10"/>
      <c r="Z130" s="10"/>
      <c r="AA130" s="73">
        <f ca="1">IFERROR(Sheet3!Q130,"")</f>
        <v>11.869270337151164</v>
      </c>
      <c r="AB130" s="10" t="str">
        <f t="shared" ca="1" si="16"/>
        <v/>
      </c>
      <c r="AC130" s="10" t="str">
        <f t="shared" ca="1" si="17"/>
        <v>Exit Hedge</v>
      </c>
      <c r="AD130" s="74">
        <f ca="1">Sheet3!N130</f>
        <v>-0.63201383727705718</v>
      </c>
      <c r="AE130" s="75">
        <f ca="1">Sheet3!O130</f>
        <v>-0.93996005277025696</v>
      </c>
    </row>
    <row r="131" spans="10:31">
      <c r="J131" s="3">
        <v>129</v>
      </c>
      <c r="K131" s="84">
        <f t="shared" si="18"/>
        <v>0.48399999999999954</v>
      </c>
      <c r="L131" s="58">
        <f t="shared" ca="1" si="19"/>
        <v>69.3862457582497</v>
      </c>
      <c r="M131" s="56">
        <f t="shared" ca="1" si="20"/>
        <v>0.26809876311203273</v>
      </c>
      <c r="N131" s="57">
        <f t="shared" ca="1" si="21"/>
        <v>0.44765726644559756</v>
      </c>
      <c r="O131" s="56">
        <f t="shared" ca="1" si="22"/>
        <v>0.73190123688796727</v>
      </c>
      <c r="P131" s="56">
        <f t="shared" ca="1" si="23"/>
        <v>0.55234273355440244</v>
      </c>
      <c r="Q131" s="58">
        <f t="shared" ref="Q131:Q194" ca="1" si="24">IFERROR(MAX(((((L131*EXP(-$B$4*K131))*N131)-($B$2*EXP(-$B$3*K131))*M131)),0),"")</f>
        <v>8.7308729025046574</v>
      </c>
      <c r="R131" s="58">
        <f t="shared" ref="R131:R194" ca="1" si="25">IFERROR(MAX(((($B$2*EXP(-$B$3*K131))*O131)-(L131*EXP(-$B$4*$B$6))*P131),0),"")</f>
        <v>22.636261702167673</v>
      </c>
      <c r="S131" s="56">
        <f t="shared" ref="S131:S194" ca="1" si="26">IFERROR(N131*EXP(-$B$4*K131),"")</f>
        <v>0.44765726644559756</v>
      </c>
      <c r="T131" s="29">
        <f t="shared" ref="T131:T194" ca="1" si="27">IFERROR((N131-1)*EXP(-$B$4*K131),"")</f>
        <v>-0.55234273355440244</v>
      </c>
      <c r="U131" s="59"/>
      <c r="V131" s="10"/>
      <c r="W131" s="10"/>
      <c r="X131" s="10"/>
      <c r="Y131" s="10"/>
      <c r="Z131" s="10"/>
      <c r="AA131" s="73">
        <f ca="1">IFERROR(Sheet3!Q131,"")</f>
        <v>10.575438785499827</v>
      </c>
      <c r="AB131" s="10" t="str">
        <f t="shared" ref="AB131:AB194" ca="1" si="28">IF(AA131&gt;$B$12,"Hedge","")</f>
        <v/>
      </c>
      <c r="AC131" s="10" t="str">
        <f t="shared" ref="AC131:AC194" ca="1" si="29">IF(AA131="","",IF(AA131&lt;$B$13,"Exit Hedge",""))</f>
        <v>Exit Hedge</v>
      </c>
      <c r="AD131" s="74">
        <f ca="1">Sheet3!N131</f>
        <v>-0.4857538441823408</v>
      </c>
      <c r="AE131" s="75">
        <f ca="1">Sheet3!O131</f>
        <v>-0.77479415873828739</v>
      </c>
    </row>
    <row r="132" spans="10:31">
      <c r="J132" s="3">
        <v>130</v>
      </c>
      <c r="K132" s="84">
        <f t="shared" ref="K132:K195" si="30">IFERROR(IF(K131-$B$7&gt;0,K131-$B$7,""),"")</f>
        <v>0.47999999999999954</v>
      </c>
      <c r="L132" s="58">
        <f t="shared" ref="L132:L195" ca="1" si="31">(L131+$B$8*$B$7*L131+$B$5*NORMSINV(RAND())*SQRT($B$7)*L131)</f>
        <v>73.777111746421383</v>
      </c>
      <c r="M132" s="56">
        <f t="shared" ref="M132:M195" ca="1" si="32">IFERROR(_xlfn.NORM.S.DIST((((LN(L132/$B$2)+($B$3-$B$4-($B$5^2)/2)*K132)/($B$5*SQRT(K132)))),TRUE),"")</f>
        <v>0.31088444447619112</v>
      </c>
      <c r="N132" s="57">
        <f t="shared" ref="N132:N195" ca="1" si="33">IFERROR(_xlfn.NORM.S.DIST((((LN(L132/$B$2)+($B$3-$B$4+($B$5^2)/2)*K132)/($B$5*SQRT(K132)))),TRUE),"")</f>
        <v>0.49666061257646743</v>
      </c>
      <c r="O132" s="56">
        <f t="shared" ref="O132:O195" ca="1" si="34">IFERROR(_xlfn.NORM.S.DIST(-(((LN(L132/$B$2)+($B$3-$B$4-($B$5^2)/2)*K132)/($B$5*SQRT(K132)))),TRUE),"")</f>
        <v>0.68911555552380888</v>
      </c>
      <c r="P132" s="56">
        <f t="shared" ref="P132:P195" ca="1" si="35">IFERROR(_xlfn.NORM.S.DIST(-(((LN(L132/$B$2)+($B$3-$B$4+($B$5^2)/2)*K132)/($B$5*SQRT(K132)))),TRUE),"")</f>
        <v>0.50333938742353257</v>
      </c>
      <c r="Q132" s="58">
        <f t="shared" ca="1" si="24"/>
        <v>10.738788430438127</v>
      </c>
      <c r="R132" s="58">
        <f t="shared" ca="1" si="25"/>
        <v>20.283301628315947</v>
      </c>
      <c r="S132" s="56">
        <f t="shared" ca="1" si="26"/>
        <v>0.49666061257646743</v>
      </c>
      <c r="T132" s="29">
        <f t="shared" ca="1" si="27"/>
        <v>-0.50333938742353257</v>
      </c>
      <c r="U132" s="59"/>
      <c r="V132" s="10"/>
      <c r="W132" s="10"/>
      <c r="X132" s="10"/>
      <c r="Y132" s="10"/>
      <c r="Z132" s="10"/>
      <c r="AA132" s="73">
        <f ca="1">IFERROR(Sheet3!Q132,"")</f>
        <v>22.199977049769217</v>
      </c>
      <c r="AB132" s="10" t="str">
        <f t="shared" ca="1" si="28"/>
        <v/>
      </c>
      <c r="AC132" s="10" t="str">
        <f t="shared" ca="1" si="29"/>
        <v>Exit Hedge</v>
      </c>
      <c r="AD132" s="74">
        <f ca="1">Sheet3!N132</f>
        <v>-0.16075510096882795</v>
      </c>
      <c r="AE132" s="75">
        <f ca="1">Sheet3!O132</f>
        <v>-0.55150722864030211</v>
      </c>
    </row>
    <row r="133" spans="10:31">
      <c r="J133" s="3">
        <v>131</v>
      </c>
      <c r="K133" s="84">
        <f t="shared" si="30"/>
        <v>0.47599999999999953</v>
      </c>
      <c r="L133" s="58">
        <f t="shared" ca="1" si="31"/>
        <v>67.729336109174952</v>
      </c>
      <c r="M133" s="56">
        <f t="shared" ca="1" si="32"/>
        <v>0.25103788892140921</v>
      </c>
      <c r="N133" s="57">
        <f t="shared" ca="1" si="33"/>
        <v>0.42532937791479447</v>
      </c>
      <c r="O133" s="56">
        <f t="shared" ca="1" si="34"/>
        <v>0.74896211107859079</v>
      </c>
      <c r="P133" s="56">
        <f t="shared" ca="1" si="35"/>
        <v>0.57467062208520558</v>
      </c>
      <c r="Q133" s="58">
        <f t="shared" ca="1" si="24"/>
        <v>7.8828601322643941</v>
      </c>
      <c r="R133" s="58">
        <f t="shared" ca="1" si="25"/>
        <v>23.505150152257862</v>
      </c>
      <c r="S133" s="56">
        <f t="shared" ca="1" si="26"/>
        <v>0.42532937791479447</v>
      </c>
      <c r="T133" s="29">
        <f t="shared" ca="1" si="27"/>
        <v>-0.57467062208520558</v>
      </c>
      <c r="U133" s="59"/>
      <c r="V133" s="10"/>
      <c r="W133" s="10"/>
      <c r="X133" s="10"/>
      <c r="Y133" s="10"/>
      <c r="Z133" s="10"/>
      <c r="AA133" s="73">
        <f ca="1">IFERROR(Sheet3!Q133,"")</f>
        <v>20.803821284619545</v>
      </c>
      <c r="AB133" s="10" t="str">
        <f t="shared" ca="1" si="28"/>
        <v/>
      </c>
      <c r="AC133" s="10" t="str">
        <f t="shared" ca="1" si="29"/>
        <v>Exit Hedge</v>
      </c>
      <c r="AD133" s="74">
        <f ca="1">Sheet3!N133</f>
        <v>-0.27867310111994925</v>
      </c>
      <c r="AE133" s="75">
        <f ca="1">Sheet3!O133</f>
        <v>-0.45229481863290105</v>
      </c>
    </row>
    <row r="134" spans="10:31">
      <c r="J134" s="3">
        <v>132</v>
      </c>
      <c r="K134" s="84">
        <f t="shared" si="30"/>
        <v>0.47199999999999953</v>
      </c>
      <c r="L134" s="58">
        <f t="shared" ca="1" si="31"/>
        <v>69.717358900988913</v>
      </c>
      <c r="M134" s="56">
        <f t="shared" ca="1" si="32"/>
        <v>0.27006371424217285</v>
      </c>
      <c r="N134" s="57">
        <f t="shared" ca="1" si="33"/>
        <v>0.44760900794945646</v>
      </c>
      <c r="O134" s="56">
        <f t="shared" ca="1" si="34"/>
        <v>0.7299362857578271</v>
      </c>
      <c r="P134" s="56">
        <f t="shared" ca="1" si="35"/>
        <v>0.55239099205054354</v>
      </c>
      <c r="Q134" s="58">
        <f t="shared" ca="1" si="24"/>
        <v>8.6877629652138424</v>
      </c>
      <c r="R134" s="58">
        <f t="shared" ca="1" si="25"/>
        <v>22.352042180633418</v>
      </c>
      <c r="S134" s="56">
        <f t="shared" ca="1" si="26"/>
        <v>0.44760900794945646</v>
      </c>
      <c r="T134" s="29">
        <f t="shared" ca="1" si="27"/>
        <v>-0.55239099205054354</v>
      </c>
      <c r="U134" s="59"/>
      <c r="V134" s="10"/>
      <c r="W134" s="10"/>
      <c r="X134" s="10"/>
      <c r="Y134" s="10"/>
      <c r="Z134" s="10"/>
      <c r="AA134" s="73">
        <f ca="1">IFERROR(Sheet3!Q134,"")</f>
        <v>28.62056971999057</v>
      </c>
      <c r="AB134" s="10" t="str">
        <f t="shared" ca="1" si="28"/>
        <v/>
      </c>
      <c r="AC134" s="10" t="str">
        <f t="shared" ca="1" si="29"/>
        <v>Exit Hedge</v>
      </c>
      <c r="AD134" s="74">
        <f ca="1">Sheet3!N134</f>
        <v>-0.21361648242745446</v>
      </c>
      <c r="AE134" s="75">
        <f ca="1">Sheet3!O134</f>
        <v>-0.365502696376375</v>
      </c>
    </row>
    <row r="135" spans="10:31">
      <c r="J135" s="3">
        <v>133</v>
      </c>
      <c r="K135" s="84">
        <f t="shared" si="30"/>
        <v>0.46799999999999953</v>
      </c>
      <c r="L135" s="58">
        <f t="shared" ca="1" si="31"/>
        <v>71.239905681929699</v>
      </c>
      <c r="M135" s="56">
        <f t="shared" ca="1" si="32"/>
        <v>0.28473769160514761</v>
      </c>
      <c r="N135" s="57">
        <f t="shared" ca="1" si="33"/>
        <v>0.46416322769203627</v>
      </c>
      <c r="O135" s="56">
        <f t="shared" ca="1" si="34"/>
        <v>0.71526230839485239</v>
      </c>
      <c r="P135" s="56">
        <f t="shared" ca="1" si="35"/>
        <v>0.53583677230796378</v>
      </c>
      <c r="Q135" s="58">
        <f t="shared" ca="1" si="24"/>
        <v>9.3165007813619134</v>
      </c>
      <c r="R135" s="58">
        <f t="shared" ca="1" si="25"/>
        <v>21.488256009341193</v>
      </c>
      <c r="S135" s="56">
        <f t="shared" ca="1" si="26"/>
        <v>0.46416322769203627</v>
      </c>
      <c r="T135" s="29">
        <f t="shared" ca="1" si="27"/>
        <v>-0.53583677230796378</v>
      </c>
      <c r="U135" s="59"/>
      <c r="V135" s="10"/>
      <c r="W135" s="10"/>
      <c r="X135" s="10"/>
      <c r="Y135" s="10"/>
      <c r="Z135" s="10"/>
      <c r="AA135" s="73">
        <f ca="1">IFERROR(Sheet3!Q135,"")</f>
        <v>31.837643819746162</v>
      </c>
      <c r="AB135" s="10" t="str">
        <f t="shared" ca="1" si="28"/>
        <v/>
      </c>
      <c r="AC135" s="10" t="str">
        <f t="shared" ca="1" si="29"/>
        <v/>
      </c>
      <c r="AD135" s="74">
        <f ca="1">Sheet3!N135</f>
        <v>-8.9790485631226602E-2</v>
      </c>
      <c r="AE135" s="75">
        <f ca="1">Sheet3!O135</f>
        <v>-0.26524371065086649</v>
      </c>
    </row>
    <row r="136" spans="10:31">
      <c r="J136" s="3">
        <v>134</v>
      </c>
      <c r="K136" s="84">
        <f t="shared" si="30"/>
        <v>0.46399999999999952</v>
      </c>
      <c r="L136" s="58">
        <f t="shared" ca="1" si="31"/>
        <v>74.943221750733883</v>
      </c>
      <c r="M136" s="56">
        <f t="shared" ca="1" si="32"/>
        <v>0.32143541035179324</v>
      </c>
      <c r="N136" s="57">
        <f t="shared" ca="1" si="33"/>
        <v>0.50523961914710558</v>
      </c>
      <c r="O136" s="56">
        <f t="shared" ca="1" si="34"/>
        <v>0.67856458964820676</v>
      </c>
      <c r="P136" s="56">
        <f t="shared" ca="1" si="35"/>
        <v>0.49476038085289448</v>
      </c>
      <c r="Q136" s="58">
        <f t="shared" ca="1" si="24"/>
        <v>11.043169498582461</v>
      </c>
      <c r="R136" s="58">
        <f t="shared" ca="1" si="25"/>
        <v>19.541642261409415</v>
      </c>
      <c r="S136" s="56">
        <f t="shared" ca="1" si="26"/>
        <v>0.50523961914710558</v>
      </c>
      <c r="T136" s="29">
        <f t="shared" ca="1" si="27"/>
        <v>-0.49476038085289442</v>
      </c>
      <c r="U136" s="59"/>
      <c r="V136" s="10"/>
      <c r="W136" s="10"/>
      <c r="X136" s="10"/>
      <c r="Y136" s="10"/>
      <c r="Z136" s="10"/>
      <c r="AA136" s="73">
        <f ca="1">IFERROR(Sheet3!Q136,"")</f>
        <v>42.525887543989427</v>
      </c>
      <c r="AB136" s="10" t="str">
        <f t="shared" ca="1" si="28"/>
        <v/>
      </c>
      <c r="AC136" s="10" t="str">
        <f t="shared" ca="1" si="29"/>
        <v/>
      </c>
      <c r="AD136" s="74">
        <f ca="1">Sheet3!N136</f>
        <v>0.15407413379872992</v>
      </c>
      <c r="AE136" s="75">
        <f ca="1">Sheet3!O136</f>
        <v>-0.11276449448737688</v>
      </c>
    </row>
    <row r="137" spans="10:31">
      <c r="J137" s="3">
        <v>135</v>
      </c>
      <c r="K137" s="84">
        <f t="shared" si="30"/>
        <v>0.45999999999999952</v>
      </c>
      <c r="L137" s="58">
        <f t="shared" ca="1" si="31"/>
        <v>75.920967073586397</v>
      </c>
      <c r="M137" s="56">
        <f t="shared" ca="1" si="32"/>
        <v>0.33102225791924345</v>
      </c>
      <c r="N137" s="57">
        <f t="shared" ca="1" si="33"/>
        <v>0.51502497815760373</v>
      </c>
      <c r="O137" s="56">
        <f t="shared" ca="1" si="34"/>
        <v>0.66897774208075655</v>
      </c>
      <c r="P137" s="56">
        <f t="shared" ca="1" si="35"/>
        <v>0.48497502184239633</v>
      </c>
      <c r="Q137" s="58">
        <f t="shared" ca="1" si="24"/>
        <v>11.47019091530786</v>
      </c>
      <c r="R137" s="58">
        <f t="shared" ca="1" si="25"/>
        <v>19.020962772977896</v>
      </c>
      <c r="S137" s="56">
        <f t="shared" ca="1" si="26"/>
        <v>0.51502497815760373</v>
      </c>
      <c r="T137" s="29">
        <f t="shared" ca="1" si="27"/>
        <v>-0.48497502184239627</v>
      </c>
      <c r="U137" s="59"/>
      <c r="V137" s="10"/>
      <c r="W137" s="10"/>
      <c r="X137" s="10"/>
      <c r="Y137" s="10"/>
      <c r="Z137" s="10"/>
      <c r="AA137" s="73">
        <f ca="1">IFERROR(Sheet3!Q137,"")</f>
        <v>48.6660020058859</v>
      </c>
      <c r="AB137" s="10" t="str">
        <f t="shared" ca="1" si="28"/>
        <v/>
      </c>
      <c r="AC137" s="10" t="str">
        <f t="shared" ca="1" si="29"/>
        <v/>
      </c>
      <c r="AD137" s="74">
        <f ca="1">Sheet3!N137</f>
        <v>0.30208571711085597</v>
      </c>
      <c r="AE137" s="75">
        <f ca="1">Sheet3!O137</f>
        <v>3.809012791198052E-2</v>
      </c>
    </row>
    <row r="138" spans="10:31">
      <c r="J138" s="3">
        <v>136</v>
      </c>
      <c r="K138" s="84">
        <f t="shared" si="30"/>
        <v>0.45599999999999952</v>
      </c>
      <c r="L138" s="58">
        <f t="shared" ca="1" si="31"/>
        <v>77.548941168409641</v>
      </c>
      <c r="M138" s="56">
        <f t="shared" ca="1" si="32"/>
        <v>0.34723007034012332</v>
      </c>
      <c r="N138" s="57">
        <f t="shared" ca="1" si="33"/>
        <v>0.53183557678713889</v>
      </c>
      <c r="O138" s="56">
        <f t="shared" ca="1" si="34"/>
        <v>0.65276992965987668</v>
      </c>
      <c r="P138" s="56">
        <f t="shared" ca="1" si="35"/>
        <v>0.46816442321286111</v>
      </c>
      <c r="Q138" s="58">
        <f t="shared" ca="1" si="24"/>
        <v>12.248951993437494</v>
      </c>
      <c r="R138" s="58">
        <f t="shared" ca="1" si="25"/>
        <v>18.201804991917363</v>
      </c>
      <c r="S138" s="56">
        <f t="shared" ca="1" si="26"/>
        <v>0.53183557678713889</v>
      </c>
      <c r="T138" s="29">
        <f t="shared" ca="1" si="27"/>
        <v>-0.46816442321286111</v>
      </c>
      <c r="U138" s="59"/>
      <c r="V138" s="10"/>
      <c r="W138" s="10"/>
      <c r="X138" s="10"/>
      <c r="Y138" s="10"/>
      <c r="Z138" s="10"/>
      <c r="AA138" s="73">
        <f ca="1">IFERROR(Sheet3!Q138,"")</f>
        <v>51.666655635180902</v>
      </c>
      <c r="AB138" s="10" t="str">
        <f t="shared" ca="1" si="28"/>
        <v/>
      </c>
      <c r="AC138" s="10" t="str">
        <f t="shared" ca="1" si="29"/>
        <v/>
      </c>
      <c r="AD138" s="74">
        <f ca="1">Sheet3!N138</f>
        <v>0.42131993109765631</v>
      </c>
      <c r="AE138" s="75">
        <f ca="1">Sheet3!O138</f>
        <v>0.17744641997949898</v>
      </c>
    </row>
    <row r="139" spans="10:31">
      <c r="J139" s="3">
        <v>137</v>
      </c>
      <c r="K139" s="84">
        <f t="shared" si="30"/>
        <v>0.45199999999999951</v>
      </c>
      <c r="L139" s="58">
        <f t="shared" ca="1" si="31"/>
        <v>77.625261213794971</v>
      </c>
      <c r="M139" s="56">
        <f t="shared" ca="1" si="32"/>
        <v>0.34784826773923538</v>
      </c>
      <c r="N139" s="57">
        <f t="shared" ca="1" si="33"/>
        <v>0.53167473089965389</v>
      </c>
      <c r="O139" s="56">
        <f t="shared" ca="1" si="34"/>
        <v>0.65215173226076462</v>
      </c>
      <c r="P139" s="56">
        <f t="shared" ca="1" si="35"/>
        <v>0.46832526910034616</v>
      </c>
      <c r="Q139" s="58">
        <f t="shared" ca="1" si="24"/>
        <v>12.214976986781881</v>
      </c>
      <c r="R139" s="58">
        <f t="shared" ca="1" si="25"/>
        <v>18.121575997342127</v>
      </c>
      <c r="S139" s="56">
        <f t="shared" ca="1" si="26"/>
        <v>0.53167473089965389</v>
      </c>
      <c r="T139" s="29">
        <f t="shared" ca="1" si="27"/>
        <v>-0.46832526910034611</v>
      </c>
      <c r="U139" s="59"/>
      <c r="V139" s="10"/>
      <c r="W139" s="10"/>
      <c r="X139" s="10"/>
      <c r="Y139" s="10"/>
      <c r="Z139" s="10"/>
      <c r="AA139" s="73">
        <f ca="1">IFERROR(Sheet3!Q139,"")</f>
        <v>63.304131379014464</v>
      </c>
      <c r="AB139" s="10" t="str">
        <f t="shared" ca="1" si="28"/>
        <v/>
      </c>
      <c r="AC139" s="10" t="str">
        <f t="shared" ca="1" si="29"/>
        <v/>
      </c>
      <c r="AD139" s="74">
        <f ca="1">Sheet3!N139</f>
        <v>0.44160670838613214</v>
      </c>
      <c r="AE139" s="75">
        <f ca="1">Sheet3!O139</f>
        <v>0.27350470667282012</v>
      </c>
    </row>
    <row r="140" spans="10:31">
      <c r="J140" s="3">
        <v>138</v>
      </c>
      <c r="K140" s="84">
        <f t="shared" si="30"/>
        <v>0.44799999999999951</v>
      </c>
      <c r="L140" s="58">
        <f t="shared" ca="1" si="31"/>
        <v>73.562189088201279</v>
      </c>
      <c r="M140" s="56">
        <f t="shared" ca="1" si="32"/>
        <v>0.30632271980035897</v>
      </c>
      <c r="N140" s="57">
        <f t="shared" ca="1" si="33"/>
        <v>0.48493502429555041</v>
      </c>
      <c r="O140" s="56">
        <f t="shared" ca="1" si="34"/>
        <v>0.69367728019964103</v>
      </c>
      <c r="P140" s="56">
        <f t="shared" ca="1" si="35"/>
        <v>0.51506497570444965</v>
      </c>
      <c r="Q140" s="58">
        <f t="shared" ca="1" si="24"/>
        <v>10.075962106149458</v>
      </c>
      <c r="R140" s="58">
        <f t="shared" ca="1" si="25"/>
        <v>20.075710125498318</v>
      </c>
      <c r="S140" s="56">
        <f t="shared" ca="1" si="26"/>
        <v>0.48493502429555041</v>
      </c>
      <c r="T140" s="29">
        <f t="shared" ca="1" si="27"/>
        <v>-0.51506497570444965</v>
      </c>
      <c r="U140" s="59"/>
      <c r="V140" s="10"/>
      <c r="W140" s="10"/>
      <c r="X140" s="10"/>
      <c r="Y140" s="10"/>
      <c r="Z140" s="10"/>
      <c r="AA140" s="73">
        <f ca="1">IFERROR(Sheet3!Q140,"")</f>
        <v>62.798660046978164</v>
      </c>
      <c r="AB140" s="10" t="str">
        <f t="shared" ca="1" si="28"/>
        <v/>
      </c>
      <c r="AC140" s="10" t="str">
        <f t="shared" ca="1" si="29"/>
        <v/>
      </c>
      <c r="AD140" s="74">
        <f ca="1">Sheet3!N140</f>
        <v>0.21572967174417101</v>
      </c>
      <c r="AE140" s="75">
        <f ca="1">Sheet3!O140</f>
        <v>0.25249560306240226</v>
      </c>
    </row>
    <row r="141" spans="10:31">
      <c r="J141" s="3">
        <v>139</v>
      </c>
      <c r="K141" s="84">
        <f t="shared" si="30"/>
        <v>0.44399999999999951</v>
      </c>
      <c r="L141" s="58">
        <f t="shared" ca="1" si="31"/>
        <v>71.332462526488811</v>
      </c>
      <c r="M141" s="56">
        <f t="shared" ca="1" si="32"/>
        <v>0.2832422709968157</v>
      </c>
      <c r="N141" s="57">
        <f t="shared" ca="1" si="33"/>
        <v>0.45747252581283038</v>
      </c>
      <c r="O141" s="56">
        <f t="shared" ca="1" si="34"/>
        <v>0.71675772900318435</v>
      </c>
      <c r="P141" s="56">
        <f t="shared" ca="1" si="35"/>
        <v>0.54252747418716962</v>
      </c>
      <c r="Q141" s="58">
        <f t="shared" ca="1" si="24"/>
        <v>8.9558468570975016</v>
      </c>
      <c r="R141" s="58">
        <f t="shared" ca="1" si="25"/>
        <v>21.215409150980896</v>
      </c>
      <c r="S141" s="56">
        <f t="shared" ca="1" si="26"/>
        <v>0.45747252581283038</v>
      </c>
      <c r="T141" s="29">
        <f t="shared" ca="1" si="27"/>
        <v>-0.54252747418716962</v>
      </c>
      <c r="U141" s="59"/>
      <c r="V141" s="10"/>
      <c r="W141" s="10"/>
      <c r="X141" s="10"/>
      <c r="Y141" s="10"/>
      <c r="Z141" s="10"/>
      <c r="AA141" s="73">
        <f ca="1">IFERROR(Sheet3!Q141,"")</f>
        <v>56.208696827555883</v>
      </c>
      <c r="AB141" s="10" t="str">
        <f t="shared" ca="1" si="28"/>
        <v/>
      </c>
      <c r="AC141" s="10" t="str">
        <f t="shared" ca="1" si="29"/>
        <v/>
      </c>
      <c r="AD141" s="74">
        <f ca="1">Sheet3!N141</f>
        <v>-1.8553960237753131E-2</v>
      </c>
      <c r="AE141" s="75">
        <f ca="1">Sheet3!O141</f>
        <v>0.15393212549870941</v>
      </c>
    </row>
    <row r="142" spans="10:31">
      <c r="J142" s="3">
        <v>140</v>
      </c>
      <c r="K142" s="84">
        <f t="shared" si="30"/>
        <v>0.4399999999999995</v>
      </c>
      <c r="L142" s="58">
        <f t="shared" ca="1" si="31"/>
        <v>73.280737028217217</v>
      </c>
      <c r="M142" s="56">
        <f t="shared" ca="1" si="32"/>
        <v>0.30276374605765088</v>
      </c>
      <c r="N142" s="57">
        <f t="shared" ca="1" si="33"/>
        <v>0.47920830762488681</v>
      </c>
      <c r="O142" s="56">
        <f t="shared" ca="1" si="34"/>
        <v>0.69723625394234912</v>
      </c>
      <c r="P142" s="56">
        <f t="shared" ca="1" si="35"/>
        <v>0.52079169237511325</v>
      </c>
      <c r="Q142" s="58">
        <f t="shared" ca="1" si="24"/>
        <v>9.7989906489929375</v>
      </c>
      <c r="R142" s="58">
        <f t="shared" ca="1" si="25"/>
        <v>20.140376987496523</v>
      </c>
      <c r="S142" s="56">
        <f t="shared" ca="1" si="26"/>
        <v>0.47920830762488681</v>
      </c>
      <c r="T142" s="29">
        <f t="shared" ca="1" si="27"/>
        <v>-0.52079169237511325</v>
      </c>
      <c r="U142" s="59"/>
      <c r="V142" s="10"/>
      <c r="W142" s="10"/>
      <c r="X142" s="10"/>
      <c r="Y142" s="10"/>
      <c r="Z142" s="10"/>
      <c r="AA142" s="73">
        <f ca="1">IFERROR(Sheet3!Q142,"")</f>
        <v>57.095892610582986</v>
      </c>
      <c r="AB142" s="10" t="str">
        <f t="shared" ca="1" si="28"/>
        <v/>
      </c>
      <c r="AC142" s="10" t="str">
        <f t="shared" ca="1" si="29"/>
        <v/>
      </c>
      <c r="AD142" s="74">
        <f ca="1">Sheet3!N142</f>
        <v>-3.557557440990422E-2</v>
      </c>
      <c r="AE142" s="75">
        <f ca="1">Sheet3!O142</f>
        <v>8.5020234622849911E-2</v>
      </c>
    </row>
    <row r="143" spans="10:31">
      <c r="J143" s="3">
        <v>141</v>
      </c>
      <c r="K143" s="84">
        <f t="shared" si="30"/>
        <v>0.4359999999999995</v>
      </c>
      <c r="L143" s="58">
        <f t="shared" ca="1" si="31"/>
        <v>73.470657179262957</v>
      </c>
      <c r="M143" s="56">
        <f t="shared" ca="1" si="32"/>
        <v>0.30436378935499575</v>
      </c>
      <c r="N143" s="57">
        <f t="shared" ca="1" si="33"/>
        <v>0.48018928477711409</v>
      </c>
      <c r="O143" s="56">
        <f t="shared" ca="1" si="34"/>
        <v>0.69563621064500425</v>
      </c>
      <c r="P143" s="56">
        <f t="shared" ca="1" si="35"/>
        <v>0.51981071522288591</v>
      </c>
      <c r="Q143" s="58">
        <f t="shared" ca="1" si="24"/>
        <v>9.8191117750675545</v>
      </c>
      <c r="R143" s="58">
        <f t="shared" ca="1" si="25"/>
        <v>20.000687346301333</v>
      </c>
      <c r="S143" s="56">
        <f t="shared" ca="1" si="26"/>
        <v>0.48018928477711409</v>
      </c>
      <c r="T143" s="29">
        <f t="shared" ca="1" si="27"/>
        <v>-0.51981071522288591</v>
      </c>
      <c r="U143" s="59"/>
      <c r="V143" s="10"/>
      <c r="W143" s="10"/>
      <c r="X143" s="10"/>
      <c r="Y143" s="10"/>
      <c r="Z143" s="10"/>
      <c r="AA143" s="73">
        <f ca="1">IFERROR(Sheet3!Q143,"")</f>
        <v>57.523813260123731</v>
      </c>
      <c r="AB143" s="10" t="str">
        <f t="shared" ca="1" si="28"/>
        <v/>
      </c>
      <c r="AC143" s="10" t="str">
        <f t="shared" ca="1" si="29"/>
        <v/>
      </c>
      <c r="AD143" s="74">
        <f ca="1">Sheet3!N143</f>
        <v>-3.1249138307813951E-2</v>
      </c>
      <c r="AE143" s="75">
        <f ca="1">Sheet3!O143</f>
        <v>4.2740462648063055E-2</v>
      </c>
    </row>
    <row r="144" spans="10:31">
      <c r="J144" s="3">
        <v>142</v>
      </c>
      <c r="K144" s="84">
        <f t="shared" si="30"/>
        <v>0.4319999999999995</v>
      </c>
      <c r="L144" s="58">
        <f t="shared" ca="1" si="31"/>
        <v>72.979472345861737</v>
      </c>
      <c r="M144" s="56">
        <f t="shared" ca="1" si="32"/>
        <v>0.29892769545362208</v>
      </c>
      <c r="N144" s="57">
        <f t="shared" ca="1" si="33"/>
        <v>0.47313158487039164</v>
      </c>
      <c r="O144" s="56">
        <f t="shared" ca="1" si="34"/>
        <v>0.70107230454637792</v>
      </c>
      <c r="P144" s="56">
        <f t="shared" ca="1" si="35"/>
        <v>0.52686841512960836</v>
      </c>
      <c r="Q144" s="58">
        <f t="shared" ca="1" si="24"/>
        <v>9.5139204888691786</v>
      </c>
      <c r="R144" s="58">
        <f t="shared" ca="1" si="25"/>
        <v>20.216801118609588</v>
      </c>
      <c r="S144" s="56">
        <f t="shared" ca="1" si="26"/>
        <v>0.47313158487039164</v>
      </c>
      <c r="T144" s="29">
        <f t="shared" ca="1" si="27"/>
        <v>-0.52686841512960836</v>
      </c>
      <c r="U144" s="59"/>
      <c r="V144" s="10"/>
      <c r="W144" s="10"/>
      <c r="X144" s="10"/>
      <c r="Y144" s="10"/>
      <c r="Z144" s="10"/>
      <c r="AA144" s="73">
        <f ca="1">IFERROR(Sheet3!Q144,"")</f>
        <v>54.676558482309183</v>
      </c>
      <c r="AB144" s="10" t="str">
        <f t="shared" ca="1" si="28"/>
        <v/>
      </c>
      <c r="AC144" s="10" t="str">
        <f t="shared" ca="1" si="29"/>
        <v/>
      </c>
      <c r="AD144" s="74">
        <f ca="1">Sheet3!N144</f>
        <v>-4.9602576201365878E-2</v>
      </c>
      <c r="AE144" s="75">
        <f ca="1">Sheet3!O144</f>
        <v>9.1611757937252632E-3</v>
      </c>
    </row>
    <row r="145" spans="10:31">
      <c r="J145" s="3">
        <v>143</v>
      </c>
      <c r="K145" s="84">
        <f t="shared" si="30"/>
        <v>0.42799999999999949</v>
      </c>
      <c r="L145" s="58">
        <f t="shared" ca="1" si="31"/>
        <v>67.30938336292823</v>
      </c>
      <c r="M145" s="56">
        <f t="shared" ca="1" si="32"/>
        <v>0.24034238668023816</v>
      </c>
      <c r="N145" s="57">
        <f t="shared" ca="1" si="33"/>
        <v>0.40235750848361718</v>
      </c>
      <c r="O145" s="56">
        <f t="shared" ca="1" si="34"/>
        <v>0.75965761331976189</v>
      </c>
      <c r="P145" s="56">
        <f t="shared" ca="1" si="35"/>
        <v>0.59764249151638282</v>
      </c>
      <c r="Q145" s="58">
        <f t="shared" ca="1" si="24"/>
        <v>6.9627775769437115</v>
      </c>
      <c r="R145" s="58">
        <f t="shared" ca="1" si="25"/>
        <v>23.365878259956084</v>
      </c>
      <c r="S145" s="56">
        <f t="shared" ca="1" si="26"/>
        <v>0.40235750848361718</v>
      </c>
      <c r="T145" s="29">
        <f t="shared" ca="1" si="27"/>
        <v>-0.59764249151638282</v>
      </c>
      <c r="U145" s="59"/>
      <c r="V145" s="10"/>
      <c r="W145" s="10"/>
      <c r="X145" s="10"/>
      <c r="Y145" s="10"/>
      <c r="Z145" s="10"/>
      <c r="AA145" s="73">
        <f ca="1">IFERROR(Sheet3!Q145,"")</f>
        <v>47.026838444513274</v>
      </c>
      <c r="AB145" s="10" t="str">
        <f t="shared" ca="1" si="28"/>
        <v/>
      </c>
      <c r="AC145" s="10" t="str">
        <f t="shared" ca="1" si="29"/>
        <v/>
      </c>
      <c r="AD145" s="74">
        <f ca="1">Sheet3!N145</f>
        <v>-0.32362249093785067</v>
      </c>
      <c r="AE145" s="75">
        <f ca="1">Sheet3!O145</f>
        <v>-0.11185106665412053</v>
      </c>
    </row>
    <row r="146" spans="10:31">
      <c r="J146" s="3">
        <v>144</v>
      </c>
      <c r="K146" s="84">
        <f t="shared" si="30"/>
        <v>0.42399999999999949</v>
      </c>
      <c r="L146" s="58">
        <f t="shared" ca="1" si="31"/>
        <v>66.330457265798955</v>
      </c>
      <c r="M146" s="56">
        <f t="shared" ca="1" si="32"/>
        <v>0.22986186294654654</v>
      </c>
      <c r="N146" s="57">
        <f t="shared" ca="1" si="33"/>
        <v>0.38839875533144907</v>
      </c>
      <c r="O146" s="56">
        <f t="shared" ca="1" si="34"/>
        <v>0.77013813705345346</v>
      </c>
      <c r="P146" s="56">
        <f t="shared" ca="1" si="35"/>
        <v>0.61160124466855093</v>
      </c>
      <c r="Q146" s="58">
        <f t="shared" ca="1" si="24"/>
        <v>6.5134310301555693</v>
      </c>
      <c r="R146" s="58">
        <f t="shared" ca="1" si="25"/>
        <v>23.925599729773722</v>
      </c>
      <c r="S146" s="56">
        <f t="shared" ca="1" si="26"/>
        <v>0.38839875533144907</v>
      </c>
      <c r="T146" s="29">
        <f t="shared" ca="1" si="27"/>
        <v>-0.61160124466855093</v>
      </c>
      <c r="U146" s="59"/>
      <c r="V146" s="10"/>
      <c r="W146" s="10"/>
      <c r="X146" s="10"/>
      <c r="Y146" s="10"/>
      <c r="Z146" s="10"/>
      <c r="AA146" s="73">
        <f ca="1">IFERROR(Sheet3!Q146,"")</f>
        <v>38.185499716884955</v>
      </c>
      <c r="AB146" s="10" t="str">
        <f t="shared" ca="1" si="28"/>
        <v/>
      </c>
      <c r="AC146" s="10" t="str">
        <f t="shared" ca="1" si="29"/>
        <v/>
      </c>
      <c r="AD146" s="74">
        <f ca="1">Sheet3!N146</f>
        <v>-0.46990250344349249</v>
      </c>
      <c r="AE146" s="75">
        <f ca="1">Sheet3!O146</f>
        <v>-0.24205158912298308</v>
      </c>
    </row>
    <row r="147" spans="10:31">
      <c r="J147" s="3">
        <v>145</v>
      </c>
      <c r="K147" s="84">
        <f t="shared" si="30"/>
        <v>0.41999999999999948</v>
      </c>
      <c r="L147" s="58">
        <f t="shared" ca="1" si="31"/>
        <v>67.479885852524077</v>
      </c>
      <c r="M147" s="56">
        <f t="shared" ca="1" si="32"/>
        <v>0.24084843139619178</v>
      </c>
      <c r="N147" s="57">
        <f t="shared" ca="1" si="33"/>
        <v>0.40132300352199246</v>
      </c>
      <c r="O147" s="56">
        <f t="shared" ca="1" si="34"/>
        <v>0.75915156860380817</v>
      </c>
      <c r="P147" s="56">
        <f t="shared" ca="1" si="35"/>
        <v>0.59867699647800754</v>
      </c>
      <c r="Q147" s="58">
        <f t="shared" ca="1" si="24"/>
        <v>6.9046881149235411</v>
      </c>
      <c r="R147" s="58">
        <f t="shared" ca="1" si="25"/>
        <v>23.197581000337529</v>
      </c>
      <c r="S147" s="56">
        <f t="shared" ca="1" si="26"/>
        <v>0.40132300352199246</v>
      </c>
      <c r="T147" s="29">
        <f t="shared" ca="1" si="27"/>
        <v>-0.59867699647800754</v>
      </c>
      <c r="U147" s="59"/>
      <c r="V147" s="10"/>
      <c r="W147" s="10"/>
      <c r="X147" s="10"/>
      <c r="Y147" s="10"/>
      <c r="Z147" s="10"/>
      <c r="AA147" s="73">
        <f ca="1">IFERROR(Sheet3!Q147,"")</f>
        <v>49.531400040043941</v>
      </c>
      <c r="AB147" s="10" t="str">
        <f t="shared" ca="1" si="28"/>
        <v/>
      </c>
      <c r="AC147" s="10" t="str">
        <f t="shared" ca="1" si="29"/>
        <v/>
      </c>
      <c r="AD147" s="74">
        <f ca="1">Sheet3!N147</f>
        <v>-0.44007233827417735</v>
      </c>
      <c r="AE147" s="75">
        <f ca="1">Sheet3!O147</f>
        <v>-0.31405913426887189</v>
      </c>
    </row>
    <row r="148" spans="10:31">
      <c r="J148" s="3">
        <v>146</v>
      </c>
      <c r="K148" s="84">
        <f t="shared" si="30"/>
        <v>0.41599999999999948</v>
      </c>
      <c r="L148" s="58">
        <f t="shared" ca="1" si="31"/>
        <v>63.816077177800835</v>
      </c>
      <c r="M148" s="56">
        <f t="shared" ca="1" si="32"/>
        <v>0.20348909653560901</v>
      </c>
      <c r="N148" s="57">
        <f t="shared" ca="1" si="33"/>
        <v>0.35281312461072489</v>
      </c>
      <c r="O148" s="56">
        <f t="shared" ca="1" si="34"/>
        <v>0.79651090346439102</v>
      </c>
      <c r="P148" s="56">
        <f t="shared" ca="1" si="35"/>
        <v>0.64718687538927511</v>
      </c>
      <c r="Q148" s="58">
        <f t="shared" ca="1" si="24"/>
        <v>5.4621645601288513</v>
      </c>
      <c r="R148" s="58">
        <f t="shared" ca="1" si="25"/>
        <v>25.449029749739289</v>
      </c>
      <c r="S148" s="56">
        <f t="shared" ca="1" si="26"/>
        <v>0.35281312461072489</v>
      </c>
      <c r="T148" s="29">
        <f t="shared" ca="1" si="27"/>
        <v>-0.64718687538927511</v>
      </c>
      <c r="U148" s="59"/>
      <c r="V148" s="10"/>
      <c r="W148" s="10"/>
      <c r="X148" s="10"/>
      <c r="Y148" s="10"/>
      <c r="Z148" s="10"/>
      <c r="AA148" s="73">
        <f ca="1">IFERROR(Sheet3!Q148,"")</f>
        <v>39.570881695924072</v>
      </c>
      <c r="AB148" s="10" t="str">
        <f t="shared" ca="1" si="28"/>
        <v/>
      </c>
      <c r="AC148" s="10" t="str">
        <f t="shared" ca="1" si="29"/>
        <v/>
      </c>
      <c r="AD148" s="74">
        <f ca="1">Sheet3!N148</f>
        <v>-0.55842292620187095</v>
      </c>
      <c r="AE148" s="75">
        <f ca="1">Sheet3!O148</f>
        <v>-0.40291869497178068</v>
      </c>
    </row>
    <row r="149" spans="10:31">
      <c r="J149" s="3">
        <v>147</v>
      </c>
      <c r="K149" s="84">
        <f t="shared" si="30"/>
        <v>0.41199999999999948</v>
      </c>
      <c r="L149" s="58">
        <f t="shared" ca="1" si="31"/>
        <v>60.899656313239802</v>
      </c>
      <c r="M149" s="56">
        <f t="shared" ca="1" si="32"/>
        <v>0.17464468313293111</v>
      </c>
      <c r="N149" s="57">
        <f t="shared" ca="1" si="33"/>
        <v>0.31325035866032258</v>
      </c>
      <c r="O149" s="56">
        <f t="shared" ca="1" si="34"/>
        <v>0.82535531686706887</v>
      </c>
      <c r="P149" s="56">
        <f t="shared" ca="1" si="35"/>
        <v>0.68674964133967742</v>
      </c>
      <c r="Q149" s="58">
        <f t="shared" ca="1" si="24"/>
        <v>4.4358310527457281</v>
      </c>
      <c r="R149" s="58">
        <f t="shared" ca="1" si="25"/>
        <v>27.369291597251838</v>
      </c>
      <c r="S149" s="56">
        <f t="shared" ca="1" si="26"/>
        <v>0.31325035866032258</v>
      </c>
      <c r="T149" s="29">
        <f t="shared" ca="1" si="27"/>
        <v>-0.68674964133967742</v>
      </c>
      <c r="U149" s="59"/>
      <c r="V149" s="10"/>
      <c r="W149" s="10"/>
      <c r="X149" s="10"/>
      <c r="Y149" s="10"/>
      <c r="Z149" s="10"/>
      <c r="AA149" s="73">
        <f ca="1">IFERROR(Sheet3!Q149,"")</f>
        <v>32.584084589276955</v>
      </c>
      <c r="AB149" s="10" t="str">
        <f t="shared" ca="1" si="28"/>
        <v/>
      </c>
      <c r="AC149" s="10" t="str">
        <f t="shared" ca="1" si="29"/>
        <v/>
      </c>
      <c r="AD149" s="74">
        <f ca="1">Sheet3!N149</f>
        <v>-0.70047439722254978</v>
      </c>
      <c r="AE149" s="75">
        <f ca="1">Sheet3!O149</f>
        <v>-0.51112076851751498</v>
      </c>
    </row>
    <row r="150" spans="10:31">
      <c r="J150" s="3">
        <v>148</v>
      </c>
      <c r="K150" s="84">
        <f t="shared" si="30"/>
        <v>0.40799999999999947</v>
      </c>
      <c r="L150" s="58">
        <f t="shared" ca="1" si="31"/>
        <v>56.033141933883343</v>
      </c>
      <c r="M150" s="56">
        <f t="shared" ca="1" si="32"/>
        <v>0.13020444696786504</v>
      </c>
      <c r="N150" s="57">
        <f t="shared" ca="1" si="33"/>
        <v>0.24879041193806584</v>
      </c>
      <c r="O150" s="56">
        <f t="shared" ca="1" si="34"/>
        <v>0.86979555303213496</v>
      </c>
      <c r="P150" s="56">
        <f t="shared" ca="1" si="35"/>
        <v>0.75120958806193416</v>
      </c>
      <c r="Q150" s="58">
        <f t="shared" ca="1" si="24"/>
        <v>3.0211335783915416</v>
      </c>
      <c r="R150" s="58">
        <f t="shared" ca="1" si="25"/>
        <v>30.851293857360808</v>
      </c>
      <c r="S150" s="56">
        <f t="shared" ca="1" si="26"/>
        <v>0.24879041193806584</v>
      </c>
      <c r="T150" s="29">
        <f t="shared" ca="1" si="27"/>
        <v>-0.75120958806193416</v>
      </c>
      <c r="U150" s="59"/>
      <c r="V150" s="10"/>
      <c r="W150" s="10"/>
      <c r="X150" s="10"/>
      <c r="Y150" s="10"/>
      <c r="Z150" s="10"/>
      <c r="AA150" s="73">
        <f ca="1">IFERROR(Sheet3!Q150,"")</f>
        <v>19.35098151684528</v>
      </c>
      <c r="AB150" s="10" t="str">
        <f t="shared" ca="1" si="28"/>
        <v/>
      </c>
      <c r="AC150" s="10" t="str">
        <f t="shared" ca="1" si="29"/>
        <v>Exit Hedge</v>
      </c>
      <c r="AD150" s="74">
        <f ca="1">Sheet3!N150</f>
        <v>-0.93314488746626978</v>
      </c>
      <c r="AE150" s="75">
        <f ca="1">Sheet3!O150</f>
        <v>-0.6645840844988804</v>
      </c>
    </row>
    <row r="151" spans="10:31">
      <c r="J151" s="3">
        <v>149</v>
      </c>
      <c r="K151" s="84">
        <f t="shared" si="30"/>
        <v>0.40399999999999947</v>
      </c>
      <c r="L151" s="58">
        <f t="shared" ca="1" si="31"/>
        <v>55.483064560576423</v>
      </c>
      <c r="M151" s="56">
        <f t="shared" ca="1" si="32"/>
        <v>0.12470929482353875</v>
      </c>
      <c r="N151" s="57">
        <f t="shared" ca="1" si="33"/>
        <v>0.23983427353853426</v>
      </c>
      <c r="O151" s="56">
        <f t="shared" ca="1" si="34"/>
        <v>0.87529070517646124</v>
      </c>
      <c r="P151" s="56">
        <f t="shared" ca="1" si="35"/>
        <v>0.76016572646146574</v>
      </c>
      <c r="Q151" s="58">
        <f t="shared" ca="1" si="24"/>
        <v>2.8444414522639931</v>
      </c>
      <c r="R151" s="58">
        <f t="shared" ca="1" si="25"/>
        <v>31.254875328330968</v>
      </c>
      <c r="S151" s="56">
        <f t="shared" ca="1" si="26"/>
        <v>0.23983427353853426</v>
      </c>
      <c r="T151" s="29">
        <f t="shared" ca="1" si="27"/>
        <v>-0.76016572646146574</v>
      </c>
      <c r="U151" s="59"/>
      <c r="V151" s="10"/>
      <c r="W151" s="10"/>
      <c r="X151" s="10"/>
      <c r="Y151" s="10"/>
      <c r="Z151" s="10"/>
      <c r="AA151" s="73">
        <f ca="1">IFERROR(Sheet3!Q151,"")</f>
        <v>16.409047698378913</v>
      </c>
      <c r="AB151" s="10" t="str">
        <f t="shared" ca="1" si="28"/>
        <v/>
      </c>
      <c r="AC151" s="10" t="str">
        <f t="shared" ca="1" si="29"/>
        <v>Exit Hedge</v>
      </c>
      <c r="AD151" s="74">
        <f ca="1">Sheet3!N151</f>
        <v>-0.9812635779811032</v>
      </c>
      <c r="AE151" s="75">
        <f ca="1">Sheet3!O151</f>
        <v>-0.77974026394696139</v>
      </c>
    </row>
    <row r="152" spans="10:31">
      <c r="J152" s="3">
        <v>150</v>
      </c>
      <c r="K152" s="84">
        <f t="shared" si="30"/>
        <v>0.39999999999999947</v>
      </c>
      <c r="L152" s="58">
        <f t="shared" ca="1" si="31"/>
        <v>55.28029908859223</v>
      </c>
      <c r="M152" s="56">
        <f t="shared" ca="1" si="32"/>
        <v>0.1221356978804982</v>
      </c>
      <c r="N152" s="57">
        <f t="shared" ca="1" si="33"/>
        <v>0.23525244576211365</v>
      </c>
      <c r="O152" s="56">
        <f t="shared" ca="1" si="34"/>
        <v>0.87786430211950184</v>
      </c>
      <c r="P152" s="56">
        <f t="shared" ca="1" si="35"/>
        <v>0.76474755423788632</v>
      </c>
      <c r="Q152" s="58">
        <f t="shared" ca="1" si="24"/>
        <v>2.7547452190582078</v>
      </c>
      <c r="R152" s="58">
        <f t="shared" ca="1" si="25"/>
        <v>31.398151663497686</v>
      </c>
      <c r="S152" s="56">
        <f t="shared" ca="1" si="26"/>
        <v>0.23525244576211365</v>
      </c>
      <c r="T152" s="29">
        <f t="shared" ca="1" si="27"/>
        <v>-0.76474755423788632</v>
      </c>
      <c r="U152" s="59"/>
      <c r="V152" s="10"/>
      <c r="W152" s="10"/>
      <c r="X152" s="10"/>
      <c r="Y152" s="10"/>
      <c r="Z152" s="10"/>
      <c r="AA152" s="73">
        <f ca="1">IFERROR(Sheet3!Q152,"")</f>
        <v>11.601193113619686</v>
      </c>
      <c r="AB152" s="10" t="str">
        <f t="shared" ca="1" si="28"/>
        <v/>
      </c>
      <c r="AC152" s="10" t="str">
        <f t="shared" ca="1" si="29"/>
        <v>Exit Hedge</v>
      </c>
      <c r="AD152" s="74">
        <f ca="1">Sheet3!N152</f>
        <v>-0.9203790647034964</v>
      </c>
      <c r="AE152" s="75">
        <f ca="1">Sheet3!O152</f>
        <v>-0.83088164604024684</v>
      </c>
    </row>
    <row r="153" spans="10:31">
      <c r="J153" s="3">
        <v>151</v>
      </c>
      <c r="K153" s="84">
        <f t="shared" si="30"/>
        <v>0.39599999999999946</v>
      </c>
      <c r="L153" s="58">
        <f t="shared" ca="1" si="31"/>
        <v>50.511672417066684</v>
      </c>
      <c r="M153" s="56">
        <f t="shared" ca="1" si="32"/>
        <v>8.4778272700933188E-2</v>
      </c>
      <c r="N153" s="57">
        <f t="shared" ca="1" si="33"/>
        <v>0.17537632492359173</v>
      </c>
      <c r="O153" s="56">
        <f t="shared" ca="1" si="34"/>
        <v>0.91522172729906681</v>
      </c>
      <c r="P153" s="56">
        <f t="shared" ca="1" si="35"/>
        <v>0.82462367507640821</v>
      </c>
      <c r="Q153" s="58">
        <f t="shared" ca="1" si="24"/>
        <v>1.741082852950294</v>
      </c>
      <c r="R153" s="58">
        <f t="shared" ca="1" si="25"/>
        <v>35.183333941815974</v>
      </c>
      <c r="S153" s="56">
        <f t="shared" ca="1" si="26"/>
        <v>0.17537632492359173</v>
      </c>
      <c r="T153" s="29">
        <f t="shared" ca="1" si="27"/>
        <v>-0.82462367507640821</v>
      </c>
      <c r="U153" s="59"/>
      <c r="V153" s="10"/>
      <c r="W153" s="10"/>
      <c r="X153" s="10"/>
      <c r="Y153" s="10"/>
      <c r="Z153" s="10"/>
      <c r="AA153" s="73">
        <f ca="1">IFERROR(Sheet3!Q153,"")</f>
        <v>9.7587916370265191</v>
      </c>
      <c r="AB153" s="10" t="str">
        <f t="shared" ca="1" si="28"/>
        <v/>
      </c>
      <c r="AC153" s="10" t="str">
        <f t="shared" ca="1" si="29"/>
        <v>Exit Hedge</v>
      </c>
      <c r="AD153" s="74">
        <f ca="1">Sheet3!N153</f>
        <v>-1.0308087508626684</v>
      </c>
      <c r="AE153" s="75">
        <f ca="1">Sheet3!O153</f>
        <v>-0.90358241143021834</v>
      </c>
    </row>
    <row r="154" spans="10:31">
      <c r="J154" s="3">
        <v>152</v>
      </c>
      <c r="K154" s="84">
        <f t="shared" si="30"/>
        <v>0.39199999999999946</v>
      </c>
      <c r="L154" s="58">
        <f t="shared" ca="1" si="31"/>
        <v>49.342095343824617</v>
      </c>
      <c r="M154" s="56">
        <f t="shared" ca="1" si="32"/>
        <v>7.5977639561862043E-2</v>
      </c>
      <c r="N154" s="57">
        <f t="shared" ca="1" si="33"/>
        <v>0.1600165682383487</v>
      </c>
      <c r="O154" s="56">
        <f t="shared" ca="1" si="34"/>
        <v>0.9240223604381379</v>
      </c>
      <c r="P154" s="56">
        <f t="shared" ca="1" si="35"/>
        <v>0.83998343176165124</v>
      </c>
      <c r="Q154" s="58">
        <f t="shared" ca="1" si="24"/>
        <v>1.5146351097477346</v>
      </c>
      <c r="R154" s="58">
        <f t="shared" ca="1" si="25"/>
        <v>36.15669212518474</v>
      </c>
      <c r="S154" s="56">
        <f t="shared" ca="1" si="26"/>
        <v>0.1600165682383487</v>
      </c>
      <c r="T154" s="29">
        <f t="shared" ca="1" si="27"/>
        <v>-0.83998343176165124</v>
      </c>
      <c r="U154" s="59"/>
      <c r="V154" s="10"/>
      <c r="W154" s="10"/>
      <c r="X154" s="10"/>
      <c r="Y154" s="10"/>
      <c r="Z154" s="10"/>
      <c r="AA154" s="73">
        <f ca="1">IFERROR(Sheet3!Q154,"")</f>
        <v>10.675716571573375</v>
      </c>
      <c r="AB154" s="10" t="str">
        <f t="shared" ca="1" si="28"/>
        <v/>
      </c>
      <c r="AC154" s="10" t="str">
        <f t="shared" ca="1" si="29"/>
        <v>Exit Hedge</v>
      </c>
      <c r="AD154" s="74">
        <f ca="1">Sheet3!N154</f>
        <v>-1.0409162000583052</v>
      </c>
      <c r="AE154" s="75">
        <f ca="1">Sheet3!O154</f>
        <v>-0.95352197093134083</v>
      </c>
    </row>
    <row r="155" spans="10:31">
      <c r="J155" s="3">
        <v>153</v>
      </c>
      <c r="K155" s="84">
        <f t="shared" si="30"/>
        <v>0.38799999999999946</v>
      </c>
      <c r="L155" s="58">
        <f t="shared" ca="1" si="31"/>
        <v>48.313673256282968</v>
      </c>
      <c r="M155" s="56">
        <f t="shared" ca="1" si="32"/>
        <v>6.8519344381403932E-2</v>
      </c>
      <c r="N155" s="57">
        <f t="shared" ca="1" si="33"/>
        <v>0.14665637660721323</v>
      </c>
      <c r="O155" s="56">
        <f t="shared" ca="1" si="34"/>
        <v>0.93148065561859605</v>
      </c>
      <c r="P155" s="56">
        <f t="shared" ca="1" si="35"/>
        <v>0.8533436233927868</v>
      </c>
      <c r="Q155" s="58">
        <f t="shared" ca="1" si="24"/>
        <v>1.3288971952669426</v>
      </c>
      <c r="R155" s="58">
        <f t="shared" ca="1" si="25"/>
        <v>37.02961603592113</v>
      </c>
      <c r="S155" s="56">
        <f t="shared" ca="1" si="26"/>
        <v>0.14665637660721323</v>
      </c>
      <c r="T155" s="29">
        <f t="shared" ca="1" si="27"/>
        <v>-0.8533436233927868</v>
      </c>
      <c r="U155" s="59"/>
      <c r="V155" s="10"/>
      <c r="W155" s="10"/>
      <c r="X155" s="10"/>
      <c r="Y155" s="10"/>
      <c r="Z155" s="10"/>
      <c r="AA155" s="73">
        <f ca="1">IFERROR(Sheet3!Q155,"")</f>
        <v>11.109073690929961</v>
      </c>
      <c r="AB155" s="10" t="str">
        <f t="shared" ca="1" si="28"/>
        <v/>
      </c>
      <c r="AC155" s="10" t="str">
        <f t="shared" ca="1" si="29"/>
        <v>Exit Hedge</v>
      </c>
      <c r="AD155" s="74">
        <f ca="1">Sheet3!N155</f>
        <v>-0.99556687526694532</v>
      </c>
      <c r="AE155" s="75">
        <f ca="1">Sheet3!O155</f>
        <v>-0.96881102705337874</v>
      </c>
    </row>
    <row r="156" spans="10:31">
      <c r="J156" s="3">
        <v>154</v>
      </c>
      <c r="K156" s="84">
        <f t="shared" si="30"/>
        <v>0.38399999999999945</v>
      </c>
      <c r="L156" s="58">
        <f t="shared" ca="1" si="31"/>
        <v>44.232835833949672</v>
      </c>
      <c r="M156" s="56">
        <f t="shared" ca="1" si="32"/>
        <v>4.4881899161915033E-2</v>
      </c>
      <c r="N156" s="57">
        <f t="shared" ca="1" si="33"/>
        <v>0.10331779748523406</v>
      </c>
      <c r="O156" s="56">
        <f t="shared" ca="1" si="34"/>
        <v>0.95511810083808502</v>
      </c>
      <c r="P156" s="56">
        <f t="shared" ca="1" si="35"/>
        <v>0.89668220251476594</v>
      </c>
      <c r="Q156" s="58">
        <f t="shared" ca="1" si="24"/>
        <v>0.79795599510222948</v>
      </c>
      <c r="R156" s="58">
        <f t="shared" ca="1" si="25"/>
        <v>40.60976288403058</v>
      </c>
      <c r="S156" s="56">
        <f t="shared" ca="1" si="26"/>
        <v>0.10331779748523406</v>
      </c>
      <c r="T156" s="29">
        <f t="shared" ca="1" si="27"/>
        <v>-0.89668220251476594</v>
      </c>
      <c r="U156" s="59"/>
      <c r="V156" s="10"/>
      <c r="W156" s="10"/>
      <c r="X156" s="10"/>
      <c r="Y156" s="10"/>
      <c r="Z156" s="10"/>
      <c r="AA156" s="73">
        <f ca="1">IFERROR(Sheet3!Q156,"")</f>
        <v>4.2215327010309949</v>
      </c>
      <c r="AB156" s="10" t="str">
        <f t="shared" ca="1" si="28"/>
        <v/>
      </c>
      <c r="AC156" s="10" t="str">
        <f t="shared" ca="1" si="29"/>
        <v>Exit Hedge</v>
      </c>
      <c r="AD156" s="74">
        <f ca="1">Sheet3!N156</f>
        <v>-1.0734816573567372</v>
      </c>
      <c r="AE156" s="75">
        <f ca="1">Sheet3!O156</f>
        <v>-1.006873074436418</v>
      </c>
    </row>
    <row r="157" spans="10:31">
      <c r="J157" s="3">
        <v>155</v>
      </c>
      <c r="K157" s="84">
        <f t="shared" si="30"/>
        <v>0.37999999999999945</v>
      </c>
      <c r="L157" s="58">
        <f t="shared" ca="1" si="31"/>
        <v>44.7826872935983</v>
      </c>
      <c r="M157" s="56">
        <f t="shared" ca="1" si="32"/>
        <v>4.6919629778085198E-2</v>
      </c>
      <c r="N157" s="57">
        <f t="shared" ca="1" si="33"/>
        <v>0.10675433317878835</v>
      </c>
      <c r="O157" s="56">
        <f t="shared" ca="1" si="34"/>
        <v>0.95308037022191483</v>
      </c>
      <c r="P157" s="56">
        <f t="shared" ca="1" si="35"/>
        <v>0.89324566682121165</v>
      </c>
      <c r="Q157" s="58">
        <f t="shared" ca="1" si="24"/>
        <v>0.83598253936637956</v>
      </c>
      <c r="R157" s="58">
        <f t="shared" ca="1" si="25"/>
        <v>40.128199486772779</v>
      </c>
      <c r="S157" s="56">
        <f t="shared" ca="1" si="26"/>
        <v>0.10675433317878835</v>
      </c>
      <c r="T157" s="29">
        <f t="shared" ca="1" si="27"/>
        <v>-0.89324566682121165</v>
      </c>
      <c r="U157" s="59"/>
      <c r="V157" s="10"/>
      <c r="W157" s="10"/>
      <c r="X157" s="10"/>
      <c r="Y157" s="10"/>
      <c r="Z157" s="10"/>
      <c r="AA157" s="73">
        <f ca="1">IFERROR(Sheet3!Q157,"")</f>
        <v>5.2959296237923752</v>
      </c>
      <c r="AB157" s="10" t="str">
        <f t="shared" ca="1" si="28"/>
        <v/>
      </c>
      <c r="AC157" s="10" t="str">
        <f t="shared" ca="1" si="29"/>
        <v>Exit Hedge</v>
      </c>
      <c r="AD157" s="74">
        <f ca="1">Sheet3!N157</f>
        <v>-0.98216418338225964</v>
      </c>
      <c r="AE157" s="75">
        <f ca="1">Sheet3!O157</f>
        <v>-0.99788802314399683</v>
      </c>
    </row>
    <row r="158" spans="10:31">
      <c r="J158" s="3">
        <v>156</v>
      </c>
      <c r="K158" s="84">
        <f t="shared" si="30"/>
        <v>0.37599999999999945</v>
      </c>
      <c r="L158" s="58">
        <f t="shared" ca="1" si="31"/>
        <v>43.903570612779859</v>
      </c>
      <c r="M158" s="56">
        <f t="shared" ca="1" si="32"/>
        <v>4.1894007761062731E-2</v>
      </c>
      <c r="N158" s="57">
        <f t="shared" ca="1" si="33"/>
        <v>9.6820035836152923E-2</v>
      </c>
      <c r="O158" s="56">
        <f t="shared" ca="1" si="34"/>
        <v>0.95810599223893722</v>
      </c>
      <c r="P158" s="56">
        <f t="shared" ca="1" si="35"/>
        <v>0.90317996416384705</v>
      </c>
      <c r="Q158" s="58">
        <f t="shared" ca="1" si="24"/>
        <v>0.72724235652427849</v>
      </c>
      <c r="R158" s="58">
        <f t="shared" ca="1" si="25"/>
        <v>40.928848398983497</v>
      </c>
      <c r="S158" s="56">
        <f t="shared" ca="1" si="26"/>
        <v>9.6820035836152923E-2</v>
      </c>
      <c r="T158" s="29">
        <f t="shared" ca="1" si="27"/>
        <v>-0.90317996416384705</v>
      </c>
      <c r="U158" s="59"/>
      <c r="V158" s="10"/>
      <c r="W158" s="10"/>
      <c r="X158" s="10"/>
      <c r="Y158" s="10"/>
      <c r="Z158" s="10"/>
      <c r="AA158" s="73">
        <f ca="1">IFERROR(Sheet3!Q158,"")</f>
        <v>5.2326657651403679</v>
      </c>
      <c r="AB158" s="10" t="str">
        <f t="shared" ca="1" si="28"/>
        <v/>
      </c>
      <c r="AC158" s="10" t="str">
        <f t="shared" ca="1" si="29"/>
        <v>Exit Hedge</v>
      </c>
      <c r="AD158" s="74">
        <f ca="1">Sheet3!N158</f>
        <v>-0.88700292501602007</v>
      </c>
      <c r="AE158" s="75">
        <f ca="1">Sheet3!O158</f>
        <v>-0.95756616927927807</v>
      </c>
    </row>
    <row r="159" spans="10:31">
      <c r="J159" s="3">
        <v>157</v>
      </c>
      <c r="K159" s="84">
        <f t="shared" si="30"/>
        <v>0.37199999999999944</v>
      </c>
      <c r="L159" s="58">
        <f t="shared" ca="1" si="31"/>
        <v>45.443808986306045</v>
      </c>
      <c r="M159" s="56">
        <f t="shared" ca="1" si="32"/>
        <v>4.8843232291937634E-2</v>
      </c>
      <c r="N159" s="57">
        <f t="shared" ca="1" si="33"/>
        <v>0.10949241992804259</v>
      </c>
      <c r="O159" s="56">
        <f t="shared" ca="1" si="34"/>
        <v>0.95115676770806235</v>
      </c>
      <c r="P159" s="56">
        <f t="shared" ca="1" si="35"/>
        <v>0.89050758007195741</v>
      </c>
      <c r="Q159" s="58">
        <f t="shared" ca="1" si="24"/>
        <v>0.86630480137884991</v>
      </c>
      <c r="R159" s="58">
        <f t="shared" ca="1" si="25"/>
        <v>39.557955784577274</v>
      </c>
      <c r="S159" s="56">
        <f t="shared" ca="1" si="26"/>
        <v>0.10949241992804259</v>
      </c>
      <c r="T159" s="29">
        <f t="shared" ca="1" si="27"/>
        <v>-0.89050758007195741</v>
      </c>
      <c r="U159" s="59"/>
      <c r="V159" s="10"/>
      <c r="W159" s="10"/>
      <c r="X159" s="10"/>
      <c r="Y159" s="10"/>
      <c r="Z159" s="10"/>
      <c r="AA159" s="73">
        <f ca="1">IFERROR(Sheet3!Q159,"")</f>
        <v>11.429045172519622</v>
      </c>
      <c r="AB159" s="10" t="str">
        <f t="shared" ca="1" si="28"/>
        <v/>
      </c>
      <c r="AC159" s="10" t="str">
        <f t="shared" ca="1" si="29"/>
        <v>Exit Hedge</v>
      </c>
      <c r="AD159" s="74">
        <f ca="1">Sheet3!N159</f>
        <v>-0.68386688657695061</v>
      </c>
      <c r="AE159" s="75">
        <f ca="1">Sheet3!O159</f>
        <v>-0.85803915738752268</v>
      </c>
    </row>
    <row r="160" spans="10:31">
      <c r="J160" s="3">
        <v>158</v>
      </c>
      <c r="K160" s="84">
        <f t="shared" si="30"/>
        <v>0.36799999999999944</v>
      </c>
      <c r="L160" s="58">
        <f t="shared" ca="1" si="31"/>
        <v>47.052254866790051</v>
      </c>
      <c r="M160" s="56">
        <f t="shared" ca="1" si="32"/>
        <v>5.6849726750783404E-2</v>
      </c>
      <c r="N160" s="57">
        <f t="shared" ca="1" si="33"/>
        <v>0.12360748065237168</v>
      </c>
      <c r="O160" s="56">
        <f t="shared" ca="1" si="34"/>
        <v>0.94315027324921663</v>
      </c>
      <c r="P160" s="56">
        <f t="shared" ca="1" si="35"/>
        <v>0.8763925193476283</v>
      </c>
      <c r="Q160" s="58">
        <f t="shared" ca="1" si="24"/>
        <v>1.0312105557514082</v>
      </c>
      <c r="R160" s="58">
        <f t="shared" ca="1" si="25"/>
        <v>38.144709876686953</v>
      </c>
      <c r="S160" s="56">
        <f t="shared" ca="1" si="26"/>
        <v>0.12360748065237168</v>
      </c>
      <c r="T160" s="29">
        <f t="shared" ca="1" si="27"/>
        <v>-0.8763925193476283</v>
      </c>
      <c r="U160" s="59"/>
      <c r="V160" s="10"/>
      <c r="W160" s="10"/>
      <c r="X160" s="10"/>
      <c r="Y160" s="10"/>
      <c r="Z160" s="10"/>
      <c r="AA160" s="73">
        <f ca="1">IFERROR(Sheet3!Q160,"")</f>
        <v>16.732043837384779</v>
      </c>
      <c r="AB160" s="10" t="str">
        <f t="shared" ca="1" si="28"/>
        <v/>
      </c>
      <c r="AC160" s="10" t="str">
        <f t="shared" ca="1" si="29"/>
        <v>Exit Hedge</v>
      </c>
      <c r="AD160" s="74">
        <f ca="1">Sheet3!N160</f>
        <v>-0.445412599051771</v>
      </c>
      <c r="AE160" s="75">
        <f ca="1">Sheet3!O160</f>
        <v>-0.70799313617452209</v>
      </c>
    </row>
    <row r="161" spans="10:31">
      <c r="J161" s="3">
        <v>159</v>
      </c>
      <c r="K161" s="84">
        <f t="shared" si="30"/>
        <v>0.36399999999999944</v>
      </c>
      <c r="L161" s="58">
        <f t="shared" ca="1" si="31"/>
        <v>46.528535645334934</v>
      </c>
      <c r="M161" s="56">
        <f t="shared" ca="1" si="32"/>
        <v>5.3102962581869334E-2</v>
      </c>
      <c r="N161" s="57">
        <f t="shared" ca="1" si="33"/>
        <v>0.11640392619111732</v>
      </c>
      <c r="O161" s="56">
        <f t="shared" ca="1" si="34"/>
        <v>0.94689703741813069</v>
      </c>
      <c r="P161" s="56">
        <f t="shared" ca="1" si="35"/>
        <v>0.88359607380888272</v>
      </c>
      <c r="Q161" s="58">
        <f t="shared" ca="1" si="24"/>
        <v>0.94504404175724943</v>
      </c>
      <c r="R161" s="58">
        <f t="shared" ca="1" si="25"/>
        <v>38.612567710250886</v>
      </c>
      <c r="S161" s="56">
        <f t="shared" ca="1" si="26"/>
        <v>0.11640392619111732</v>
      </c>
      <c r="T161" s="29">
        <f t="shared" ca="1" si="27"/>
        <v>-0.88359607380888272</v>
      </c>
      <c r="U161" s="59"/>
      <c r="V161" s="10"/>
      <c r="W161" s="10"/>
      <c r="X161" s="10"/>
      <c r="Y161" s="10"/>
      <c r="Z161" s="10"/>
      <c r="AA161" s="73">
        <f ca="1">IFERROR(Sheet3!Q161,"")</f>
        <v>13.046707719193861</v>
      </c>
      <c r="AB161" s="10" t="str">
        <f t="shared" ca="1" si="28"/>
        <v/>
      </c>
      <c r="AC161" s="10" t="str">
        <f t="shared" ca="1" si="29"/>
        <v>Exit Hedge</v>
      </c>
      <c r="AD161" s="74">
        <f ca="1">Sheet3!N161</f>
        <v>-0.31438170134224208</v>
      </c>
      <c r="AE161" s="75">
        <f ca="1">Sheet3!O161</f>
        <v>-0.56486170532642022</v>
      </c>
    </row>
    <row r="162" spans="10:31">
      <c r="J162" s="3">
        <v>160</v>
      </c>
      <c r="K162" s="84">
        <f t="shared" si="30"/>
        <v>0.35999999999999943</v>
      </c>
      <c r="L162" s="58">
        <f t="shared" ca="1" si="31"/>
        <v>43.908130726068784</v>
      </c>
      <c r="M162" s="56">
        <f t="shared" ca="1" si="32"/>
        <v>3.9121497459118526E-2</v>
      </c>
      <c r="N162" s="57">
        <f t="shared" ca="1" si="33"/>
        <v>8.9964630527997996E-2</v>
      </c>
      <c r="O162" s="56">
        <f t="shared" ca="1" si="34"/>
        <v>0.96087850254088147</v>
      </c>
      <c r="P162" s="56">
        <f t="shared" ca="1" si="35"/>
        <v>0.91003536947200203</v>
      </c>
      <c r="Q162" s="58">
        <f t="shared" ca="1" si="24"/>
        <v>0.65511682863191689</v>
      </c>
      <c r="R162" s="58">
        <f t="shared" ca="1" si="25"/>
        <v>40.973361454304097</v>
      </c>
      <c r="S162" s="56">
        <f t="shared" ca="1" si="26"/>
        <v>8.9964630527997996E-2</v>
      </c>
      <c r="T162" s="29">
        <f t="shared" ca="1" si="27"/>
        <v>-0.91003536947200203</v>
      </c>
      <c r="U162" s="59"/>
      <c r="V162" s="10"/>
      <c r="W162" s="10"/>
      <c r="X162" s="10"/>
      <c r="Y162" s="10"/>
      <c r="Z162" s="10"/>
      <c r="AA162" s="73">
        <f ca="1">IFERROR(Sheet3!Q162,"")</f>
        <v>13.545260179069842</v>
      </c>
      <c r="AB162" s="10" t="str">
        <f t="shared" ca="1" si="28"/>
        <v/>
      </c>
      <c r="AC162" s="10" t="str">
        <f t="shared" ca="1" si="29"/>
        <v>Exit Hedge</v>
      </c>
      <c r="AD162" s="74">
        <f ca="1">Sheet3!N162</f>
        <v>-0.34682610798444813</v>
      </c>
      <c r="AE162" s="75">
        <f ca="1">Sheet3!O162</f>
        <v>-0.48557603356570311</v>
      </c>
    </row>
    <row r="163" spans="10:31">
      <c r="J163" s="3">
        <v>161</v>
      </c>
      <c r="K163" s="84">
        <f t="shared" si="30"/>
        <v>0.35599999999999943</v>
      </c>
      <c r="L163" s="58">
        <f t="shared" ca="1" si="31"/>
        <v>44.505923150163412</v>
      </c>
      <c r="M163" s="56">
        <f t="shared" ca="1" si="32"/>
        <v>4.1195665776706421E-2</v>
      </c>
      <c r="N163" s="57">
        <f t="shared" ca="1" si="33"/>
        <v>9.3531698756488424E-2</v>
      </c>
      <c r="O163" s="56">
        <f t="shared" ca="1" si="34"/>
        <v>0.95880433422329359</v>
      </c>
      <c r="P163" s="56">
        <f t="shared" ca="1" si="35"/>
        <v>0.90646830124351152</v>
      </c>
      <c r="Q163" s="58">
        <f t="shared" ca="1" si="24"/>
        <v>0.6917036493401425</v>
      </c>
      <c r="R163" s="58">
        <f t="shared" ca="1" si="25"/>
        <v>40.442482804568442</v>
      </c>
      <c r="S163" s="56">
        <f t="shared" ca="1" si="26"/>
        <v>9.3531698756488424E-2</v>
      </c>
      <c r="T163" s="29">
        <f t="shared" ca="1" si="27"/>
        <v>-0.90646830124351152</v>
      </c>
      <c r="U163" s="59"/>
      <c r="V163" s="10"/>
      <c r="W163" s="10"/>
      <c r="X163" s="10"/>
      <c r="Y163" s="10"/>
      <c r="Z163" s="10"/>
      <c r="AA163" s="73">
        <f ca="1">IFERROR(Sheet3!Q163,"")</f>
        <v>17.194673717520701</v>
      </c>
      <c r="AB163" s="10" t="str">
        <f t="shared" ca="1" si="28"/>
        <v/>
      </c>
      <c r="AC163" s="10" t="str">
        <f t="shared" ca="1" si="29"/>
        <v>Exit Hedge</v>
      </c>
      <c r="AD163" s="74">
        <f ca="1">Sheet3!N163</f>
        <v>-0.30077846162056687</v>
      </c>
      <c r="AE163" s="75">
        <f ca="1">Sheet3!O163</f>
        <v>-0.41837691649474451</v>
      </c>
    </row>
    <row r="164" spans="10:31">
      <c r="J164" s="3">
        <v>162</v>
      </c>
      <c r="K164" s="84">
        <f t="shared" si="30"/>
        <v>0.35199999999999942</v>
      </c>
      <c r="L164" s="58">
        <f t="shared" ca="1" si="31"/>
        <v>44.1184014564789</v>
      </c>
      <c r="M164" s="56">
        <f t="shared" ca="1" si="32"/>
        <v>3.8665862414286378E-2</v>
      </c>
      <c r="N164" s="57">
        <f t="shared" ca="1" si="33"/>
        <v>8.8335667469136112E-2</v>
      </c>
      <c r="O164" s="56">
        <f t="shared" ca="1" si="34"/>
        <v>0.96133413758571362</v>
      </c>
      <c r="P164" s="56">
        <f t="shared" ca="1" si="35"/>
        <v>0.91166433253086387</v>
      </c>
      <c r="Q164" s="58">
        <f t="shared" ca="1" si="24"/>
        <v>0.63819734147189511</v>
      </c>
      <c r="R164" s="58">
        <f t="shared" ca="1" si="25"/>
        <v>40.806836063704203</v>
      </c>
      <c r="S164" s="56">
        <f t="shared" ca="1" si="26"/>
        <v>8.8335667469136112E-2</v>
      </c>
      <c r="T164" s="29">
        <f t="shared" ca="1" si="27"/>
        <v>-0.91166433253086387</v>
      </c>
      <c r="U164" s="59"/>
      <c r="V164" s="10"/>
      <c r="W164" s="10"/>
      <c r="X164" s="10"/>
      <c r="Y164" s="10"/>
      <c r="Z164" s="10"/>
      <c r="AA164" s="73">
        <f ca="1">IFERROR(Sheet3!Q164,"")</f>
        <v>20.950139062109471</v>
      </c>
      <c r="AB164" s="10" t="str">
        <f t="shared" ca="1" si="28"/>
        <v/>
      </c>
      <c r="AC164" s="10" t="str">
        <f t="shared" ca="1" si="29"/>
        <v>Exit Hedge</v>
      </c>
      <c r="AD164" s="74">
        <f ca="1">Sheet3!N164</f>
        <v>-0.26865885718268601</v>
      </c>
      <c r="AE164" s="75">
        <f ca="1">Sheet3!O164</f>
        <v>-0.36393398583581416</v>
      </c>
    </row>
    <row r="165" spans="10:31">
      <c r="J165" s="3">
        <v>163</v>
      </c>
      <c r="K165" s="84">
        <f t="shared" si="30"/>
        <v>0.34799999999999942</v>
      </c>
      <c r="L165" s="58">
        <f t="shared" ca="1" si="31"/>
        <v>41.440819193718625</v>
      </c>
      <c r="M165" s="56">
        <f t="shared" ca="1" si="32"/>
        <v>2.7013201358669876E-2</v>
      </c>
      <c r="N165" s="57">
        <f t="shared" ca="1" si="33"/>
        <v>6.5052983406508905E-2</v>
      </c>
      <c r="O165" s="56">
        <f t="shared" ca="1" si="34"/>
        <v>0.97298679864133009</v>
      </c>
      <c r="P165" s="56">
        <f t="shared" ca="1" si="35"/>
        <v>0.93494701659349111</v>
      </c>
      <c r="Q165" s="58">
        <f t="shared" ca="1" si="24"/>
        <v>0.4181663169250962</v>
      </c>
      <c r="R165" s="58">
        <f t="shared" ca="1" si="25"/>
        <v>43.294736098837689</v>
      </c>
      <c r="S165" s="56">
        <f t="shared" ca="1" si="26"/>
        <v>6.5052983406508905E-2</v>
      </c>
      <c r="T165" s="29">
        <f t="shared" ca="1" si="27"/>
        <v>-0.93494701659349111</v>
      </c>
      <c r="U165" s="59"/>
      <c r="V165" s="10"/>
      <c r="W165" s="10"/>
      <c r="X165" s="10"/>
      <c r="Y165" s="10"/>
      <c r="Z165" s="10"/>
      <c r="AA165" s="73">
        <f ca="1">IFERROR(Sheet3!Q165,"")</f>
        <v>18.980988765209432</v>
      </c>
      <c r="AB165" s="10" t="str">
        <f t="shared" ca="1" si="28"/>
        <v/>
      </c>
      <c r="AC165" s="10" t="str">
        <f t="shared" ca="1" si="29"/>
        <v>Exit Hedge</v>
      </c>
      <c r="AD165" s="74">
        <f ca="1">Sheet3!N165</f>
        <v>-0.35528116689773981</v>
      </c>
      <c r="AE165" s="75">
        <f ca="1">Sheet3!O165</f>
        <v>-0.36078750622196892</v>
      </c>
    </row>
    <row r="166" spans="10:31">
      <c r="J166" s="3">
        <v>164</v>
      </c>
      <c r="K166" s="84">
        <f t="shared" si="30"/>
        <v>0.34399999999999942</v>
      </c>
      <c r="L166" s="58">
        <f t="shared" ca="1" si="31"/>
        <v>42.400099338713737</v>
      </c>
      <c r="M166" s="56">
        <f t="shared" ca="1" si="32"/>
        <v>3.0016962125289193E-2</v>
      </c>
      <c r="N166" s="57">
        <f t="shared" ca="1" si="33"/>
        <v>7.0783072823627127E-2</v>
      </c>
      <c r="O166" s="56">
        <f t="shared" ca="1" si="34"/>
        <v>0.96998303787471085</v>
      </c>
      <c r="P166" s="56">
        <f t="shared" ca="1" si="35"/>
        <v>0.92921692717637283</v>
      </c>
      <c r="Q166" s="58">
        <f t="shared" ca="1" si="24"/>
        <v>0.46934614113733808</v>
      </c>
      <c r="R166" s="58">
        <f t="shared" ca="1" si="25"/>
        <v>42.416995502508577</v>
      </c>
      <c r="S166" s="56">
        <f t="shared" ca="1" si="26"/>
        <v>7.0783072823627127E-2</v>
      </c>
      <c r="T166" s="29">
        <f t="shared" ca="1" si="27"/>
        <v>-0.92921692717637283</v>
      </c>
      <c r="U166" s="59"/>
      <c r="V166" s="10"/>
      <c r="W166" s="10"/>
      <c r="X166" s="10"/>
      <c r="Y166" s="10"/>
      <c r="Z166" s="10"/>
      <c r="AA166" s="73">
        <f ca="1">IFERROR(Sheet3!Q166,"")</f>
        <v>22.468106299719665</v>
      </c>
      <c r="AB166" s="10" t="str">
        <f t="shared" ca="1" si="28"/>
        <v/>
      </c>
      <c r="AC166" s="10" t="str">
        <f t="shared" ca="1" si="29"/>
        <v>Exit Hedge</v>
      </c>
      <c r="AD166" s="74">
        <f ca="1">Sheet3!N166</f>
        <v>-0.31701357729583179</v>
      </c>
      <c r="AE166" s="75">
        <f ca="1">Sheet3!O166</f>
        <v>-0.34486971388519178</v>
      </c>
    </row>
    <row r="167" spans="10:31">
      <c r="J167" s="3">
        <v>165</v>
      </c>
      <c r="K167" s="84">
        <f t="shared" si="30"/>
        <v>0.33999999999999941</v>
      </c>
      <c r="L167" s="58">
        <f t="shared" ca="1" si="31"/>
        <v>43.08388457573561</v>
      </c>
      <c r="M167" s="56">
        <f t="shared" ca="1" si="32"/>
        <v>3.2094882566622067E-2</v>
      </c>
      <c r="N167" s="57">
        <f t="shared" ca="1" si="33"/>
        <v>7.4553501373253159E-2</v>
      </c>
      <c r="O167" s="56">
        <f t="shared" ca="1" si="34"/>
        <v>0.96790511743337793</v>
      </c>
      <c r="P167" s="56">
        <f t="shared" ca="1" si="35"/>
        <v>0.92544649862674688</v>
      </c>
      <c r="Q167" s="58">
        <f t="shared" ca="1" si="24"/>
        <v>0.50394861595871809</v>
      </c>
      <c r="R167" s="58">
        <f t="shared" ca="1" si="25"/>
        <v>41.798183396230172</v>
      </c>
      <c r="S167" s="56">
        <f t="shared" ca="1" si="26"/>
        <v>7.4553501373253159E-2</v>
      </c>
      <c r="T167" s="29">
        <f t="shared" ca="1" si="27"/>
        <v>-0.92544649862674688</v>
      </c>
      <c r="U167" s="59"/>
      <c r="V167" s="10"/>
      <c r="W167" s="10"/>
      <c r="X167" s="10"/>
      <c r="Y167" s="10"/>
      <c r="Z167" s="10"/>
      <c r="AA167" s="73">
        <f ca="1">IFERROR(Sheet3!Q167,"")</f>
        <v>30.763579539190602</v>
      </c>
      <c r="AB167" s="10" t="str">
        <f t="shared" ca="1" si="28"/>
        <v/>
      </c>
      <c r="AC167" s="10" t="str">
        <f t="shared" ca="1" si="29"/>
        <v/>
      </c>
      <c r="AD167" s="74">
        <f ca="1">Sheet3!N167</f>
        <v>-0.2360379445514198</v>
      </c>
      <c r="AE167" s="75">
        <f ca="1">Sheet3!O167</f>
        <v>-0.30529452503654742</v>
      </c>
    </row>
    <row r="168" spans="10:31">
      <c r="J168" s="3">
        <v>166</v>
      </c>
      <c r="K168" s="84">
        <f t="shared" si="30"/>
        <v>0.33599999999999941</v>
      </c>
      <c r="L168" s="58">
        <f t="shared" ca="1" si="31"/>
        <v>44.83529714824558</v>
      </c>
      <c r="M168" s="56">
        <f t="shared" ca="1" si="32"/>
        <v>3.902510513893688E-2</v>
      </c>
      <c r="N168" s="57">
        <f t="shared" ca="1" si="33"/>
        <v>8.7493211969390944E-2</v>
      </c>
      <c r="O168" s="56">
        <f t="shared" ca="1" si="34"/>
        <v>0.96097489486106313</v>
      </c>
      <c r="P168" s="56">
        <f t="shared" ca="1" si="35"/>
        <v>0.91250678803060903</v>
      </c>
      <c r="Q168" s="58">
        <f t="shared" ca="1" si="24"/>
        <v>0.62873353301233514</v>
      </c>
      <c r="R168" s="58">
        <f t="shared" ca="1" si="25"/>
        <v>40.201937332100286</v>
      </c>
      <c r="S168" s="56">
        <f t="shared" ca="1" si="26"/>
        <v>8.7493211969390944E-2</v>
      </c>
      <c r="T168" s="29">
        <f t="shared" ca="1" si="27"/>
        <v>-0.91250678803060903</v>
      </c>
      <c r="U168" s="59"/>
      <c r="V168" s="10"/>
      <c r="W168" s="10"/>
      <c r="X168" s="10"/>
      <c r="Y168" s="10"/>
      <c r="Z168" s="10"/>
      <c r="AA168" s="73">
        <f ca="1">IFERROR(Sheet3!Q168,"")</f>
        <v>38.669787807477491</v>
      </c>
      <c r="AB168" s="10" t="str">
        <f t="shared" ca="1" si="28"/>
        <v/>
      </c>
      <c r="AC168" s="10" t="str">
        <f t="shared" ca="1" si="29"/>
        <v/>
      </c>
      <c r="AD168" s="74">
        <f ca="1">Sheet3!N168</f>
        <v>-9.1597716501091497E-2</v>
      </c>
      <c r="AE168" s="75">
        <f ca="1">Sheet3!O168</f>
        <v>-0.22758659466001799</v>
      </c>
    </row>
    <row r="169" spans="10:31">
      <c r="J169" s="3">
        <v>167</v>
      </c>
      <c r="K169" s="84">
        <f t="shared" si="30"/>
        <v>0.33199999999999941</v>
      </c>
      <c r="L169" s="58">
        <f t="shared" ca="1" si="31"/>
        <v>45.383184133759841</v>
      </c>
      <c r="M169" s="56">
        <f t="shared" ca="1" si="32"/>
        <v>4.0837802840245345E-2</v>
      </c>
      <c r="N169" s="57">
        <f t="shared" ca="1" si="33"/>
        <v>9.0495593068409916E-2</v>
      </c>
      <c r="O169" s="56">
        <f t="shared" ca="1" si="34"/>
        <v>0.9591621971597547</v>
      </c>
      <c r="P169" s="56">
        <f t="shared" ca="1" si="35"/>
        <v>0.90950440693159007</v>
      </c>
      <c r="Q169" s="58">
        <f t="shared" ca="1" si="24"/>
        <v>0.6586792796143297</v>
      </c>
      <c r="R169" s="58">
        <f t="shared" ca="1" si="25"/>
        <v>39.714388623856344</v>
      </c>
      <c r="S169" s="56">
        <f t="shared" ca="1" si="26"/>
        <v>9.0495593068409916E-2</v>
      </c>
      <c r="T169" s="29">
        <f t="shared" ca="1" si="27"/>
        <v>-0.90950440693159007</v>
      </c>
      <c r="U169" s="59"/>
      <c r="V169" s="10"/>
      <c r="W169" s="10"/>
      <c r="X169" s="10"/>
      <c r="Y169" s="10"/>
      <c r="Z169" s="10"/>
      <c r="AA169" s="73">
        <f ca="1">IFERROR(Sheet3!Q169,"")</f>
        <v>42.450257741948619</v>
      </c>
      <c r="AB169" s="10" t="str">
        <f t="shared" ca="1" si="28"/>
        <v/>
      </c>
      <c r="AC169" s="10" t="str">
        <f t="shared" ca="1" si="29"/>
        <v/>
      </c>
      <c r="AD169" s="74">
        <f ca="1">Sheet3!N169</f>
        <v>1.1996792976042059E-2</v>
      </c>
      <c r="AE169" s="75">
        <f ca="1">Sheet3!O169</f>
        <v>-0.1404653627923598</v>
      </c>
    </row>
    <row r="170" spans="10:31">
      <c r="J170" s="3">
        <v>168</v>
      </c>
      <c r="K170" s="84">
        <f t="shared" si="30"/>
        <v>0.3279999999999994</v>
      </c>
      <c r="L170" s="58">
        <f t="shared" ca="1" si="31"/>
        <v>48.667904117562998</v>
      </c>
      <c r="M170" s="56">
        <f t="shared" ca="1" si="32"/>
        <v>5.7538328804224374E-2</v>
      </c>
      <c r="N170" s="57">
        <f t="shared" ca="1" si="33"/>
        <v>0.12002128734343954</v>
      </c>
      <c r="O170" s="56">
        <f t="shared" ca="1" si="34"/>
        <v>0.94246167119577562</v>
      </c>
      <c r="P170" s="56">
        <f t="shared" ca="1" si="35"/>
        <v>0.87997871265656047</v>
      </c>
      <c r="Q170" s="58">
        <f t="shared" ca="1" si="24"/>
        <v>0.98096232261397454</v>
      </c>
      <c r="R170" s="58">
        <f t="shared" ca="1" si="25"/>
        <v>36.782355157001874</v>
      </c>
      <c r="S170" s="56">
        <f t="shared" ca="1" si="26"/>
        <v>0.12002128734343954</v>
      </c>
      <c r="T170" s="29">
        <f t="shared" ca="1" si="27"/>
        <v>-0.87997871265656047</v>
      </c>
      <c r="U170" s="59"/>
      <c r="V170" s="10"/>
      <c r="W170" s="10"/>
      <c r="X170" s="10"/>
      <c r="Y170" s="10"/>
      <c r="Z170" s="10"/>
      <c r="AA170" s="73">
        <f ca="1">IFERROR(Sheet3!Q170,"")</f>
        <v>61.914694790894764</v>
      </c>
      <c r="AB170" s="10" t="str">
        <f t="shared" ca="1" si="28"/>
        <v/>
      </c>
      <c r="AC170" s="10" t="str">
        <f t="shared" ca="1" si="29"/>
        <v/>
      </c>
      <c r="AD170" s="74">
        <f ca="1">Sheet3!N170</f>
        <v>0.21660019738663294</v>
      </c>
      <c r="AE170" s="75">
        <f ca="1">Sheet3!O170</f>
        <v>-1.0623340909089701E-2</v>
      </c>
    </row>
    <row r="171" spans="10:31">
      <c r="J171" s="3">
        <v>169</v>
      </c>
      <c r="K171" s="84">
        <f t="shared" si="30"/>
        <v>0.3239999999999994</v>
      </c>
      <c r="L171" s="58">
        <f t="shared" ca="1" si="31"/>
        <v>46.905339415291856</v>
      </c>
      <c r="M171" s="56">
        <f t="shared" ca="1" si="32"/>
        <v>4.6820091076725592E-2</v>
      </c>
      <c r="N171" s="57">
        <f t="shared" ca="1" si="33"/>
        <v>0.10061526431255589</v>
      </c>
      <c r="O171" s="56">
        <f t="shared" ca="1" si="34"/>
        <v>0.95317990892327442</v>
      </c>
      <c r="P171" s="56">
        <f t="shared" ca="1" si="35"/>
        <v>0.89938473568744415</v>
      </c>
      <c r="Q171" s="58">
        <f t="shared" ca="1" si="24"/>
        <v>0.76310894049318856</v>
      </c>
      <c r="R171" s="58">
        <f t="shared" ca="1" si="25"/>
        <v>38.357480898322258</v>
      </c>
      <c r="S171" s="56">
        <f t="shared" ca="1" si="26"/>
        <v>0.10061526431255589</v>
      </c>
      <c r="T171" s="29">
        <f t="shared" ca="1" si="27"/>
        <v>-0.89938473568744415</v>
      </c>
      <c r="U171" s="59"/>
      <c r="V171" s="10"/>
      <c r="W171" s="10"/>
      <c r="X171" s="10"/>
      <c r="Y171" s="10"/>
      <c r="Z171" s="10"/>
      <c r="AA171" s="73">
        <f ca="1">IFERROR(Sheet3!Q171,"")</f>
        <v>55.353616025597084</v>
      </c>
      <c r="AB171" s="10" t="str">
        <f t="shared" ca="1" si="28"/>
        <v/>
      </c>
      <c r="AC171" s="10" t="str">
        <f t="shared" ca="1" si="29"/>
        <v/>
      </c>
      <c r="AD171" s="74">
        <f ca="1">Sheet3!N171</f>
        <v>0.2094701472467051</v>
      </c>
      <c r="AE171" s="75">
        <f ca="1">Sheet3!O171</f>
        <v>6.9410654783926579E-2</v>
      </c>
    </row>
    <row r="172" spans="10:31">
      <c r="J172" s="3">
        <v>170</v>
      </c>
      <c r="K172" s="84">
        <f t="shared" si="30"/>
        <v>0.3199999999999994</v>
      </c>
      <c r="L172" s="58">
        <f t="shared" ca="1" si="31"/>
        <v>45.561184533428481</v>
      </c>
      <c r="M172" s="56">
        <f t="shared" ca="1" si="32"/>
        <v>3.930516029703747E-2</v>
      </c>
      <c r="N172" s="57">
        <f t="shared" ca="1" si="33"/>
        <v>8.6468511251445779E-2</v>
      </c>
      <c r="O172" s="56">
        <f t="shared" ca="1" si="34"/>
        <v>0.96069483970296254</v>
      </c>
      <c r="P172" s="56">
        <f t="shared" ca="1" si="35"/>
        <v>0.91353148874855417</v>
      </c>
      <c r="Q172" s="58">
        <f t="shared" ca="1" si="24"/>
        <v>0.61713722274740412</v>
      </c>
      <c r="R172" s="58">
        <f t="shared" ca="1" si="25"/>
        <v>39.586089434772603</v>
      </c>
      <c r="S172" s="56">
        <f t="shared" ca="1" si="26"/>
        <v>8.6468511251445779E-2</v>
      </c>
      <c r="T172" s="29">
        <f t="shared" ca="1" si="27"/>
        <v>-0.91353148874855417</v>
      </c>
      <c r="U172" s="59"/>
      <c r="V172" s="10"/>
      <c r="W172" s="10"/>
      <c r="X172" s="10"/>
      <c r="Y172" s="10"/>
      <c r="Z172" s="10"/>
      <c r="AA172" s="73">
        <f ca="1">IFERROR(Sheet3!Q172,"")</f>
        <v>54.084903921301546</v>
      </c>
      <c r="AB172" s="10" t="str">
        <f t="shared" ca="1" si="28"/>
        <v/>
      </c>
      <c r="AC172" s="10" t="str">
        <f t="shared" ca="1" si="29"/>
        <v/>
      </c>
      <c r="AD172" s="74">
        <f ca="1">Sheet3!N172</f>
        <v>0.12211797211546127</v>
      </c>
      <c r="AE172" s="75">
        <f ca="1">Sheet3!O172</f>
        <v>8.8576951995393741E-2</v>
      </c>
    </row>
    <row r="173" spans="10:31">
      <c r="J173" s="3">
        <v>171</v>
      </c>
      <c r="K173" s="84">
        <f t="shared" si="30"/>
        <v>0.31599999999999939</v>
      </c>
      <c r="L173" s="58">
        <f t="shared" ca="1" si="31"/>
        <v>44.471576617432568</v>
      </c>
      <c r="M173" s="56">
        <f t="shared" ca="1" si="32"/>
        <v>3.3636733695470447E-2</v>
      </c>
      <c r="N173" s="57">
        <f t="shared" ca="1" si="33"/>
        <v>7.5452021603322803E-2</v>
      </c>
      <c r="O173" s="56">
        <f t="shared" ca="1" si="34"/>
        <v>0.96636326630452951</v>
      </c>
      <c r="P173" s="56">
        <f t="shared" ca="1" si="35"/>
        <v>0.92454797839667724</v>
      </c>
      <c r="Q173" s="58">
        <f t="shared" ca="1" si="24"/>
        <v>0.51112888208310103</v>
      </c>
      <c r="R173" s="58">
        <f t="shared" ca="1" si="25"/>
        <v>40.600125337542792</v>
      </c>
      <c r="S173" s="56">
        <f t="shared" ca="1" si="26"/>
        <v>7.5452021603322803E-2</v>
      </c>
      <c r="T173" s="29">
        <f t="shared" ca="1" si="27"/>
        <v>-0.92454797839667724</v>
      </c>
      <c r="U173" s="59"/>
      <c r="V173" s="10"/>
      <c r="W173" s="10"/>
      <c r="X173" s="10"/>
      <c r="Y173" s="10"/>
      <c r="Z173" s="10"/>
      <c r="AA173" s="73">
        <f ca="1">IFERROR(Sheet3!Q173,"")</f>
        <v>47.549679149173855</v>
      </c>
      <c r="AB173" s="10" t="str">
        <f t="shared" ca="1" si="28"/>
        <v/>
      </c>
      <c r="AC173" s="10" t="str">
        <f t="shared" ca="1" si="29"/>
        <v/>
      </c>
      <c r="AD173" s="74">
        <f ca="1">Sheet3!N173</f>
        <v>1.7005323946932549E-2</v>
      </c>
      <c r="AE173" s="75">
        <f ca="1">Sheet3!O173</f>
        <v>6.255090543231695E-2</v>
      </c>
    </row>
    <row r="174" spans="10:31">
      <c r="J174" s="3">
        <v>172</v>
      </c>
      <c r="K174" s="84">
        <f t="shared" si="30"/>
        <v>0.31199999999999939</v>
      </c>
      <c r="L174" s="58">
        <f t="shared" ca="1" si="31"/>
        <v>43.318561502156129</v>
      </c>
      <c r="M174" s="56">
        <f t="shared" ca="1" si="32"/>
        <v>2.8251627291822054E-2</v>
      </c>
      <c r="N174" s="57">
        <f t="shared" ca="1" si="33"/>
        <v>6.4742591412055656E-2</v>
      </c>
      <c r="O174" s="56">
        <f t="shared" ca="1" si="34"/>
        <v>0.97174837270817793</v>
      </c>
      <c r="P174" s="56">
        <f t="shared" ca="1" si="35"/>
        <v>0.93525740858794437</v>
      </c>
      <c r="Q174" s="58">
        <f t="shared" ca="1" si="24"/>
        <v>0.41472194846392751</v>
      </c>
      <c r="R174" s="58">
        <f t="shared" ca="1" si="25"/>
        <v>41.687180805689039</v>
      </c>
      <c r="S174" s="56">
        <f t="shared" ca="1" si="26"/>
        <v>6.4742591412055656E-2</v>
      </c>
      <c r="T174" s="29">
        <f t="shared" ca="1" si="27"/>
        <v>-0.93525740858794437</v>
      </c>
      <c r="U174" s="59"/>
      <c r="V174" s="10"/>
      <c r="W174" s="10"/>
      <c r="X174" s="10"/>
      <c r="Y174" s="10"/>
      <c r="Z174" s="10"/>
      <c r="AA174" s="73">
        <f ca="1">IFERROR(Sheet3!Q174,"")</f>
        <v>40.368861739722604</v>
      </c>
      <c r="AB174" s="10" t="str">
        <f t="shared" ca="1" si="28"/>
        <v/>
      </c>
      <c r="AC174" s="10" t="str">
        <f t="shared" ca="1" si="29"/>
        <v/>
      </c>
      <c r="AD174" s="74">
        <f ca="1">Sheet3!N174</f>
        <v>-8.9573354379524517E-2</v>
      </c>
      <c r="AE174" s="75">
        <f ca="1">Sheet3!O174</f>
        <v>7.2329927734655075E-3</v>
      </c>
    </row>
    <row r="175" spans="10:31">
      <c r="J175" s="3">
        <v>173</v>
      </c>
      <c r="K175" s="84">
        <f t="shared" si="30"/>
        <v>0.30799999999999939</v>
      </c>
      <c r="L175" s="58">
        <f t="shared" ca="1" si="31"/>
        <v>41.74134381530677</v>
      </c>
      <c r="M175" s="56">
        <f t="shared" ca="1" si="32"/>
        <v>2.2038736285630904E-2</v>
      </c>
      <c r="N175" s="57">
        <f t="shared" ca="1" si="33"/>
        <v>5.2095228103281786E-2</v>
      </c>
      <c r="O175" s="56">
        <f t="shared" ca="1" si="34"/>
        <v>0.97796126371436909</v>
      </c>
      <c r="P175" s="56">
        <f t="shared" ca="1" si="35"/>
        <v>0.94790477189671818</v>
      </c>
      <c r="Q175" s="58">
        <f t="shared" ca="1" si="24"/>
        <v>0.30957437623494921</v>
      </c>
      <c r="R175" s="58">
        <f t="shared" ca="1" si="25"/>
        <v>43.189709169794767</v>
      </c>
      <c r="S175" s="56">
        <f t="shared" ca="1" si="26"/>
        <v>5.2095228103281786E-2</v>
      </c>
      <c r="T175" s="29">
        <f t="shared" ca="1" si="27"/>
        <v>-0.94790477189671818</v>
      </c>
      <c r="U175" s="59"/>
      <c r="V175" s="10"/>
      <c r="W175" s="10"/>
      <c r="X175" s="10"/>
      <c r="Y175" s="10"/>
      <c r="Z175" s="10"/>
      <c r="AA175" s="73">
        <f ca="1">IFERROR(Sheet3!Q175,"")</f>
        <v>38.287898527405133</v>
      </c>
      <c r="AB175" s="10" t="str">
        <f t="shared" ca="1" si="28"/>
        <v/>
      </c>
      <c r="AC175" s="10" t="str">
        <f t="shared" ca="1" si="29"/>
        <v/>
      </c>
      <c r="AD175" s="74">
        <f ca="1">Sheet3!N175</f>
        <v>-0.20689991444403688</v>
      </c>
      <c r="AE175" s="75">
        <f ca="1">Sheet3!O175</f>
        <v>-7.0633518941989909E-2</v>
      </c>
    </row>
    <row r="176" spans="10:31">
      <c r="J176" s="3">
        <v>174</v>
      </c>
      <c r="K176" s="84">
        <f t="shared" si="30"/>
        <v>0.30399999999999938</v>
      </c>
      <c r="L176" s="58">
        <f t="shared" ca="1" si="31"/>
        <v>42.394094120268669</v>
      </c>
      <c r="M176" s="56">
        <f t="shared" ca="1" si="32"/>
        <v>2.3586418354865853E-2</v>
      </c>
      <c r="N176" s="57">
        <f t="shared" ca="1" si="33"/>
        <v>5.4933441451961232E-2</v>
      </c>
      <c r="O176" s="56">
        <f t="shared" ca="1" si="34"/>
        <v>0.97641358164513414</v>
      </c>
      <c r="P176" s="56">
        <f t="shared" ca="1" si="35"/>
        <v>0.94506655854803878</v>
      </c>
      <c r="Q176" s="58">
        <f t="shared" ca="1" si="24"/>
        <v>0.33221723130301251</v>
      </c>
      <c r="R176" s="58">
        <f t="shared" ca="1" si="25"/>
        <v>42.590070936330001</v>
      </c>
      <c r="S176" s="56">
        <f t="shared" ca="1" si="26"/>
        <v>5.4933441451961232E-2</v>
      </c>
      <c r="T176" s="29">
        <f t="shared" ca="1" si="27"/>
        <v>-0.94506655854803878</v>
      </c>
      <c r="U176" s="59"/>
      <c r="V176" s="10"/>
      <c r="W176" s="10"/>
      <c r="X176" s="10"/>
      <c r="Y176" s="10"/>
      <c r="Z176" s="10"/>
      <c r="AA176" s="73">
        <f ca="1">IFERROR(Sheet3!Q176,"")</f>
        <v>45.901205598334187</v>
      </c>
      <c r="AB176" s="10" t="str">
        <f t="shared" ca="1" si="28"/>
        <v/>
      </c>
      <c r="AC176" s="10" t="str">
        <f t="shared" ca="1" si="29"/>
        <v/>
      </c>
      <c r="AD176" s="74">
        <f ca="1">Sheet3!N176</f>
        <v>-0.21198160333904781</v>
      </c>
      <c r="AE176" s="75">
        <f ca="1">Sheet3!O176</f>
        <v>-0.12203282235910187</v>
      </c>
    </row>
    <row r="177" spans="10:31">
      <c r="J177" s="3">
        <v>175</v>
      </c>
      <c r="K177" s="84">
        <f t="shared" si="30"/>
        <v>0.29999999999999938</v>
      </c>
      <c r="L177" s="58">
        <f t="shared" ca="1" si="31"/>
        <v>41.596276320371658</v>
      </c>
      <c r="M177" s="56">
        <f t="shared" ca="1" si="32"/>
        <v>2.0384701603789603E-2</v>
      </c>
      <c r="N177" s="57">
        <f t="shared" ca="1" si="33"/>
        <v>4.8210111741148816E-2</v>
      </c>
      <c r="O177" s="56">
        <f t="shared" ca="1" si="34"/>
        <v>0.97961529839621042</v>
      </c>
      <c r="P177" s="56">
        <f t="shared" ca="1" si="35"/>
        <v>0.95178988825885114</v>
      </c>
      <c r="Q177" s="58">
        <f t="shared" ca="1" si="24"/>
        <v>0.27913510329922242</v>
      </c>
      <c r="R177" s="58">
        <f t="shared" ca="1" si="25"/>
        <v>43.365286795544876</v>
      </c>
      <c r="S177" s="56">
        <f t="shared" ca="1" si="26"/>
        <v>4.8210111741148816E-2</v>
      </c>
      <c r="T177" s="29">
        <f t="shared" ca="1" si="27"/>
        <v>-0.95178988825885114</v>
      </c>
      <c r="U177" s="59"/>
      <c r="V177" s="10"/>
      <c r="W177" s="10"/>
      <c r="X177" s="10"/>
      <c r="Y177" s="10"/>
      <c r="Z177" s="10"/>
      <c r="AA177" s="73">
        <f ca="1">IFERROR(Sheet3!Q177,"")</f>
        <v>42.207409663140666</v>
      </c>
      <c r="AB177" s="10" t="str">
        <f t="shared" ca="1" si="28"/>
        <v/>
      </c>
      <c r="AC177" s="10" t="str">
        <f t="shared" ca="1" si="29"/>
        <v/>
      </c>
      <c r="AD177" s="74">
        <f ca="1">Sheet3!N177</f>
        <v>-0.23220405487090545</v>
      </c>
      <c r="AE177" s="75">
        <f ca="1">Sheet3!O177</f>
        <v>-0.16209508872703043</v>
      </c>
    </row>
    <row r="178" spans="10:31">
      <c r="J178" s="3">
        <v>176</v>
      </c>
      <c r="K178" s="84">
        <f t="shared" si="30"/>
        <v>0.29599999999999937</v>
      </c>
      <c r="L178" s="58">
        <f t="shared" ca="1" si="31"/>
        <v>42.986583989908567</v>
      </c>
      <c r="M178" s="56">
        <f t="shared" ca="1" si="32"/>
        <v>2.4322605376797708E-2</v>
      </c>
      <c r="N178" s="57">
        <f t="shared" ca="1" si="33"/>
        <v>5.5822002667608554E-2</v>
      </c>
      <c r="O178" s="56">
        <f t="shared" ca="1" si="34"/>
        <v>0.97567739462320224</v>
      </c>
      <c r="P178" s="56">
        <f t="shared" ca="1" si="35"/>
        <v>0.94417799733239149</v>
      </c>
      <c r="Q178" s="58">
        <f t="shared" ca="1" si="24"/>
        <v>0.33915830275127945</v>
      </c>
      <c r="R178" s="58">
        <f t="shared" ca="1" si="25"/>
        <v>42.06549348762443</v>
      </c>
      <c r="S178" s="56">
        <f t="shared" ca="1" si="26"/>
        <v>5.5822002667608554E-2</v>
      </c>
      <c r="T178" s="29">
        <f t="shared" ca="1" si="27"/>
        <v>-0.94417799733239149</v>
      </c>
      <c r="U178" s="59"/>
      <c r="V178" s="10"/>
      <c r="W178" s="10"/>
      <c r="X178" s="10"/>
      <c r="Y178" s="10"/>
      <c r="Z178" s="10"/>
      <c r="AA178" s="73">
        <f ca="1">IFERROR(Sheet3!Q178,"")</f>
        <v>47.123293194875792</v>
      </c>
      <c r="AB178" s="10" t="str">
        <f t="shared" ca="1" si="28"/>
        <v/>
      </c>
      <c r="AC178" s="10" t="str">
        <f t="shared" ca="1" si="29"/>
        <v/>
      </c>
      <c r="AD178" s="74">
        <f ca="1">Sheet3!N178</f>
        <v>-0.15351399468232785</v>
      </c>
      <c r="AE178" s="75">
        <f ca="1">Sheet3!O178</f>
        <v>-0.15897469089259314</v>
      </c>
    </row>
    <row r="179" spans="10:31">
      <c r="J179" s="3">
        <v>177</v>
      </c>
      <c r="K179" s="84">
        <f t="shared" si="30"/>
        <v>0.29199999999999937</v>
      </c>
      <c r="L179" s="58">
        <f t="shared" ca="1" si="31"/>
        <v>43.751876442943413</v>
      </c>
      <c r="M179" s="56">
        <f t="shared" ca="1" si="32"/>
        <v>2.6381462350601566E-2</v>
      </c>
      <c r="N179" s="57">
        <f t="shared" ca="1" si="33"/>
        <v>5.9545894135259944E-2</v>
      </c>
      <c r="O179" s="56">
        <f t="shared" ca="1" si="34"/>
        <v>0.97361853764939843</v>
      </c>
      <c r="P179" s="56">
        <f t="shared" ca="1" si="35"/>
        <v>0.9404541058647401</v>
      </c>
      <c r="Q179" s="58">
        <f t="shared" ca="1" si="24"/>
        <v>0.3695892239881049</v>
      </c>
      <c r="R179" s="58">
        <f t="shared" ca="1" si="25"/>
        <v>41.361134096785293</v>
      </c>
      <c r="S179" s="56">
        <f t="shared" ca="1" si="26"/>
        <v>5.9545894135259944E-2</v>
      </c>
      <c r="T179" s="29">
        <f t="shared" ca="1" si="27"/>
        <v>-0.9404541058647401</v>
      </c>
      <c r="U179" s="59"/>
      <c r="V179" s="10"/>
      <c r="W179" s="10"/>
      <c r="X179" s="10"/>
      <c r="Y179" s="10"/>
      <c r="Z179" s="10"/>
      <c r="AA179" s="73">
        <f ca="1">IFERROR(Sheet3!Q179,"")</f>
        <v>56.506423210107727</v>
      </c>
      <c r="AB179" s="10" t="str">
        <f t="shared" ca="1" si="28"/>
        <v/>
      </c>
      <c r="AC179" s="10" t="str">
        <f t="shared" ca="1" si="29"/>
        <v/>
      </c>
      <c r="AD179" s="74">
        <f ca="1">Sheet3!N179</f>
        <v>-6.4979659240172793E-2</v>
      </c>
      <c r="AE179" s="75">
        <f ca="1">Sheet3!O179</f>
        <v>-0.12479467938262211</v>
      </c>
    </row>
    <row r="180" spans="10:31">
      <c r="J180" s="3">
        <v>178</v>
      </c>
      <c r="K180" s="84">
        <f t="shared" si="30"/>
        <v>0.28799999999999937</v>
      </c>
      <c r="L180" s="58">
        <f t="shared" ca="1" si="31"/>
        <v>46.058616640801702</v>
      </c>
      <c r="M180" s="56">
        <f t="shared" ca="1" si="32"/>
        <v>3.5005770935570238E-2</v>
      </c>
      <c r="N180" s="57">
        <f t="shared" ca="1" si="33"/>
        <v>7.5476051787807724E-2</v>
      </c>
      <c r="O180" s="56">
        <f t="shared" ca="1" si="34"/>
        <v>0.96499422906442978</v>
      </c>
      <c r="P180" s="56">
        <f t="shared" ca="1" si="35"/>
        <v>0.9245239482121923</v>
      </c>
      <c r="Q180" s="58">
        <f t="shared" ca="1" si="24"/>
        <v>0.50874560456160189</v>
      </c>
      <c r="R180" s="58">
        <f t="shared" ca="1" si="25"/>
        <v>39.224063403206891</v>
      </c>
      <c r="S180" s="56">
        <f t="shared" ca="1" si="26"/>
        <v>7.5476051787807724E-2</v>
      </c>
      <c r="T180" s="29">
        <f t="shared" ca="1" si="27"/>
        <v>-0.9245239482121923</v>
      </c>
      <c r="U180" s="59"/>
      <c r="V180" s="10"/>
      <c r="W180" s="10"/>
      <c r="X180" s="10"/>
      <c r="Y180" s="10"/>
      <c r="Z180" s="10"/>
      <c r="AA180" s="73">
        <f ca="1">IFERROR(Sheet3!Q180,"")</f>
        <v>59.573624674560719</v>
      </c>
      <c r="AB180" s="10" t="str">
        <f t="shared" ca="1" si="28"/>
        <v/>
      </c>
      <c r="AC180" s="10" t="str">
        <f t="shared" ca="1" si="29"/>
        <v/>
      </c>
      <c r="AD180" s="74">
        <f ca="1">Sheet3!N180</f>
        <v>9.321285841507887E-2</v>
      </c>
      <c r="AE180" s="75">
        <f ca="1">Sheet3!O180</f>
        <v>-4.5519211092549028E-2</v>
      </c>
    </row>
    <row r="181" spans="10:31">
      <c r="J181" s="3">
        <v>179</v>
      </c>
      <c r="K181" s="84">
        <f t="shared" si="30"/>
        <v>0.28399999999999936</v>
      </c>
      <c r="L181" s="58">
        <f t="shared" ca="1" si="31"/>
        <v>48.053262728320803</v>
      </c>
      <c r="M181" s="56">
        <f t="shared" ca="1" si="32"/>
        <v>4.3703117292589792E-2</v>
      </c>
      <c r="N181" s="57">
        <f t="shared" ca="1" si="33"/>
        <v>9.0741973007068877E-2</v>
      </c>
      <c r="O181" s="56">
        <f t="shared" ca="1" si="34"/>
        <v>0.9562968827074102</v>
      </c>
      <c r="P181" s="56">
        <f t="shared" ca="1" si="35"/>
        <v>0.90925802699293112</v>
      </c>
      <c r="Q181" s="58">
        <f t="shared" ca="1" si="24"/>
        <v>0.65422867045597455</v>
      </c>
      <c r="R181" s="58">
        <f t="shared" ca="1" si="25"/>
        <v>37.405424491990587</v>
      </c>
      <c r="S181" s="56">
        <f t="shared" ca="1" si="26"/>
        <v>9.0741973007068877E-2</v>
      </c>
      <c r="T181" s="29">
        <f t="shared" ca="1" si="27"/>
        <v>-0.90925802699293112</v>
      </c>
      <c r="U181" s="59"/>
      <c r="V181" s="10"/>
      <c r="W181" s="10"/>
      <c r="X181" s="10"/>
      <c r="Y181" s="10"/>
      <c r="Z181" s="10"/>
      <c r="AA181" s="73">
        <f ca="1">IFERROR(Sheet3!Q181,"")</f>
        <v>62.169030886281469</v>
      </c>
      <c r="AB181" s="10" t="str">
        <f t="shared" ca="1" si="28"/>
        <v/>
      </c>
      <c r="AC181" s="10" t="str">
        <f t="shared" ca="1" si="29"/>
        <v/>
      </c>
      <c r="AD181" s="74">
        <f ca="1">Sheet3!N181</f>
        <v>0.25464836066467456</v>
      </c>
      <c r="AE181" s="75">
        <f ca="1">Sheet3!O181</f>
        <v>6.3632633182805015E-2</v>
      </c>
    </row>
    <row r="182" spans="10:31">
      <c r="J182" s="3">
        <v>180</v>
      </c>
      <c r="K182" s="84">
        <f t="shared" si="30"/>
        <v>0.27999999999999936</v>
      </c>
      <c r="L182" s="58">
        <f t="shared" ca="1" si="31"/>
        <v>51.528536024513755</v>
      </c>
      <c r="M182" s="56">
        <f t="shared" ca="1" si="32"/>
        <v>6.2857334063075865E-2</v>
      </c>
      <c r="N182" s="57">
        <f t="shared" ca="1" si="33"/>
        <v>0.12285831067505919</v>
      </c>
      <c r="O182" s="56">
        <f t="shared" ca="1" si="34"/>
        <v>0.93714266593692419</v>
      </c>
      <c r="P182" s="56">
        <f t="shared" ca="1" si="35"/>
        <v>0.87714168932494085</v>
      </c>
      <c r="Q182" s="58">
        <f t="shared" ca="1" si="24"/>
        <v>0.99820735137578076</v>
      </c>
      <c r="R182" s="58">
        <f t="shared" ca="1" si="25"/>
        <v>34.304664977783801</v>
      </c>
      <c r="S182" s="56">
        <f t="shared" ca="1" si="26"/>
        <v>0.12285831067505919</v>
      </c>
      <c r="T182" s="29">
        <f t="shared" ca="1" si="27"/>
        <v>-0.87714168932494085</v>
      </c>
      <c r="U182" s="59"/>
      <c r="V182" s="10"/>
      <c r="W182" s="10"/>
      <c r="X182" s="10"/>
      <c r="Y182" s="10"/>
      <c r="Z182" s="10"/>
      <c r="AA182" s="73">
        <f ca="1">IFERROR(Sheet3!Q182,"")</f>
        <v>65.114353634149722</v>
      </c>
      <c r="AB182" s="10" t="str">
        <f t="shared" ca="1" si="28"/>
        <v/>
      </c>
      <c r="AC182" s="10" t="str">
        <f t="shared" ca="1" si="29"/>
        <v/>
      </c>
      <c r="AD182" s="74">
        <f ca="1">Sheet3!N182</f>
        <v>0.47275938911036519</v>
      </c>
      <c r="AE182" s="75">
        <f ca="1">Sheet3!O182</f>
        <v>0.21240599897464507</v>
      </c>
    </row>
    <row r="183" spans="10:31">
      <c r="J183" s="3">
        <v>181</v>
      </c>
      <c r="K183" s="84">
        <f t="shared" si="30"/>
        <v>0.27599999999999936</v>
      </c>
      <c r="L183" s="58">
        <f t="shared" ca="1" si="31"/>
        <v>51.076852802496454</v>
      </c>
      <c r="M183" s="56">
        <f t="shared" ca="1" si="32"/>
        <v>5.8846280640168773E-2</v>
      </c>
      <c r="N183" s="57">
        <f t="shared" ca="1" si="33"/>
        <v>0.11569564938354272</v>
      </c>
      <c r="O183" s="56">
        <f t="shared" ca="1" si="34"/>
        <v>0.94115371935983128</v>
      </c>
      <c r="P183" s="56">
        <f t="shared" ca="1" si="35"/>
        <v>0.88430435061645729</v>
      </c>
      <c r="Q183" s="58">
        <f t="shared" ca="1" si="24"/>
        <v>0.91534828484442787</v>
      </c>
      <c r="R183" s="58">
        <f t="shared" ca="1" si="25"/>
        <v>34.704035228951412</v>
      </c>
      <c r="S183" s="56">
        <f t="shared" ca="1" si="26"/>
        <v>0.11569564938354272</v>
      </c>
      <c r="T183" s="29">
        <f t="shared" ca="1" si="27"/>
        <v>-0.88430435061645729</v>
      </c>
      <c r="U183" s="59"/>
      <c r="V183" s="10"/>
      <c r="W183" s="10"/>
      <c r="X183" s="10"/>
      <c r="Y183" s="10"/>
      <c r="Z183" s="10"/>
      <c r="AA183" s="73">
        <f ca="1">IFERROR(Sheet3!Q183,"")</f>
        <v>62.913278064838693</v>
      </c>
      <c r="AB183" s="10" t="str">
        <f t="shared" ca="1" si="28"/>
        <v/>
      </c>
      <c r="AC183" s="10" t="str">
        <f t="shared" ca="1" si="29"/>
        <v/>
      </c>
      <c r="AD183" s="74">
        <f ca="1">Sheet3!N183</f>
        <v>0.51008835502555883</v>
      </c>
      <c r="AE183" s="75">
        <f ca="1">Sheet3!O183</f>
        <v>0.32065412844770458</v>
      </c>
    </row>
    <row r="184" spans="10:31">
      <c r="J184" s="3">
        <v>182</v>
      </c>
      <c r="K184" s="84">
        <f t="shared" si="30"/>
        <v>0.27199999999999935</v>
      </c>
      <c r="L184" s="58">
        <f t="shared" ca="1" si="31"/>
        <v>52.329413985658313</v>
      </c>
      <c r="M184" s="56">
        <f t="shared" ca="1" si="32"/>
        <v>6.5785714401356526E-2</v>
      </c>
      <c r="N184" s="57">
        <f t="shared" ca="1" si="33"/>
        <v>0.12654864574417679</v>
      </c>
      <c r="O184" s="56">
        <f t="shared" ca="1" si="34"/>
        <v>0.9342142855986435</v>
      </c>
      <c r="P184" s="56">
        <f t="shared" ca="1" si="35"/>
        <v>0.87345135425582321</v>
      </c>
      <c r="Q184" s="58">
        <f t="shared" ca="1" si="24"/>
        <v>1.0372660919087773</v>
      </c>
      <c r="R184" s="58">
        <f t="shared" ca="1" si="25"/>
        <v>33.603948947109629</v>
      </c>
      <c r="S184" s="56">
        <f t="shared" ca="1" si="26"/>
        <v>0.12654864574417679</v>
      </c>
      <c r="T184" s="29">
        <f t="shared" ca="1" si="27"/>
        <v>-0.87345135425582321</v>
      </c>
      <c r="U184" s="59"/>
      <c r="V184" s="10"/>
      <c r="W184" s="10"/>
      <c r="X184" s="10"/>
      <c r="Y184" s="10"/>
      <c r="Z184" s="10"/>
      <c r="AA184" s="73">
        <f ca="1">IFERROR(Sheet3!Q184,"")</f>
        <v>59.147539471128653</v>
      </c>
      <c r="AB184" s="10" t="str">
        <f t="shared" ca="1" si="28"/>
        <v/>
      </c>
      <c r="AC184" s="10" t="str">
        <f t="shared" ca="1" si="29"/>
        <v/>
      </c>
      <c r="AD184" s="74">
        <f ca="1">Sheet3!N184</f>
        <v>0.53892998037139961</v>
      </c>
      <c r="AE184" s="75">
        <f ca="1">Sheet3!O184</f>
        <v>0.40002716551086637</v>
      </c>
    </row>
    <row r="185" spans="10:31">
      <c r="J185" s="3">
        <v>183</v>
      </c>
      <c r="K185" s="84">
        <f t="shared" si="30"/>
        <v>0.26799999999999935</v>
      </c>
      <c r="L185" s="58">
        <f t="shared" ca="1" si="31"/>
        <v>53.439561190819454</v>
      </c>
      <c r="M185" s="56">
        <f t="shared" ca="1" si="32"/>
        <v>7.221312164063394E-2</v>
      </c>
      <c r="N185" s="57">
        <f t="shared" ca="1" si="33"/>
        <v>0.13629366015004568</v>
      </c>
      <c r="O185" s="56">
        <f t="shared" ca="1" si="34"/>
        <v>0.92778687835936602</v>
      </c>
      <c r="P185" s="56">
        <f t="shared" ca="1" si="35"/>
        <v>0.86370633984995426</v>
      </c>
      <c r="Q185" s="58">
        <f t="shared" ca="1" si="24"/>
        <v>1.150653805833298</v>
      </c>
      <c r="R185" s="58">
        <f t="shared" ca="1" si="25"/>
        <v>32.637757552662997</v>
      </c>
      <c r="S185" s="56">
        <f t="shared" ca="1" si="26"/>
        <v>0.13629366015004568</v>
      </c>
      <c r="T185" s="29">
        <f t="shared" ca="1" si="27"/>
        <v>-0.86370633984995426</v>
      </c>
      <c r="U185" s="59"/>
      <c r="V185" s="10"/>
      <c r="W185" s="10"/>
      <c r="X185" s="10"/>
      <c r="Y185" s="10"/>
      <c r="Z185" s="10"/>
      <c r="AA185" s="73">
        <f ca="1">IFERROR(Sheet3!Q185,"")</f>
        <v>66.874513735334091</v>
      </c>
      <c r="AB185" s="10" t="str">
        <f t="shared" ca="1" si="28"/>
        <v/>
      </c>
      <c r="AC185" s="10" t="str">
        <f t="shared" ca="1" si="29"/>
        <v/>
      </c>
      <c r="AD185" s="74">
        <f ca="1">Sheet3!N185</f>
        <v>0.55420157550838667</v>
      </c>
      <c r="AE185" s="75">
        <f ca="1">Sheet3!O185</f>
        <v>0.4560905873281465</v>
      </c>
    </row>
    <row r="186" spans="10:31">
      <c r="J186" s="3">
        <v>184</v>
      </c>
      <c r="K186" s="84">
        <f t="shared" si="30"/>
        <v>0.26399999999999935</v>
      </c>
      <c r="L186" s="58">
        <f t="shared" ca="1" si="31"/>
        <v>53.317873200997774</v>
      </c>
      <c r="M186" s="56">
        <f t="shared" ca="1" si="32"/>
        <v>7.0088181816991196E-2</v>
      </c>
      <c r="N186" s="57">
        <f t="shared" ca="1" si="33"/>
        <v>0.13232494612588241</v>
      </c>
      <c r="O186" s="56">
        <f t="shared" ca="1" si="34"/>
        <v>0.92991181818300883</v>
      </c>
      <c r="P186" s="56">
        <f t="shared" ca="1" si="35"/>
        <v>0.86767505387411759</v>
      </c>
      <c r="Q186" s="58">
        <f t="shared" ca="1" si="24"/>
        <v>1.1007859318571134</v>
      </c>
      <c r="R186" s="58">
        <f t="shared" ca="1" si="25"/>
        <v>32.740156771794382</v>
      </c>
      <c r="S186" s="56">
        <f t="shared" ca="1" si="26"/>
        <v>0.13232494612588241</v>
      </c>
      <c r="T186" s="29">
        <f t="shared" ca="1" si="27"/>
        <v>-0.86767505387411759</v>
      </c>
      <c r="U186" s="59"/>
      <c r="V186" s="10"/>
      <c r="W186" s="10"/>
      <c r="X186" s="10"/>
      <c r="Y186" s="10"/>
      <c r="Z186" s="10"/>
      <c r="AA186" s="73">
        <f ca="1">IFERROR(Sheet3!Q186,"")</f>
        <v>71.381543569430548</v>
      </c>
      <c r="AB186" s="10" t="str">
        <f t="shared" ca="1" si="28"/>
        <v>Hedge</v>
      </c>
      <c r="AC186" s="10" t="str">
        <f t="shared" ca="1" si="29"/>
        <v/>
      </c>
      <c r="AD186" s="74">
        <f ca="1">Sheet3!N186</f>
        <v>0.50289799505750921</v>
      </c>
      <c r="AE186" s="75">
        <f ca="1">Sheet3!O186</f>
        <v>0.47311146286609662</v>
      </c>
    </row>
    <row r="187" spans="10:31">
      <c r="J187" s="3">
        <v>185</v>
      </c>
      <c r="K187" s="84">
        <f t="shared" si="30"/>
        <v>0.25999999999999934</v>
      </c>
      <c r="L187" s="58">
        <f t="shared" ca="1" si="31"/>
        <v>56.182557258973212</v>
      </c>
      <c r="M187" s="56">
        <f t="shared" ca="1" si="32"/>
        <v>9.0435610462284668E-2</v>
      </c>
      <c r="N187" s="57">
        <f t="shared" ca="1" si="33"/>
        <v>0.16326037654787059</v>
      </c>
      <c r="O187" s="56">
        <f t="shared" ca="1" si="34"/>
        <v>0.90956438953771535</v>
      </c>
      <c r="P187" s="56">
        <f t="shared" ca="1" si="35"/>
        <v>0.83673962345212938</v>
      </c>
      <c r="Q187" s="58">
        <f t="shared" ca="1" si="24"/>
        <v>1.4864587898763855</v>
      </c>
      <c r="R187" s="58">
        <f t="shared" ca="1" si="25"/>
        <v>30.291735685583042</v>
      </c>
      <c r="S187" s="56">
        <f t="shared" ca="1" si="26"/>
        <v>0.16326037654787059</v>
      </c>
      <c r="T187" s="29">
        <f t="shared" ca="1" si="27"/>
        <v>-0.83673962345212938</v>
      </c>
      <c r="U187" s="59"/>
      <c r="V187" s="10"/>
      <c r="W187" s="10"/>
      <c r="X187" s="10"/>
      <c r="Y187" s="10"/>
      <c r="Z187" s="10"/>
      <c r="AA187" s="73">
        <f ca="1">IFERROR(Sheet3!Q187,"")</f>
        <v>79.40414780001808</v>
      </c>
      <c r="AB187" s="10" t="str">
        <f t="shared" ca="1" si="28"/>
        <v>Hedge</v>
      </c>
      <c r="AC187" s="10" t="str">
        <f t="shared" ca="1" si="29"/>
        <v/>
      </c>
      <c r="AD187" s="74">
        <f ca="1">Sheet3!N187</f>
        <v>0.56698619807424677</v>
      </c>
      <c r="AE187" s="75">
        <f ca="1">Sheet3!O187</f>
        <v>0.50724773021451486</v>
      </c>
    </row>
    <row r="188" spans="10:31">
      <c r="J188" s="3">
        <v>186</v>
      </c>
      <c r="K188" s="84">
        <f t="shared" si="30"/>
        <v>0.25599999999999934</v>
      </c>
      <c r="L188" s="58">
        <f t="shared" ca="1" si="31"/>
        <v>54.948968761789104</v>
      </c>
      <c r="M188" s="56">
        <f t="shared" ca="1" si="32"/>
        <v>7.9354781605130084E-2</v>
      </c>
      <c r="N188" s="57">
        <f t="shared" ca="1" si="33"/>
        <v>0.14565554444446599</v>
      </c>
      <c r="O188" s="56">
        <f t="shared" ca="1" si="34"/>
        <v>0.9206452183948699</v>
      </c>
      <c r="P188" s="56">
        <f t="shared" ca="1" si="35"/>
        <v>0.85434445555553395</v>
      </c>
      <c r="Q188" s="58">
        <f t="shared" ca="1" si="24"/>
        <v>1.2570025973800467</v>
      </c>
      <c r="R188" s="58">
        <f t="shared" ca="1" si="25"/>
        <v>31.326469118439086</v>
      </c>
      <c r="S188" s="56">
        <f t="shared" ca="1" si="26"/>
        <v>0.14565554444446599</v>
      </c>
      <c r="T188" s="29">
        <f t="shared" ca="1" si="27"/>
        <v>-0.85434445555553395</v>
      </c>
      <c r="U188" s="59"/>
      <c r="V188" s="10"/>
      <c r="W188" s="10"/>
      <c r="X188" s="10"/>
      <c r="Y188" s="10"/>
      <c r="Z188" s="10"/>
      <c r="AA188" s="73">
        <f ca="1">IFERROR(Sheet3!Q188,"")</f>
        <v>79.08416513100434</v>
      </c>
      <c r="AB188" s="10" t="str">
        <f t="shared" ca="1" si="28"/>
        <v>Hedge</v>
      </c>
      <c r="AC188" s="10" t="str">
        <f t="shared" ca="1" si="29"/>
        <v/>
      </c>
      <c r="AD188" s="74">
        <f ca="1">Sheet3!N188</f>
        <v>0.48476339506638766</v>
      </c>
      <c r="AE188" s="75">
        <f ca="1">Sheet3!O188</f>
        <v>0.49907160834246855</v>
      </c>
    </row>
    <row r="189" spans="10:31">
      <c r="J189" s="3">
        <v>187</v>
      </c>
      <c r="K189" s="84">
        <f t="shared" si="30"/>
        <v>0.25199999999999934</v>
      </c>
      <c r="L189" s="58">
        <f t="shared" ca="1" si="31"/>
        <v>55.757722855614936</v>
      </c>
      <c r="M189" s="56">
        <f t="shared" ca="1" si="32"/>
        <v>8.4221713637192511E-2</v>
      </c>
      <c r="N189" s="57">
        <f t="shared" ca="1" si="33"/>
        <v>0.15248694112890901</v>
      </c>
      <c r="O189" s="56">
        <f t="shared" ca="1" si="34"/>
        <v>0.91577828636280745</v>
      </c>
      <c r="P189" s="56">
        <f t="shared" ca="1" si="35"/>
        <v>0.84751305887109096</v>
      </c>
      <c r="Q189" s="58">
        <f t="shared" ca="1" si="24"/>
        <v>1.3393480848507666</v>
      </c>
      <c r="R189" s="58">
        <f t="shared" ca="1" si="25"/>
        <v>30.630672658641558</v>
      </c>
      <c r="S189" s="56">
        <f t="shared" ca="1" si="26"/>
        <v>0.15248694112890901</v>
      </c>
      <c r="T189" s="29">
        <f t="shared" ca="1" si="27"/>
        <v>-0.84751305887109096</v>
      </c>
      <c r="U189" s="59"/>
      <c r="V189" s="10"/>
      <c r="W189" s="10"/>
      <c r="X189" s="10"/>
      <c r="Y189" s="10"/>
      <c r="Z189" s="10"/>
      <c r="AA189" s="73">
        <f ca="1">IFERROR(Sheet3!Q189,"")</f>
        <v>86.451750531121064</v>
      </c>
      <c r="AB189" s="10" t="str">
        <f t="shared" ca="1" si="28"/>
        <v>Hedge</v>
      </c>
      <c r="AC189" s="10" t="str">
        <f t="shared" ca="1" si="29"/>
        <v/>
      </c>
      <c r="AD189" s="74">
        <f ca="1">Sheet3!N189</f>
        <v>0.437953836667063</v>
      </c>
      <c r="AE189" s="75">
        <f ca="1">Sheet3!O189</f>
        <v>0.47684696409686655</v>
      </c>
    </row>
    <row r="190" spans="10:31">
      <c r="J190" s="3">
        <v>188</v>
      </c>
      <c r="K190" s="84">
        <f t="shared" si="30"/>
        <v>0.24799999999999933</v>
      </c>
      <c r="L190" s="58">
        <f t="shared" ca="1" si="31"/>
        <v>56.683258591584327</v>
      </c>
      <c r="M190" s="56">
        <f t="shared" ca="1" si="32"/>
        <v>9.0239781868390781E-2</v>
      </c>
      <c r="N190" s="57">
        <f t="shared" ca="1" si="33"/>
        <v>0.16092026338721058</v>
      </c>
      <c r="O190" s="56">
        <f t="shared" ca="1" si="34"/>
        <v>0.90976021813160923</v>
      </c>
      <c r="P190" s="56">
        <f t="shared" ca="1" si="35"/>
        <v>0.83907973661278945</v>
      </c>
      <c r="Q190" s="58">
        <f t="shared" ca="1" si="24"/>
        <v>1.44391398597618</v>
      </c>
      <c r="R190" s="58">
        <f t="shared" ca="1" si="25"/>
        <v>29.84032599271184</v>
      </c>
      <c r="S190" s="56">
        <f t="shared" ca="1" si="26"/>
        <v>0.16092026338721058</v>
      </c>
      <c r="T190" s="29">
        <f t="shared" ca="1" si="27"/>
        <v>-0.83907973661278945</v>
      </c>
      <c r="U190" s="59"/>
      <c r="V190" s="10"/>
      <c r="W190" s="10"/>
      <c r="X190" s="10"/>
      <c r="Y190" s="10"/>
      <c r="Z190" s="10"/>
      <c r="AA190" s="73">
        <f ca="1">IFERROR(Sheet3!Q190,"")</f>
        <v>86.641289391497025</v>
      </c>
      <c r="AB190" s="10" t="str">
        <f t="shared" ca="1" si="28"/>
        <v>Hedge</v>
      </c>
      <c r="AC190" s="10" t="str">
        <f t="shared" ca="1" si="29"/>
        <v/>
      </c>
      <c r="AD190" s="74">
        <f ca="1">Sheet3!N190</f>
        <v>0.41802681184049106</v>
      </c>
      <c r="AE190" s="75">
        <f ca="1">Sheet3!O190</f>
        <v>0.45545781782182093</v>
      </c>
    </row>
    <row r="191" spans="10:31">
      <c r="J191" s="3">
        <v>189</v>
      </c>
      <c r="K191" s="84">
        <f t="shared" si="30"/>
        <v>0.24399999999999933</v>
      </c>
      <c r="L191" s="58">
        <f t="shared" ca="1" si="31"/>
        <v>56.727482923242007</v>
      </c>
      <c r="M191" s="56">
        <f t="shared" ca="1" si="32"/>
        <v>8.9124749399796768E-2</v>
      </c>
      <c r="N191" s="57">
        <f t="shared" ca="1" si="33"/>
        <v>0.1585609228658196</v>
      </c>
      <c r="O191" s="56">
        <f t="shared" ca="1" si="34"/>
        <v>0.91087525060020325</v>
      </c>
      <c r="P191" s="56">
        <f t="shared" ca="1" si="35"/>
        <v>0.84143907713418042</v>
      </c>
      <c r="Q191" s="58">
        <f t="shared" ca="1" si="24"/>
        <v>1.4093274580979465</v>
      </c>
      <c r="R191" s="58">
        <f t="shared" ca="1" si="25"/>
        <v>29.792149328415633</v>
      </c>
      <c r="S191" s="56">
        <f t="shared" ca="1" si="26"/>
        <v>0.1585609228658196</v>
      </c>
      <c r="T191" s="29">
        <f t="shared" ca="1" si="27"/>
        <v>-0.84143907713418042</v>
      </c>
      <c r="U191" s="59"/>
      <c r="V191" s="10"/>
      <c r="W191" s="10"/>
      <c r="X191" s="10"/>
      <c r="Y191" s="10"/>
      <c r="Z191" s="10"/>
      <c r="AA191" s="73">
        <f ca="1">IFERROR(Sheet3!Q191,"")</f>
        <v>90.360375774444975</v>
      </c>
      <c r="AB191" s="10" t="str">
        <f t="shared" ca="1" si="28"/>
        <v>Hedge</v>
      </c>
      <c r="AC191" s="10" t="str">
        <f t="shared" ca="1" si="29"/>
        <v/>
      </c>
      <c r="AD191" s="74">
        <f ca="1">Sheet3!N191</f>
        <v>0.37083159563626111</v>
      </c>
      <c r="AE191" s="75">
        <f ca="1">Sheet3!O191</f>
        <v>0.42468464611798096</v>
      </c>
    </row>
    <row r="192" spans="10:31">
      <c r="J192" s="3">
        <v>190</v>
      </c>
      <c r="K192" s="84">
        <f t="shared" si="30"/>
        <v>0.23999999999999932</v>
      </c>
      <c r="L192" s="58">
        <f t="shared" ca="1" si="31"/>
        <v>54.410010354136809</v>
      </c>
      <c r="M192" s="56">
        <f t="shared" ca="1" si="32"/>
        <v>6.9816528899140876E-2</v>
      </c>
      <c r="N192" s="57">
        <f t="shared" ca="1" si="33"/>
        <v>0.12834897872853893</v>
      </c>
      <c r="O192" s="56">
        <f t="shared" ca="1" si="34"/>
        <v>0.93018347110085908</v>
      </c>
      <c r="P192" s="56">
        <f t="shared" ca="1" si="35"/>
        <v>0.8716510212714611</v>
      </c>
      <c r="Q192" s="58">
        <f t="shared" ca="1" si="24"/>
        <v>1.0392236640542336</v>
      </c>
      <c r="R192" s="58">
        <f t="shared" ca="1" si="25"/>
        <v>31.770163329012426</v>
      </c>
      <c r="S192" s="56">
        <f t="shared" ca="1" si="26"/>
        <v>0.12834897872853893</v>
      </c>
      <c r="T192" s="29">
        <f t="shared" ca="1" si="27"/>
        <v>-0.8716510212714611</v>
      </c>
      <c r="U192" s="59"/>
      <c r="V192" s="10"/>
      <c r="W192" s="10"/>
      <c r="X192" s="10"/>
      <c r="Y192" s="10"/>
      <c r="Z192" s="10"/>
      <c r="AA192" s="73">
        <f ca="1">IFERROR(Sheet3!Q192,"")</f>
        <v>79.034306198504282</v>
      </c>
      <c r="AB192" s="10" t="str">
        <f t="shared" ca="1" si="28"/>
        <v>Hedge</v>
      </c>
      <c r="AC192" s="10" t="str">
        <f t="shared" ca="1" si="29"/>
        <v/>
      </c>
      <c r="AD192" s="74">
        <f ca="1">Sheet3!N192</f>
        <v>0.20268455171149213</v>
      </c>
      <c r="AE192" s="75">
        <f ca="1">Sheet3!O192</f>
        <v>0.34395733906107595</v>
      </c>
    </row>
    <row r="193" spans="10:31">
      <c r="J193" s="3">
        <v>191</v>
      </c>
      <c r="K193" s="84">
        <f t="shared" si="30"/>
        <v>0.23599999999999932</v>
      </c>
      <c r="L193" s="58">
        <f t="shared" ca="1" si="31"/>
        <v>57.129852595243172</v>
      </c>
      <c r="M193" s="56">
        <f t="shared" ca="1" si="32"/>
        <v>8.9416070899304131E-2</v>
      </c>
      <c r="N193" s="57">
        <f t="shared" ca="1" si="33"/>
        <v>0.15761683635746676</v>
      </c>
      <c r="O193" s="56">
        <f t="shared" ca="1" si="34"/>
        <v>0.91058392910069585</v>
      </c>
      <c r="P193" s="56">
        <f t="shared" ca="1" si="35"/>
        <v>0.84238316364253318</v>
      </c>
      <c r="Q193" s="58">
        <f t="shared" ca="1" si="24"/>
        <v>1.3889162419891203</v>
      </c>
      <c r="R193" s="58">
        <f t="shared" ca="1" si="25"/>
        <v>29.430669925643507</v>
      </c>
      <c r="S193" s="56">
        <f t="shared" ca="1" si="26"/>
        <v>0.15761683635746676</v>
      </c>
      <c r="T193" s="29">
        <f t="shared" ca="1" si="27"/>
        <v>-0.84238316364253318</v>
      </c>
      <c r="U193" s="59"/>
      <c r="V193" s="10"/>
      <c r="W193" s="10"/>
      <c r="X193" s="10"/>
      <c r="Y193" s="10"/>
      <c r="Z193" s="10"/>
      <c r="AA193" s="73">
        <f ca="1">IFERROR(Sheet3!Q193,"")</f>
        <v>80.929104099349473</v>
      </c>
      <c r="AB193" s="10" t="str">
        <f t="shared" ca="1" si="28"/>
        <v>Hedge</v>
      </c>
      <c r="AC193" s="10" t="str">
        <f t="shared" ca="1" si="29"/>
        <v/>
      </c>
      <c r="AD193" s="74">
        <f ca="1">Sheet3!N193</f>
        <v>0.23282753735129091</v>
      </c>
      <c r="AE193" s="75">
        <f ca="1">Sheet3!O193</f>
        <v>0.30354650207569955</v>
      </c>
    </row>
    <row r="194" spans="10:31">
      <c r="J194" s="3">
        <v>192</v>
      </c>
      <c r="K194" s="84">
        <f t="shared" si="30"/>
        <v>0.23199999999999932</v>
      </c>
      <c r="L194" s="58">
        <f t="shared" ca="1" si="31"/>
        <v>54.99768167459596</v>
      </c>
      <c r="M194" s="56">
        <f t="shared" ca="1" si="32"/>
        <v>7.1205558849078865E-2</v>
      </c>
      <c r="N194" s="57">
        <f t="shared" ca="1" si="33"/>
        <v>0.12929996430910509</v>
      </c>
      <c r="O194" s="56">
        <f t="shared" ca="1" si="34"/>
        <v>0.92879444115092114</v>
      </c>
      <c r="P194" s="56">
        <f t="shared" ca="1" si="35"/>
        <v>0.87070003569089494</v>
      </c>
      <c r="Q194" s="58">
        <f t="shared" ca="1" si="24"/>
        <v>1.0443227723506343</v>
      </c>
      <c r="R194" s="58">
        <f t="shared" ca="1" si="25"/>
        <v>31.248914674695065</v>
      </c>
      <c r="S194" s="56">
        <f t="shared" ca="1" si="26"/>
        <v>0.12929996430910509</v>
      </c>
      <c r="T194" s="29">
        <f t="shared" ca="1" si="27"/>
        <v>-0.87070003569089494</v>
      </c>
      <c r="U194" s="59"/>
      <c r="V194" s="10"/>
      <c r="W194" s="10"/>
      <c r="X194" s="10"/>
      <c r="Y194" s="10"/>
      <c r="Z194" s="10"/>
      <c r="AA194" s="73">
        <f ca="1">IFERROR(Sheet3!Q194,"")</f>
        <v>70.834775148175751</v>
      </c>
      <c r="AB194" s="10" t="str">
        <f t="shared" ca="1" si="28"/>
        <v>Hedge</v>
      </c>
      <c r="AC194" s="10" t="str">
        <f t="shared" ca="1" si="29"/>
        <v/>
      </c>
      <c r="AD194" s="74">
        <f ca="1">Sheet3!N194</f>
        <v>0.12347534025835216</v>
      </c>
      <c r="AE194" s="75">
        <f ca="1">Sheet3!O194</f>
        <v>0.23806607959666415</v>
      </c>
    </row>
    <row r="195" spans="10:31">
      <c r="J195" s="3">
        <v>193</v>
      </c>
      <c r="K195" s="84">
        <f t="shared" si="30"/>
        <v>0.22799999999999931</v>
      </c>
      <c r="L195" s="58">
        <f t="shared" ca="1" si="31"/>
        <v>57.228038637141339</v>
      </c>
      <c r="M195" s="56">
        <f t="shared" ca="1" si="32"/>
        <v>8.7090061643404756E-2</v>
      </c>
      <c r="N195" s="57">
        <f t="shared" ca="1" si="33"/>
        <v>0.1527644739028243</v>
      </c>
      <c r="O195" s="56">
        <f t="shared" ca="1" si="34"/>
        <v>0.91290993835659529</v>
      </c>
      <c r="P195" s="56">
        <f t="shared" ca="1" si="35"/>
        <v>0.84723552609717567</v>
      </c>
      <c r="Q195" s="58">
        <f t="shared" ref="Q195:Q251" ca="1" si="36">IFERROR(MAX(((((L195*EXP(-$B$4*K195))*N195)-($B$2*EXP(-$B$3*K195))*M195)),0),"")</f>
        <v>1.3194681783752698</v>
      </c>
      <c r="R195" s="58">
        <f t="shared" ref="R195:R251" ca="1" si="37">IFERROR(MAX(((($B$2*EXP(-$B$3*K195))*O195)-(L195*EXP(-$B$4*$B$6))*P195),0),"")</f>
        <v>29.324381458431951</v>
      </c>
      <c r="S195" s="56">
        <f t="shared" ref="S195:S251" ca="1" si="38">IFERROR(N195*EXP(-$B$4*K195),"")</f>
        <v>0.1527644739028243</v>
      </c>
      <c r="T195" s="29">
        <f t="shared" ref="T195:T251" ca="1" si="39">IFERROR((N195-1)*EXP(-$B$4*K195),"")</f>
        <v>-0.84723552609717567</v>
      </c>
      <c r="U195" s="59"/>
      <c r="V195" s="10"/>
      <c r="W195" s="10"/>
      <c r="X195" s="10"/>
      <c r="Y195" s="10"/>
      <c r="Z195" s="10"/>
      <c r="AA195" s="73">
        <f ca="1">IFERROR(Sheet3!Q195,"")</f>
        <v>71.151750723545064</v>
      </c>
      <c r="AB195" s="10" t="str">
        <f t="shared" ref="AB195:AB251" ca="1" si="40">IF(AA195&gt;$B$12,"Hedge","")</f>
        <v>Hedge</v>
      </c>
      <c r="AC195" s="10" t="str">
        <f t="shared" ref="AC195:AC251" ca="1" si="41">IF(AA195="","",IF(AA195&lt;$B$13,"Exit Hedge",""))</f>
        <v/>
      </c>
      <c r="AD195" s="74">
        <f ca="1">Sheet3!N195</f>
        <v>0.16585078364403927</v>
      </c>
      <c r="AE195" s="75">
        <f ca="1">Sheet3!O195</f>
        <v>0.21180597197752782</v>
      </c>
    </row>
    <row r="196" spans="10:31">
      <c r="J196" s="3">
        <v>194</v>
      </c>
      <c r="K196" s="84">
        <f t="shared" ref="K196:K251" si="42">IFERROR(IF(K195-$B$7&gt;0,K195-$B$7,""),"")</f>
        <v>0.22399999999999931</v>
      </c>
      <c r="L196" s="58">
        <f t="shared" ref="L196:L251" ca="1" si="43">(L195+$B$8*$B$7*L195+$B$5*NORMSINV(RAND())*SQRT($B$7)*L195)</f>
        <v>55.162494166949287</v>
      </c>
      <c r="M196" s="56">
        <f t="shared" ref="M196:M251" ca="1" si="44">IFERROR(_xlfn.NORM.S.DIST((((LN(L196/$B$2)+($B$3-$B$4-($B$5^2)/2)*K196)/($B$5*SQRT(K196)))),TRUE),"")</f>
        <v>6.9428505068759763E-2</v>
      </c>
      <c r="N196" s="57">
        <f t="shared" ref="N196:N251" ca="1" si="45">IFERROR(_xlfn.NORM.S.DIST((((LN(L196/$B$2)+($B$3-$B$4+($B$5^2)/2)*K196)/($B$5*SQRT(K196)))),TRUE),"")</f>
        <v>0.1253274012973476</v>
      </c>
      <c r="O196" s="56">
        <f t="shared" ref="O196:O251" ca="1" si="46">IFERROR(_xlfn.NORM.S.DIST(-(((LN(L196/$B$2)+($B$3-$B$4-($B$5^2)/2)*K196)/($B$5*SQRT(K196)))),TRUE),"")</f>
        <v>0.93057149493124025</v>
      </c>
      <c r="P196" s="56">
        <f t="shared" ref="P196:P251" ca="1" si="47">IFERROR(_xlfn.NORM.S.DIST(-(((LN(L196/$B$2)+($B$3-$B$4+($B$5^2)/2)*K196)/($B$5*SQRT(K196)))),TRUE),"")</f>
        <v>0.87467259870265246</v>
      </c>
      <c r="Q196" s="58">
        <f t="shared" ca="1" si="36"/>
        <v>0.99364489059272731</v>
      </c>
      <c r="R196" s="58">
        <f t="shared" ca="1" si="37"/>
        <v>31.094792027289749</v>
      </c>
      <c r="S196" s="56">
        <f t="shared" ca="1" si="38"/>
        <v>0.1253274012973476</v>
      </c>
      <c r="T196" s="29">
        <f t="shared" ca="1" si="39"/>
        <v>-0.87467259870265246</v>
      </c>
      <c r="U196" s="59"/>
      <c r="V196" s="10"/>
      <c r="W196" s="10"/>
      <c r="X196" s="10"/>
      <c r="Y196" s="10"/>
      <c r="Z196" s="10"/>
      <c r="AA196" s="73">
        <f ca="1">IFERROR(Sheet3!Q196,"")</f>
        <v>58.960234533889235</v>
      </c>
      <c r="AB196" s="10" t="str">
        <f t="shared" ca="1" si="40"/>
        <v/>
      </c>
      <c r="AC196" s="10" t="str">
        <f t="shared" ca="1" si="41"/>
        <v/>
      </c>
      <c r="AD196" s="74">
        <f ca="1">Sheet3!N196</f>
        <v>7.1874992995304865E-2</v>
      </c>
      <c r="AE196" s="75">
        <f ca="1">Sheet3!O196</f>
        <v>0.16092197962035582</v>
      </c>
    </row>
    <row r="197" spans="10:31">
      <c r="J197" s="3">
        <v>195</v>
      </c>
      <c r="K197" s="84">
        <f t="shared" si="42"/>
        <v>0.21999999999999931</v>
      </c>
      <c r="L197" s="58">
        <f t="shared" ca="1" si="43"/>
        <v>57.883279134044678</v>
      </c>
      <c r="M197" s="56">
        <f t="shared" ca="1" si="44"/>
        <v>8.9323967890811096E-2</v>
      </c>
      <c r="N197" s="57">
        <f t="shared" ca="1" si="45"/>
        <v>0.15467173347055138</v>
      </c>
      <c r="O197" s="56">
        <f t="shared" ca="1" si="46"/>
        <v>0.9106760321091889</v>
      </c>
      <c r="P197" s="56">
        <f t="shared" ca="1" si="47"/>
        <v>0.84532826652944859</v>
      </c>
      <c r="Q197" s="58">
        <f t="shared" ca="1" si="36"/>
        <v>1.3340780797473961</v>
      </c>
      <c r="R197" s="58">
        <f t="shared" ca="1" si="37"/>
        <v>28.745140685965374</v>
      </c>
      <c r="S197" s="56">
        <f t="shared" ca="1" si="38"/>
        <v>0.15467173347055138</v>
      </c>
      <c r="T197" s="29">
        <f t="shared" ca="1" si="39"/>
        <v>-0.84532826652944859</v>
      </c>
      <c r="U197" s="59"/>
      <c r="V197" s="10"/>
      <c r="W197" s="10"/>
      <c r="X197" s="10"/>
      <c r="Y197" s="10"/>
      <c r="Z197" s="10"/>
      <c r="AA197" s="73">
        <f ca="1">IFERROR(Sheet3!Q197,"")</f>
        <v>65.093624647971907</v>
      </c>
      <c r="AB197" s="10" t="str">
        <f t="shared" ca="1" si="40"/>
        <v/>
      </c>
      <c r="AC197" s="10" t="str">
        <f t="shared" ca="1" si="41"/>
        <v/>
      </c>
      <c r="AD197" s="74">
        <f ca="1">Sheet3!N197</f>
        <v>0.149840567977094</v>
      </c>
      <c r="AE197" s="75">
        <f ca="1">Sheet3!O197</f>
        <v>0.15689237538644241</v>
      </c>
    </row>
    <row r="198" spans="10:31">
      <c r="J198" s="3">
        <v>196</v>
      </c>
      <c r="K198" s="84">
        <f t="shared" si="42"/>
        <v>0.2159999999999993</v>
      </c>
      <c r="L198" s="58">
        <f t="shared" ca="1" si="43"/>
        <v>60.030761487033573</v>
      </c>
      <c r="M198" s="56">
        <f t="shared" ca="1" si="44"/>
        <v>0.10685178575429889</v>
      </c>
      <c r="N198" s="57">
        <f t="shared" ca="1" si="45"/>
        <v>0.17927925765913752</v>
      </c>
      <c r="O198" s="56">
        <f t="shared" ca="1" si="46"/>
        <v>0.89314821424570112</v>
      </c>
      <c r="P198" s="56">
        <f t="shared" ca="1" si="47"/>
        <v>0.82072074234086245</v>
      </c>
      <c r="Q198" s="58">
        <f t="shared" ca="1" si="36"/>
        <v>1.6451360487924038</v>
      </c>
      <c r="R198" s="58">
        <f t="shared" ca="1" si="37"/>
        <v>26.939427792784635</v>
      </c>
      <c r="S198" s="56">
        <f t="shared" ca="1" si="38"/>
        <v>0.17927925765913752</v>
      </c>
      <c r="T198" s="29">
        <f t="shared" ca="1" si="39"/>
        <v>-0.82072074234086245</v>
      </c>
      <c r="U198" s="59"/>
      <c r="V198" s="10"/>
      <c r="W198" s="10"/>
      <c r="X198" s="10"/>
      <c r="Y198" s="10"/>
      <c r="Z198" s="10"/>
      <c r="AA198" s="73">
        <f ca="1">IFERROR(Sheet3!Q198,"")</f>
        <v>66.426193795171031</v>
      </c>
      <c r="AB198" s="10" t="str">
        <f t="shared" ca="1" si="40"/>
        <v/>
      </c>
      <c r="AC198" s="10" t="str">
        <f t="shared" ca="1" si="41"/>
        <v/>
      </c>
      <c r="AD198" s="74">
        <f ca="1">Sheet3!N198</f>
        <v>0.27495756639864055</v>
      </c>
      <c r="AE198" s="75">
        <f ca="1">Sheet3!O198</f>
        <v>0.19982517211815082</v>
      </c>
    </row>
    <row r="199" spans="10:31">
      <c r="J199" s="3">
        <v>197</v>
      </c>
      <c r="K199" s="84">
        <f t="shared" si="42"/>
        <v>0.2119999999999993</v>
      </c>
      <c r="L199" s="58">
        <f t="shared" ca="1" si="43"/>
        <v>60.527734606645836</v>
      </c>
      <c r="M199" s="56">
        <f t="shared" ca="1" si="44"/>
        <v>0.10979520486898586</v>
      </c>
      <c r="N199" s="57">
        <f t="shared" ca="1" si="45"/>
        <v>0.1826495906713908</v>
      </c>
      <c r="O199" s="56">
        <f t="shared" ca="1" si="46"/>
        <v>0.89020479513101414</v>
      </c>
      <c r="P199" s="56">
        <f t="shared" ca="1" si="47"/>
        <v>0.81735040932860925</v>
      </c>
      <c r="Q199" s="58">
        <f t="shared" ca="1" si="36"/>
        <v>1.6837110616633435</v>
      </c>
      <c r="R199" s="58">
        <f t="shared" ca="1" si="37"/>
        <v>26.511752234933461</v>
      </c>
      <c r="S199" s="56">
        <f t="shared" ca="1" si="38"/>
        <v>0.1826495906713908</v>
      </c>
      <c r="T199" s="29">
        <f t="shared" ca="1" si="39"/>
        <v>-0.81735040932860925</v>
      </c>
      <c r="U199" s="59"/>
      <c r="V199" s="10"/>
      <c r="W199" s="10"/>
      <c r="X199" s="10"/>
      <c r="Y199" s="10"/>
      <c r="Z199" s="10"/>
      <c r="AA199" s="73">
        <f ca="1">IFERROR(Sheet3!Q199,"")</f>
        <v>65.524424306439528</v>
      </c>
      <c r="AB199" s="10" t="str">
        <f t="shared" ca="1" si="40"/>
        <v/>
      </c>
      <c r="AC199" s="10" t="str">
        <f t="shared" ca="1" si="41"/>
        <v/>
      </c>
      <c r="AD199" s="74">
        <f ca="1">Sheet3!N199</f>
        <v>0.33201604120961292</v>
      </c>
      <c r="AE199" s="75">
        <f ca="1">Sheet3!O199</f>
        <v>0.24789457906050066</v>
      </c>
    </row>
    <row r="200" spans="10:31">
      <c r="J200" s="3">
        <v>198</v>
      </c>
      <c r="K200" s="84">
        <f t="shared" si="42"/>
        <v>0.2079999999999993</v>
      </c>
      <c r="L200" s="58">
        <f t="shared" ca="1" si="43"/>
        <v>57.94538410078394</v>
      </c>
      <c r="M200" s="56">
        <f t="shared" ca="1" si="44"/>
        <v>8.4721368453503532E-2</v>
      </c>
      <c r="N200" s="57">
        <f t="shared" ca="1" si="45"/>
        <v>0.14577041422191223</v>
      </c>
      <c r="O200" s="56">
        <f t="shared" ca="1" si="46"/>
        <v>0.91527863154649647</v>
      </c>
      <c r="P200" s="56">
        <f t="shared" ca="1" si="47"/>
        <v>0.85422958577808772</v>
      </c>
      <c r="Q200" s="58">
        <f t="shared" ca="1" si="36"/>
        <v>1.2126607195528507</v>
      </c>
      <c r="R200" s="58">
        <f t="shared" ca="1" si="37"/>
        <v>28.653786009683706</v>
      </c>
      <c r="S200" s="56">
        <f t="shared" ca="1" si="38"/>
        <v>0.14577041422191223</v>
      </c>
      <c r="T200" s="29">
        <f t="shared" ca="1" si="39"/>
        <v>-0.85422958577808772</v>
      </c>
      <c r="U200" s="59"/>
      <c r="V200" s="10"/>
      <c r="W200" s="10"/>
      <c r="X200" s="10"/>
      <c r="Y200" s="10"/>
      <c r="Z200" s="10"/>
      <c r="AA200" s="73">
        <f ca="1">IFERROR(Sheet3!Q200,"")</f>
        <v>59.148979699232541</v>
      </c>
      <c r="AB200" s="10" t="str">
        <f t="shared" ca="1" si="40"/>
        <v/>
      </c>
      <c r="AC200" s="10" t="str">
        <f t="shared" ca="1" si="41"/>
        <v/>
      </c>
      <c r="AD200" s="74">
        <f ca="1">Sheet3!N200</f>
        <v>0.20459709643955648</v>
      </c>
      <c r="AE200" s="75">
        <f ca="1">Sheet3!O200</f>
        <v>0.23215003992561187</v>
      </c>
    </row>
    <row r="201" spans="10:31">
      <c r="J201" s="3">
        <v>199</v>
      </c>
      <c r="K201" s="84">
        <f t="shared" si="42"/>
        <v>0.20399999999999929</v>
      </c>
      <c r="L201" s="58">
        <f t="shared" ca="1" si="43"/>
        <v>54.394249320018545</v>
      </c>
      <c r="M201" s="56">
        <f t="shared" ca="1" si="44"/>
        <v>5.6429675720882859E-2</v>
      </c>
      <c r="N201" s="57">
        <f t="shared" ca="1" si="45"/>
        <v>0.10216587966797801</v>
      </c>
      <c r="O201" s="56">
        <f t="shared" ca="1" si="46"/>
        <v>0.94357032427911713</v>
      </c>
      <c r="P201" s="56">
        <f t="shared" ca="1" si="47"/>
        <v>0.89783412033202203</v>
      </c>
      <c r="Q201" s="58">
        <f t="shared" ca="1" si="36"/>
        <v>0.73716838263320472</v>
      </c>
      <c r="R201" s="58">
        <f t="shared" ca="1" si="37"/>
        <v>31.760173130620018</v>
      </c>
      <c r="S201" s="56">
        <f t="shared" ca="1" si="38"/>
        <v>0.10216587966797801</v>
      </c>
      <c r="T201" s="29">
        <f t="shared" ca="1" si="39"/>
        <v>-0.89783412033202203</v>
      </c>
      <c r="U201" s="59"/>
      <c r="V201" s="10"/>
      <c r="W201" s="10"/>
      <c r="X201" s="10"/>
      <c r="Y201" s="10"/>
      <c r="Z201" s="10"/>
      <c r="AA201" s="73">
        <f ca="1">IFERROR(Sheet3!Q201,"")</f>
        <v>46.557797390440108</v>
      </c>
      <c r="AB201" s="10" t="str">
        <f t="shared" ca="1" si="40"/>
        <v/>
      </c>
      <c r="AC201" s="10" t="str">
        <f t="shared" ca="1" si="41"/>
        <v/>
      </c>
      <c r="AD201" s="74">
        <f ca="1">Sheet3!N201</f>
        <v>-4.4665685529253096E-2</v>
      </c>
      <c r="AE201" s="75">
        <f ca="1">Sheet3!O201</f>
        <v>0.13148977612384277</v>
      </c>
    </row>
    <row r="202" spans="10:31">
      <c r="J202" s="3">
        <v>200</v>
      </c>
      <c r="K202" s="84">
        <f t="shared" si="42"/>
        <v>0.19999999999999929</v>
      </c>
      <c r="L202" s="58">
        <f t="shared" ca="1" si="43"/>
        <v>52.750124365396225</v>
      </c>
      <c r="M202" s="56">
        <f t="shared" ca="1" si="44"/>
        <v>4.481906001056167E-2</v>
      </c>
      <c r="N202" s="57">
        <f t="shared" ca="1" si="45"/>
        <v>8.3139397115103167E-2</v>
      </c>
      <c r="O202" s="56">
        <f t="shared" ca="1" si="46"/>
        <v>0.95518093998943832</v>
      </c>
      <c r="P202" s="56">
        <f t="shared" ca="1" si="47"/>
        <v>0.91686060288489679</v>
      </c>
      <c r="Q202" s="58">
        <f t="shared" ca="1" si="36"/>
        <v>0.5559140577964925</v>
      </c>
      <c r="R202" s="58">
        <f t="shared" ca="1" si="37"/>
        <v>33.253799507572438</v>
      </c>
      <c r="S202" s="56">
        <f t="shared" ca="1" si="38"/>
        <v>8.3139397115103167E-2</v>
      </c>
      <c r="T202" s="29">
        <f t="shared" ca="1" si="39"/>
        <v>-0.91686060288489679</v>
      </c>
      <c r="U202" s="59"/>
      <c r="V202" s="10"/>
      <c r="W202" s="10"/>
      <c r="X202" s="10"/>
      <c r="Y202" s="10"/>
      <c r="Z202" s="10"/>
      <c r="AA202" s="73">
        <f ca="1">IFERROR(Sheet3!Q202,"")</f>
        <v>45.833431117453777</v>
      </c>
      <c r="AB202" s="10" t="str">
        <f t="shared" ca="1" si="40"/>
        <v/>
      </c>
      <c r="AC202" s="10" t="str">
        <f t="shared" ca="1" si="41"/>
        <v/>
      </c>
      <c r="AD202" s="74">
        <f ca="1">Sheet3!N202</f>
        <v>-0.23740003806505428</v>
      </c>
      <c r="AE202" s="75">
        <f ca="1">Sheet3!O202</f>
        <v>-2.6519744903016201E-3</v>
      </c>
    </row>
    <row r="203" spans="10:31">
      <c r="J203" s="3">
        <v>201</v>
      </c>
      <c r="K203" s="84">
        <f t="shared" si="42"/>
        <v>0.19599999999999929</v>
      </c>
      <c r="L203" s="58">
        <f t="shared" ca="1" si="43"/>
        <v>51.168799225703225</v>
      </c>
      <c r="M203" s="56">
        <f t="shared" ca="1" si="44"/>
        <v>3.5089548824154576E-2</v>
      </c>
      <c r="N203" s="57">
        <f t="shared" ca="1" si="45"/>
        <v>6.6697211233728015E-2</v>
      </c>
      <c r="O203" s="56">
        <f t="shared" ca="1" si="46"/>
        <v>0.9649104511758454</v>
      </c>
      <c r="P203" s="56">
        <f t="shared" ca="1" si="47"/>
        <v>0.93330278876627193</v>
      </c>
      <c r="Q203" s="58">
        <f t="shared" ca="1" si="36"/>
        <v>0.41340450432094444</v>
      </c>
      <c r="R203" s="58">
        <f t="shared" ca="1" si="37"/>
        <v>34.723381915018891</v>
      </c>
      <c r="S203" s="56">
        <f t="shared" ca="1" si="38"/>
        <v>6.6697211233728015E-2</v>
      </c>
      <c r="T203" s="29">
        <f t="shared" ca="1" si="39"/>
        <v>-0.93330278876627193</v>
      </c>
      <c r="U203" s="59"/>
      <c r="V203" s="10"/>
      <c r="W203" s="10"/>
      <c r="X203" s="10"/>
      <c r="Y203" s="10"/>
      <c r="Z203" s="10"/>
      <c r="AA203" s="73">
        <f ca="1">IFERROR(Sheet3!Q203,"")</f>
        <v>41.551844607560959</v>
      </c>
      <c r="AB203" s="10" t="str">
        <f t="shared" ca="1" si="40"/>
        <v/>
      </c>
      <c r="AC203" s="10" t="str">
        <f t="shared" ca="1" si="41"/>
        <v/>
      </c>
      <c r="AD203" s="74">
        <f ca="1">Sheet3!N203</f>
        <v>-0.38186997087081664</v>
      </c>
      <c r="AE203" s="75">
        <f ca="1">Sheet3!O203</f>
        <v>-0.14054942771957982</v>
      </c>
    </row>
    <row r="204" spans="10:31">
      <c r="J204" s="3">
        <v>202</v>
      </c>
      <c r="K204" s="84">
        <f t="shared" si="42"/>
        <v>0.19199999999999928</v>
      </c>
      <c r="L204" s="58">
        <f t="shared" ca="1" si="43"/>
        <v>49.442233409379632</v>
      </c>
      <c r="M204" s="56">
        <f t="shared" ca="1" si="44"/>
        <v>2.622605142081761E-2</v>
      </c>
      <c r="N204" s="57">
        <f t="shared" ca="1" si="45"/>
        <v>5.1268171726926243E-2</v>
      </c>
      <c r="O204" s="56">
        <f t="shared" ca="1" si="46"/>
        <v>0.97377394857918242</v>
      </c>
      <c r="P204" s="56">
        <f t="shared" ca="1" si="47"/>
        <v>0.94873182827307379</v>
      </c>
      <c r="Q204" s="58">
        <f t="shared" ca="1" si="36"/>
        <v>0.29223493877090068</v>
      </c>
      <c r="R204" s="58">
        <f t="shared" ca="1" si="37"/>
        <v>36.359556065071004</v>
      </c>
      <c r="S204" s="56">
        <f t="shared" ca="1" si="38"/>
        <v>5.1268171726926243E-2</v>
      </c>
      <c r="T204" s="29">
        <f t="shared" ca="1" si="39"/>
        <v>-0.94873182827307379</v>
      </c>
      <c r="U204" s="59"/>
      <c r="V204" s="10"/>
      <c r="W204" s="10"/>
      <c r="X204" s="10"/>
      <c r="Y204" s="10"/>
      <c r="Z204" s="10"/>
      <c r="AA204" s="73">
        <f ca="1">IFERROR(Sheet3!Q204,"")</f>
        <v>37.051263000928621</v>
      </c>
      <c r="AB204" s="10" t="str">
        <f t="shared" ca="1" si="40"/>
        <v/>
      </c>
      <c r="AC204" s="10" t="str">
        <f t="shared" ca="1" si="41"/>
        <v/>
      </c>
      <c r="AD204" s="74">
        <f ca="1">Sheet3!N204</f>
        <v>-0.49651402813937295</v>
      </c>
      <c r="AE204" s="75">
        <f ca="1">Sheet3!O204</f>
        <v>-0.2699911005995046</v>
      </c>
    </row>
    <row r="205" spans="10:31">
      <c r="J205" s="3">
        <v>203</v>
      </c>
      <c r="K205" s="84">
        <f t="shared" si="42"/>
        <v>0.18799999999999928</v>
      </c>
      <c r="L205" s="58">
        <f t="shared" ca="1" si="43"/>
        <v>46.528538759360963</v>
      </c>
      <c r="M205" s="56">
        <f t="shared" ca="1" si="44"/>
        <v>1.5463697467592595E-2</v>
      </c>
      <c r="N205" s="57">
        <f t="shared" ca="1" si="45"/>
        <v>3.1834340958729695E-2</v>
      </c>
      <c r="O205" s="56">
        <f t="shared" ca="1" si="46"/>
        <v>0.98453630253240743</v>
      </c>
      <c r="P205" s="56">
        <f t="shared" ca="1" si="47"/>
        <v>0.96816565904127028</v>
      </c>
      <c r="Q205" s="58">
        <f t="shared" ca="1" si="36"/>
        <v>0.15843537375618433</v>
      </c>
      <c r="R205" s="58">
        <f t="shared" ca="1" si="37"/>
        <v>39.170240131391928</v>
      </c>
      <c r="S205" s="56">
        <f t="shared" ca="1" si="38"/>
        <v>3.1834340958729695E-2</v>
      </c>
      <c r="T205" s="29">
        <f t="shared" ca="1" si="39"/>
        <v>-0.96816565904127028</v>
      </c>
      <c r="U205" s="59"/>
      <c r="V205" s="10"/>
      <c r="W205" s="10"/>
      <c r="X205" s="10"/>
      <c r="Y205" s="10"/>
      <c r="Z205" s="10"/>
      <c r="AA205" s="73">
        <f ca="1">IFERROR(Sheet3!Q205,"")</f>
        <v>33.459288730227939</v>
      </c>
      <c r="AB205" s="10" t="str">
        <f t="shared" ca="1" si="40"/>
        <v/>
      </c>
      <c r="AC205" s="10" t="str">
        <f t="shared" ca="1" si="41"/>
        <v/>
      </c>
      <c r="AD205" s="74">
        <f ca="1">Sheet3!N205</f>
        <v>-0.64256675035010602</v>
      </c>
      <c r="AE205" s="75">
        <f ca="1">Sheet3!O205</f>
        <v>-0.40547315505426873</v>
      </c>
    </row>
    <row r="206" spans="10:31">
      <c r="J206" s="3">
        <v>204</v>
      </c>
      <c r="K206" s="84">
        <f t="shared" si="42"/>
        <v>0.18399999999999928</v>
      </c>
      <c r="L206" s="58">
        <f t="shared" ca="1" si="43"/>
        <v>46.799007887070964</v>
      </c>
      <c r="M206" s="56">
        <f t="shared" ca="1" si="44"/>
        <v>1.5387576120886853E-2</v>
      </c>
      <c r="N206" s="57">
        <f t="shared" ca="1" si="45"/>
        <v>3.1463893156984502E-2</v>
      </c>
      <c r="O206" s="56">
        <f t="shared" ca="1" si="46"/>
        <v>0.98461242387911319</v>
      </c>
      <c r="P206" s="56">
        <f t="shared" ca="1" si="47"/>
        <v>0.9685361068430155</v>
      </c>
      <c r="Q206" s="58">
        <f t="shared" ca="1" si="36"/>
        <v>0.15574649835626997</v>
      </c>
      <c r="R206" s="58">
        <f t="shared" ca="1" si="37"/>
        <v>38.92788219562761</v>
      </c>
      <c r="S206" s="56">
        <f t="shared" ca="1" si="38"/>
        <v>3.1463893156984502E-2</v>
      </c>
      <c r="T206" s="29">
        <f t="shared" ca="1" si="39"/>
        <v>-0.9685361068430155</v>
      </c>
      <c r="U206" s="59"/>
      <c r="V206" s="10"/>
      <c r="W206" s="10"/>
      <c r="X206" s="10"/>
      <c r="Y206" s="10"/>
      <c r="Z206" s="10"/>
      <c r="AA206" s="73">
        <f ca="1">IFERROR(Sheet3!Q206,"")</f>
        <v>36.778567102462944</v>
      </c>
      <c r="AB206" s="10" t="str">
        <f t="shared" ca="1" si="40"/>
        <v/>
      </c>
      <c r="AC206" s="10" t="str">
        <f t="shared" ca="1" si="41"/>
        <v/>
      </c>
      <c r="AD206" s="74">
        <f ca="1">Sheet3!N206</f>
        <v>-0.63803935004996504</v>
      </c>
      <c r="AE206" s="75">
        <f ca="1">Sheet3!O206</f>
        <v>-0.4900426805072492</v>
      </c>
    </row>
    <row r="207" spans="10:31">
      <c r="J207" s="3">
        <v>205</v>
      </c>
      <c r="K207" s="84">
        <f t="shared" si="42"/>
        <v>0.17999999999999927</v>
      </c>
      <c r="L207" s="58">
        <f t="shared" ca="1" si="43"/>
        <v>47.319012984184305</v>
      </c>
      <c r="M207" s="56">
        <f t="shared" ca="1" si="44"/>
        <v>1.5994814989760943E-2</v>
      </c>
      <c r="N207" s="57">
        <f t="shared" ca="1" si="45"/>
        <v>3.2333348676109916E-2</v>
      </c>
      <c r="O207" s="56">
        <f t="shared" ca="1" si="46"/>
        <v>0.98400518501023904</v>
      </c>
      <c r="P207" s="56">
        <f t="shared" ca="1" si="47"/>
        <v>0.96766665132389007</v>
      </c>
      <c r="Q207" s="58">
        <f t="shared" ca="1" si="36"/>
        <v>0.16079471697149073</v>
      </c>
      <c r="R207" s="58">
        <f t="shared" ca="1" si="37"/>
        <v>38.443736474495431</v>
      </c>
      <c r="S207" s="56">
        <f t="shared" ca="1" si="38"/>
        <v>3.2333348676109916E-2</v>
      </c>
      <c r="T207" s="29">
        <f t="shared" ca="1" si="39"/>
        <v>-0.96766665132389007</v>
      </c>
      <c r="U207" s="59"/>
      <c r="V207" s="10"/>
      <c r="W207" s="10"/>
      <c r="X207" s="10"/>
      <c r="Y207" s="10"/>
      <c r="Z207" s="10"/>
      <c r="AA207" s="73">
        <f ca="1">IFERROR(Sheet3!Q207,"")</f>
        <v>31.54676685304149</v>
      </c>
      <c r="AB207" s="10" t="str">
        <f t="shared" ca="1" si="40"/>
        <v/>
      </c>
      <c r="AC207" s="10" t="str">
        <f t="shared" ca="1" si="41"/>
        <v/>
      </c>
      <c r="AD207" s="74">
        <f ca="1">Sheet3!N207</f>
        <v>-0.55035564527783976</v>
      </c>
      <c r="AE207" s="75">
        <f ca="1">Sheet3!O207</f>
        <v>-0.51197466769655486</v>
      </c>
    </row>
    <row r="208" spans="10:31">
      <c r="J208" s="3">
        <v>206</v>
      </c>
      <c r="K208" s="84">
        <f t="shared" si="42"/>
        <v>0.17599999999999927</v>
      </c>
      <c r="L208" s="58">
        <f t="shared" ca="1" si="43"/>
        <v>45.768802847704308</v>
      </c>
      <c r="M208" s="56">
        <f t="shared" ca="1" si="44"/>
        <v>1.1301234004549521E-2</v>
      </c>
      <c r="N208" s="57">
        <f t="shared" ca="1" si="45"/>
        <v>2.3493267725168736E-2</v>
      </c>
      <c r="O208" s="56">
        <f t="shared" ca="1" si="46"/>
        <v>0.98869876599545048</v>
      </c>
      <c r="P208" s="56">
        <f t="shared" ca="1" si="47"/>
        <v>0.97650673227483131</v>
      </c>
      <c r="Q208" s="58">
        <f t="shared" ca="1" si="36"/>
        <v>0.10750268750329495</v>
      </c>
      <c r="R208" s="58">
        <f t="shared" ca="1" si="37"/>
        <v>39.971476832886601</v>
      </c>
      <c r="S208" s="56">
        <f t="shared" ca="1" si="38"/>
        <v>2.3493267725168736E-2</v>
      </c>
      <c r="T208" s="29">
        <f t="shared" ca="1" si="39"/>
        <v>-0.97650673227483131</v>
      </c>
      <c r="U208" s="59"/>
      <c r="V208" s="10"/>
      <c r="W208" s="10"/>
      <c r="X208" s="10"/>
      <c r="Y208" s="10"/>
      <c r="Z208" s="10"/>
      <c r="AA208" s="73">
        <f ca="1">IFERROR(Sheet3!Q208,"")</f>
        <v>32.252853756799638</v>
      </c>
      <c r="AB208" s="10" t="str">
        <f t="shared" ca="1" si="40"/>
        <v/>
      </c>
      <c r="AC208" s="10" t="str">
        <f t="shared" ca="1" si="41"/>
        <v/>
      </c>
      <c r="AD208" s="74">
        <f ca="1">Sheet3!N208</f>
        <v>-0.53000620709703128</v>
      </c>
      <c r="AE208" s="75">
        <f ca="1">Sheet3!O208</f>
        <v>-0.51853159111490998</v>
      </c>
    </row>
    <row r="209" spans="10:31">
      <c r="J209" s="3">
        <v>207</v>
      </c>
      <c r="K209" s="84">
        <f t="shared" si="42"/>
        <v>0.17199999999999926</v>
      </c>
      <c r="L209" s="58">
        <f t="shared" ca="1" si="43"/>
        <v>45.752965118633831</v>
      </c>
      <c r="M209" s="56">
        <f t="shared" ca="1" si="44"/>
        <v>1.0569158478670293E-2</v>
      </c>
      <c r="N209" s="57">
        <f t="shared" ca="1" si="45"/>
        <v>2.1942129257855821E-2</v>
      </c>
      <c r="O209" s="56">
        <f t="shared" ca="1" si="46"/>
        <v>0.98943084152132976</v>
      </c>
      <c r="P209" s="56">
        <f t="shared" ca="1" si="47"/>
        <v>0.97805787074214423</v>
      </c>
      <c r="Q209" s="58">
        <f t="shared" ca="1" si="36"/>
        <v>9.8525200998554219E-2</v>
      </c>
      <c r="R209" s="58">
        <f t="shared" ca="1" si="37"/>
        <v>40.009170424839738</v>
      </c>
      <c r="S209" s="56">
        <f t="shared" ca="1" si="38"/>
        <v>2.1942129257855821E-2</v>
      </c>
      <c r="T209" s="29">
        <f t="shared" ca="1" si="39"/>
        <v>-0.97805787074214423</v>
      </c>
      <c r="U209" s="59"/>
      <c r="V209" s="10"/>
      <c r="W209" s="10"/>
      <c r="X209" s="10"/>
      <c r="Y209" s="10"/>
      <c r="Z209" s="10"/>
      <c r="AA209" s="73">
        <f ca="1">IFERROR(Sheet3!Q209,"")</f>
        <v>25.879023511666105</v>
      </c>
      <c r="AB209" s="10" t="str">
        <f t="shared" ca="1" si="40"/>
        <v/>
      </c>
      <c r="AC209" s="10" t="str">
        <f t="shared" ca="1" si="41"/>
        <v>Exit Hedge</v>
      </c>
      <c r="AD209" s="74">
        <f ca="1">Sheet3!N209</f>
        <v>-0.47059339438600034</v>
      </c>
      <c r="AE209" s="75">
        <f ca="1">Sheet3!O209</f>
        <v>-0.50109951957712462</v>
      </c>
    </row>
    <row r="210" spans="10:31">
      <c r="J210" s="3">
        <v>208</v>
      </c>
      <c r="K210" s="84">
        <f t="shared" si="42"/>
        <v>0.16799999999999926</v>
      </c>
      <c r="L210" s="58">
        <f t="shared" ca="1" si="43"/>
        <v>46.711141552161564</v>
      </c>
      <c r="M210" s="56">
        <f t="shared" ca="1" si="44"/>
        <v>1.1960645967057473E-2</v>
      </c>
      <c r="N210" s="57">
        <f t="shared" ca="1" si="45"/>
        <v>2.433470485205947E-2</v>
      </c>
      <c r="O210" s="56">
        <f t="shared" ca="1" si="46"/>
        <v>0.98803935403294252</v>
      </c>
      <c r="P210" s="56">
        <f t="shared" ca="1" si="47"/>
        <v>0.97566529514794054</v>
      </c>
      <c r="Q210" s="58">
        <f t="shared" ca="1" si="36"/>
        <v>0.11174080784517537</v>
      </c>
      <c r="R210" s="58">
        <f t="shared" ca="1" si="37"/>
        <v>39.095054049550036</v>
      </c>
      <c r="S210" s="56">
        <f t="shared" ca="1" si="38"/>
        <v>2.433470485205947E-2</v>
      </c>
      <c r="T210" s="29">
        <f t="shared" ca="1" si="39"/>
        <v>-0.97566529514794054</v>
      </c>
      <c r="U210" s="59"/>
      <c r="V210" s="10"/>
      <c r="W210" s="10"/>
      <c r="X210" s="10"/>
      <c r="Y210" s="10"/>
      <c r="Z210" s="10"/>
      <c r="AA210" s="73">
        <f ca="1">IFERROR(Sheet3!Q210,"")</f>
        <v>31.367559465425032</v>
      </c>
      <c r="AB210" s="10" t="str">
        <f t="shared" ca="1" si="40"/>
        <v/>
      </c>
      <c r="AC210" s="10" t="str">
        <f t="shared" ca="1" si="41"/>
        <v/>
      </c>
      <c r="AD210" s="74">
        <f ca="1">Sheet3!N210</f>
        <v>-0.3518557110807663</v>
      </c>
      <c r="AE210" s="75">
        <f ca="1">Sheet3!O210</f>
        <v>-0.446829043760267</v>
      </c>
    </row>
    <row r="211" spans="10:31">
      <c r="J211" s="3">
        <v>209</v>
      </c>
      <c r="K211" s="84">
        <f t="shared" si="42"/>
        <v>0.16399999999999926</v>
      </c>
      <c r="L211" s="58">
        <f t="shared" ca="1" si="43"/>
        <v>48.43158429847896</v>
      </c>
      <c r="M211" s="56">
        <f t="shared" ca="1" si="44"/>
        <v>1.55423102693516E-2</v>
      </c>
      <c r="N211" s="57">
        <f t="shared" ca="1" si="45"/>
        <v>3.0568083351523105E-2</v>
      </c>
      <c r="O211" s="56">
        <f t="shared" ca="1" si="46"/>
        <v>0.9844576897306484</v>
      </c>
      <c r="P211" s="56">
        <f t="shared" ca="1" si="47"/>
        <v>0.96943191664847694</v>
      </c>
      <c r="Q211" s="58">
        <f t="shared" ca="1" si="36"/>
        <v>0.14809133426649179</v>
      </c>
      <c r="R211" s="58">
        <f t="shared" ca="1" si="37"/>
        <v>37.441817387046846</v>
      </c>
      <c r="S211" s="56">
        <f t="shared" ca="1" si="38"/>
        <v>3.0568083351523105E-2</v>
      </c>
      <c r="T211" s="29">
        <f t="shared" ca="1" si="39"/>
        <v>-0.96943191664847694</v>
      </c>
      <c r="U211" s="59"/>
      <c r="V211" s="10"/>
      <c r="W211" s="10"/>
      <c r="X211" s="10"/>
      <c r="Y211" s="10"/>
      <c r="Z211" s="10"/>
      <c r="AA211" s="73">
        <f ca="1">IFERROR(Sheet3!Q211,"")</f>
        <v>28.200596743843036</v>
      </c>
      <c r="AB211" s="10" t="str">
        <f t="shared" ca="1" si="40"/>
        <v/>
      </c>
      <c r="AC211" s="10" t="str">
        <f t="shared" ca="1" si="41"/>
        <v>Exit Hedge</v>
      </c>
      <c r="AD211" s="74">
        <f ca="1">Sheet3!N211</f>
        <v>-0.17987804434117294</v>
      </c>
      <c r="AE211" s="75">
        <f ca="1">Sheet3!O211</f>
        <v>-0.34975595306241458</v>
      </c>
    </row>
    <row r="212" spans="10:31">
      <c r="J212" s="3">
        <v>210</v>
      </c>
      <c r="K212" s="84">
        <f t="shared" si="42"/>
        <v>0.15999999999999925</v>
      </c>
      <c r="L212" s="58">
        <f t="shared" ca="1" si="43"/>
        <v>46.99781403102174</v>
      </c>
      <c r="M212" s="56">
        <f t="shared" ca="1" si="44"/>
        <v>1.1072189833038027E-2</v>
      </c>
      <c r="N212" s="57">
        <f t="shared" ca="1" si="45"/>
        <v>2.2327903279736921E-2</v>
      </c>
      <c r="O212" s="56">
        <f t="shared" ca="1" si="46"/>
        <v>0.98892781016696196</v>
      </c>
      <c r="P212" s="56">
        <f t="shared" ca="1" si="47"/>
        <v>0.97767209672026312</v>
      </c>
      <c r="Q212" s="58">
        <f t="shared" ca="1" si="36"/>
        <v>9.9853974737582174E-2</v>
      </c>
      <c r="R212" s="58">
        <f t="shared" ca="1" si="37"/>
        <v>38.858216962368388</v>
      </c>
      <c r="S212" s="56">
        <f t="shared" ca="1" si="38"/>
        <v>2.2327903279736921E-2</v>
      </c>
      <c r="T212" s="29">
        <f t="shared" ca="1" si="39"/>
        <v>-0.97767209672026312</v>
      </c>
      <c r="U212" s="59"/>
      <c r="V212" s="10"/>
      <c r="W212" s="10"/>
      <c r="X212" s="10"/>
      <c r="Y212" s="10"/>
      <c r="Z212" s="10"/>
      <c r="AA212" s="73">
        <f ca="1">IFERROR(Sheet3!Q212,"")</f>
        <v>18.91748769300257</v>
      </c>
      <c r="AB212" s="10" t="str">
        <f t="shared" ca="1" si="40"/>
        <v/>
      </c>
      <c r="AC212" s="10" t="str">
        <f t="shared" ca="1" si="41"/>
        <v>Exit Hedge</v>
      </c>
      <c r="AD212" s="74">
        <f ca="1">Sheet3!N212</f>
        <v>-0.1491274496449293</v>
      </c>
      <c r="AE212" s="75">
        <f ca="1">Sheet3!O212</f>
        <v>-0.27680013363787448</v>
      </c>
    </row>
    <row r="213" spans="10:31">
      <c r="J213" s="3">
        <v>211</v>
      </c>
      <c r="K213" s="84">
        <f t="shared" si="42"/>
        <v>0.15599999999999925</v>
      </c>
      <c r="L213" s="58">
        <f t="shared" ca="1" si="43"/>
        <v>47.706519495951923</v>
      </c>
      <c r="M213" s="56">
        <f t="shared" ca="1" si="44"/>
        <v>1.1890423775554633E-2</v>
      </c>
      <c r="N213" s="57">
        <f t="shared" ca="1" si="45"/>
        <v>2.3618243724261433E-2</v>
      </c>
      <c r="O213" s="56">
        <f t="shared" ca="1" si="46"/>
        <v>0.9881095762244454</v>
      </c>
      <c r="P213" s="56">
        <f t="shared" ca="1" si="47"/>
        <v>0.97638175627573853</v>
      </c>
      <c r="Q213" s="58">
        <f t="shared" ca="1" si="36"/>
        <v>0.10669976866234188</v>
      </c>
      <c r="R213" s="58">
        <f t="shared" ca="1" si="37"/>
        <v>38.187235072756856</v>
      </c>
      <c r="S213" s="56">
        <f t="shared" ca="1" si="38"/>
        <v>2.3618243724261433E-2</v>
      </c>
      <c r="T213" s="29">
        <f t="shared" ca="1" si="39"/>
        <v>-0.97638175627573853</v>
      </c>
      <c r="U213" s="59"/>
      <c r="V213" s="10"/>
      <c r="W213" s="10"/>
      <c r="X213" s="10"/>
      <c r="Y213" s="10"/>
      <c r="Z213" s="10"/>
      <c r="AA213" s="73">
        <f ca="1">IFERROR(Sheet3!Q213,"")</f>
        <v>19.728175808193512</v>
      </c>
      <c r="AB213" s="10" t="str">
        <f t="shared" ca="1" si="40"/>
        <v/>
      </c>
      <c r="AC213" s="10" t="str">
        <f t="shared" ca="1" si="41"/>
        <v>Exit Hedge</v>
      </c>
      <c r="AD213" s="74">
        <f ca="1">Sheet3!N213</f>
        <v>-8.6533815779098688E-2</v>
      </c>
      <c r="AE213" s="75">
        <f ca="1">Sheet3!O213</f>
        <v>-0.20761238168922871</v>
      </c>
    </row>
    <row r="214" spans="10:31">
      <c r="J214" s="3">
        <v>212</v>
      </c>
      <c r="K214" s="84">
        <f t="shared" si="42"/>
        <v>0.15199999999999925</v>
      </c>
      <c r="L214" s="58">
        <f t="shared" ca="1" si="43"/>
        <v>49.248774904905851</v>
      </c>
      <c r="M214" s="56">
        <f t="shared" ca="1" si="44"/>
        <v>1.4952366421457195E-2</v>
      </c>
      <c r="N214" s="57">
        <f t="shared" ca="1" si="45"/>
        <v>2.8819094670538253E-2</v>
      </c>
      <c r="O214" s="56">
        <f t="shared" ca="1" si="46"/>
        <v>0.98504763357854286</v>
      </c>
      <c r="P214" s="56">
        <f t="shared" ca="1" si="47"/>
        <v>0.97118090532946177</v>
      </c>
      <c r="Q214" s="58">
        <f t="shared" ca="1" si="36"/>
        <v>0.13612376666245862</v>
      </c>
      <c r="R214" s="58">
        <f t="shared" ca="1" si="37"/>
        <v>36.705292561199343</v>
      </c>
      <c r="S214" s="56">
        <f t="shared" ca="1" si="38"/>
        <v>2.8819094670538253E-2</v>
      </c>
      <c r="T214" s="29">
        <f t="shared" ca="1" si="39"/>
        <v>-0.97118090532946177</v>
      </c>
      <c r="U214" s="59"/>
      <c r="V214" s="10"/>
      <c r="W214" s="10"/>
      <c r="X214" s="10"/>
      <c r="Y214" s="10"/>
      <c r="Z214" s="10"/>
      <c r="AA214" s="73">
        <f ca="1">IFERROR(Sheet3!Q214,"")</f>
        <v>28.406090549216529</v>
      </c>
      <c r="AB214" s="10" t="str">
        <f t="shared" ca="1" si="40"/>
        <v/>
      </c>
      <c r="AC214" s="10" t="str">
        <f t="shared" ca="1" si="41"/>
        <v>Exit Hedge</v>
      </c>
      <c r="AD214" s="74">
        <f ca="1">Sheet3!N214</f>
        <v>2.4954726086157564E-2</v>
      </c>
      <c r="AE214" s="75">
        <f ca="1">Sheet3!O214</f>
        <v>-0.12304252431636098</v>
      </c>
    </row>
    <row r="215" spans="10:31">
      <c r="J215" s="3">
        <v>213</v>
      </c>
      <c r="K215" s="84">
        <f t="shared" si="42"/>
        <v>0.14799999999999924</v>
      </c>
      <c r="L215" s="58">
        <f t="shared" ca="1" si="43"/>
        <v>46.289573222252173</v>
      </c>
      <c r="M215" s="56">
        <f t="shared" ca="1" si="44"/>
        <v>7.5847844031613444E-3</v>
      </c>
      <c r="N215" s="57">
        <f t="shared" ca="1" si="45"/>
        <v>1.5424699641590807E-2</v>
      </c>
      <c r="O215" s="56">
        <f t="shared" ca="1" si="46"/>
        <v>0.99241521559683865</v>
      </c>
      <c r="P215" s="56">
        <f t="shared" ca="1" si="47"/>
        <v>0.98457530035840923</v>
      </c>
      <c r="Q215" s="58">
        <f t="shared" ca="1" si="36"/>
        <v>6.2857792607366125E-2</v>
      </c>
      <c r="R215" s="58">
        <f t="shared" ca="1" si="37"/>
        <v>39.622128291199864</v>
      </c>
      <c r="S215" s="56">
        <f t="shared" ca="1" si="38"/>
        <v>1.5424699641590807E-2</v>
      </c>
      <c r="T215" s="29">
        <f t="shared" ca="1" si="39"/>
        <v>-0.98457530035840923</v>
      </c>
      <c r="U215" s="59"/>
      <c r="V215" s="10"/>
      <c r="W215" s="10"/>
      <c r="X215" s="10"/>
      <c r="Y215" s="10"/>
      <c r="Z215" s="10"/>
      <c r="AA215" s="73">
        <f ca="1">IFERROR(Sheet3!Q215,"")</f>
        <v>29.266397044322815</v>
      </c>
      <c r="AB215" s="10" t="str">
        <f t="shared" ca="1" si="40"/>
        <v/>
      </c>
      <c r="AC215" s="10" t="str">
        <f t="shared" ca="1" si="41"/>
        <v>Exit Hedge</v>
      </c>
      <c r="AD215" s="74">
        <f ca="1">Sheet3!N215</f>
        <v>-6.5246498493522154E-2</v>
      </c>
      <c r="AE215" s="75">
        <f ca="1">Sheet3!O215</f>
        <v>-0.1020257876535105</v>
      </c>
    </row>
    <row r="216" spans="10:31">
      <c r="J216" s="3">
        <v>214</v>
      </c>
      <c r="K216" s="84">
        <f t="shared" si="42"/>
        <v>0.14399999999999924</v>
      </c>
      <c r="L216" s="58">
        <f t="shared" ca="1" si="43"/>
        <v>45.166832175401879</v>
      </c>
      <c r="M216" s="56">
        <f t="shared" ca="1" si="44"/>
        <v>5.3568326298994925E-3</v>
      </c>
      <c r="N216" s="57">
        <f t="shared" ca="1" si="45"/>
        <v>1.1119214457125126E-2</v>
      </c>
      <c r="O216" s="56">
        <f t="shared" ca="1" si="46"/>
        <v>0.9946431673701005</v>
      </c>
      <c r="P216" s="56">
        <f t="shared" ca="1" si="47"/>
        <v>0.98888078554287484</v>
      </c>
      <c r="Q216" s="58">
        <f t="shared" ca="1" si="36"/>
        <v>4.2176220181224688E-2</v>
      </c>
      <c r="R216" s="58">
        <f t="shared" ca="1" si="37"/>
        <v>40.755098913036214</v>
      </c>
      <c r="S216" s="56">
        <f t="shared" ca="1" si="38"/>
        <v>1.1119214457125126E-2</v>
      </c>
      <c r="T216" s="29">
        <f t="shared" ca="1" si="39"/>
        <v>-0.98888078554287484</v>
      </c>
      <c r="U216" s="59"/>
      <c r="V216" s="10"/>
      <c r="W216" s="10"/>
      <c r="X216" s="10"/>
      <c r="Y216" s="10"/>
      <c r="Z216" s="10"/>
      <c r="AA216" s="73">
        <f ca="1">IFERROR(Sheet3!Q216,"")</f>
        <v>30.068515901000069</v>
      </c>
      <c r="AB216" s="10" t="str">
        <f t="shared" ca="1" si="40"/>
        <v/>
      </c>
      <c r="AC216" s="10" t="str">
        <f t="shared" ca="1" si="41"/>
        <v/>
      </c>
      <c r="AD216" s="74">
        <f ca="1">Sheet3!N216</f>
        <v>-0.15544936971543422</v>
      </c>
      <c r="AE216" s="75">
        <f ca="1">Sheet3!O216</f>
        <v>-0.12145254476693731</v>
      </c>
    </row>
    <row r="217" spans="10:31">
      <c r="J217" s="3">
        <v>215</v>
      </c>
      <c r="K217" s="84">
        <f t="shared" si="42"/>
        <v>0.13999999999999924</v>
      </c>
      <c r="L217" s="58">
        <f t="shared" ca="1" si="43"/>
        <v>44.589086078763508</v>
      </c>
      <c r="M217" s="56">
        <f t="shared" ca="1" si="44"/>
        <v>4.2082701853199157E-3</v>
      </c>
      <c r="N217" s="57">
        <f t="shared" ca="1" si="45"/>
        <v>8.8228352871625032E-3</v>
      </c>
      <c r="O217" s="56">
        <f t="shared" ca="1" si="46"/>
        <v>0.99579172981468012</v>
      </c>
      <c r="P217" s="56">
        <f t="shared" ca="1" si="47"/>
        <v>0.99117716471283746</v>
      </c>
      <c r="Q217" s="58">
        <f t="shared" ca="1" si="36"/>
        <v>3.1866820845208033E-2</v>
      </c>
      <c r="R217" s="58">
        <f t="shared" ca="1" si="37"/>
        <v>41.353457887767121</v>
      </c>
      <c r="S217" s="56">
        <f t="shared" ca="1" si="38"/>
        <v>8.8228352871625032E-3</v>
      </c>
      <c r="T217" s="29">
        <f t="shared" ca="1" si="39"/>
        <v>-0.99117716471283746</v>
      </c>
      <c r="U217" s="59"/>
      <c r="V217" s="10"/>
      <c r="W217" s="10"/>
      <c r="X217" s="10"/>
      <c r="Y217" s="10"/>
      <c r="Z217" s="10"/>
      <c r="AA217" s="73">
        <f ca="1">IFERROR(Sheet3!Q217,"")</f>
        <v>31.743123614084425</v>
      </c>
      <c r="AB217" s="10" t="str">
        <f t="shared" ca="1" si="40"/>
        <v/>
      </c>
      <c r="AC217" s="10" t="str">
        <f t="shared" ca="1" si="41"/>
        <v/>
      </c>
      <c r="AD217" s="74">
        <f ca="1">Sheet3!N217</f>
        <v>-0.21111013492622277</v>
      </c>
      <c r="AE217" s="75">
        <f ca="1">Sheet3!O217</f>
        <v>-0.1540553048248593</v>
      </c>
    </row>
    <row r="218" spans="10:31">
      <c r="J218" s="3">
        <v>216</v>
      </c>
      <c r="K218" s="84">
        <f t="shared" si="42"/>
        <v>0.13599999999999923</v>
      </c>
      <c r="L218" s="58">
        <f t="shared" ca="1" si="43"/>
        <v>44.063386514349439</v>
      </c>
      <c r="M218" s="56">
        <f t="shared" ca="1" si="44"/>
        <v>3.2948770297328593E-3</v>
      </c>
      <c r="N218" s="57">
        <f t="shared" ca="1" si="45"/>
        <v>6.9711299498477017E-3</v>
      </c>
      <c r="O218" s="56">
        <f t="shared" ca="1" si="46"/>
        <v>0.99670512297026714</v>
      </c>
      <c r="P218" s="56">
        <f t="shared" ca="1" si="47"/>
        <v>0.99302887005015228</v>
      </c>
      <c r="Q218" s="58">
        <f t="shared" ca="1" si="36"/>
        <v>2.400455489893627E-2</v>
      </c>
      <c r="R218" s="58">
        <f t="shared" ca="1" si="37"/>
        <v>41.902228597687333</v>
      </c>
      <c r="S218" s="56">
        <f t="shared" ca="1" si="38"/>
        <v>6.9711299498477017E-3</v>
      </c>
      <c r="T218" s="29">
        <f t="shared" ca="1" si="39"/>
        <v>-0.99302887005015228</v>
      </c>
      <c r="U218" s="59"/>
      <c r="V218" s="10"/>
      <c r="W218" s="10"/>
      <c r="X218" s="10"/>
      <c r="Y218" s="10"/>
      <c r="Z218" s="10"/>
      <c r="AA218" s="73">
        <f ca="1">IFERROR(Sheet3!Q218,"")</f>
        <v>34.009569112844972</v>
      </c>
      <c r="AB218" s="10" t="str">
        <f t="shared" ca="1" si="40"/>
        <v/>
      </c>
      <c r="AC218" s="10" t="str">
        <f t="shared" ca="1" si="41"/>
        <v/>
      </c>
      <c r="AD218" s="74">
        <f ca="1">Sheet3!N218</f>
        <v>-0.2425428466723929</v>
      </c>
      <c r="AE218" s="75">
        <f ca="1">Sheet3!O218</f>
        <v>-0.18623259276941695</v>
      </c>
    </row>
    <row r="219" spans="10:31">
      <c r="J219" s="3">
        <v>217</v>
      </c>
      <c r="K219" s="84">
        <f t="shared" si="42"/>
        <v>0.13199999999999923</v>
      </c>
      <c r="L219" s="58">
        <f t="shared" ca="1" si="43"/>
        <v>46.09176173786652</v>
      </c>
      <c r="M219" s="56">
        <f t="shared" ca="1" si="44"/>
        <v>4.9636052964718421E-3</v>
      </c>
      <c r="N219" s="57">
        <f t="shared" ca="1" si="45"/>
        <v>1.0061893841310596E-2</v>
      </c>
      <c r="O219" s="56">
        <f t="shared" ca="1" si="46"/>
        <v>0.99503639470352812</v>
      </c>
      <c r="P219" s="56">
        <f t="shared" ca="1" si="47"/>
        <v>0.98993810615868938</v>
      </c>
      <c r="Q219" s="58">
        <f t="shared" ca="1" si="36"/>
        <v>3.7036583686942681E-2</v>
      </c>
      <c r="R219" s="58">
        <f t="shared" ca="1" si="37"/>
        <v>39.91782995244354</v>
      </c>
      <c r="S219" s="56">
        <f t="shared" ca="1" si="38"/>
        <v>1.0061893841310596E-2</v>
      </c>
      <c r="T219" s="29">
        <f t="shared" ca="1" si="39"/>
        <v>-0.98993810615868938</v>
      </c>
      <c r="U219" s="59"/>
      <c r="V219" s="10"/>
      <c r="W219" s="10"/>
      <c r="X219" s="10"/>
      <c r="Y219" s="10"/>
      <c r="Z219" s="10"/>
      <c r="AA219" s="73">
        <f ca="1">IFERROR(Sheet3!Q219,"")</f>
        <v>48.629386849330054</v>
      </c>
      <c r="AB219" s="10" t="str">
        <f t="shared" ca="1" si="40"/>
        <v/>
      </c>
      <c r="AC219" s="10" t="str">
        <f t="shared" ca="1" si="41"/>
        <v/>
      </c>
      <c r="AD219" s="74">
        <f ca="1">Sheet3!N219</f>
        <v>-0.13782218955810066</v>
      </c>
      <c r="AE219" s="75">
        <f ca="1">Sheet3!O219</f>
        <v>-0.16862880978348374</v>
      </c>
    </row>
    <row r="220" spans="10:31">
      <c r="J220" s="3">
        <v>218</v>
      </c>
      <c r="K220" s="84">
        <f t="shared" si="42"/>
        <v>0.12799999999999923</v>
      </c>
      <c r="L220" s="58">
        <f t="shared" ca="1" si="43"/>
        <v>47.372214076628808</v>
      </c>
      <c r="M220" s="56">
        <f t="shared" ca="1" si="44"/>
        <v>6.0976602800473321E-3</v>
      </c>
      <c r="N220" s="57">
        <f t="shared" ca="1" si="45"/>
        <v>1.2035253706666218E-2</v>
      </c>
      <c r="O220" s="56">
        <f t="shared" ca="1" si="46"/>
        <v>0.99390233971995268</v>
      </c>
      <c r="P220" s="56">
        <f t="shared" ca="1" si="47"/>
        <v>0.98796474629333375</v>
      </c>
      <c r="Q220" s="58">
        <f t="shared" ca="1" si="36"/>
        <v>4.57164233202213E-2</v>
      </c>
      <c r="R220" s="58">
        <f t="shared" ca="1" si="37"/>
        <v>38.677013144843066</v>
      </c>
      <c r="S220" s="56">
        <f t="shared" ca="1" si="38"/>
        <v>1.2035253706666218E-2</v>
      </c>
      <c r="T220" s="29">
        <f t="shared" ca="1" si="39"/>
        <v>-0.98796474629333375</v>
      </c>
      <c r="U220" s="59"/>
      <c r="V220" s="10"/>
      <c r="W220" s="10"/>
      <c r="X220" s="10"/>
      <c r="Y220" s="10"/>
      <c r="Z220" s="10"/>
      <c r="AA220" s="73">
        <f ca="1">IFERROR(Sheet3!Q220,"")</f>
        <v>51.691510478224004</v>
      </c>
      <c r="AB220" s="10" t="str">
        <f t="shared" ca="1" si="40"/>
        <v/>
      </c>
      <c r="AC220" s="10" t="str">
        <f t="shared" ca="1" si="41"/>
        <v/>
      </c>
      <c r="AD220" s="74">
        <f ca="1">Sheet3!N220</f>
        <v>-1.3855366271364744E-2</v>
      </c>
      <c r="AE220" s="75">
        <f ca="1">Sheet3!O220</f>
        <v>-0.11234755759725865</v>
      </c>
    </row>
    <row r="221" spans="10:31">
      <c r="J221" s="3">
        <v>219</v>
      </c>
      <c r="K221" s="84">
        <f t="shared" si="42"/>
        <v>0.12399999999999922</v>
      </c>
      <c r="L221" s="58">
        <f t="shared" ca="1" si="43"/>
        <v>47.571329352343099</v>
      </c>
      <c r="M221" s="56">
        <f t="shared" ca="1" si="44"/>
        <v>5.751816242624482E-3</v>
      </c>
      <c r="N221" s="57">
        <f t="shared" ca="1" si="45"/>
        <v>1.1288421989803281E-2</v>
      </c>
      <c r="O221" s="56">
        <f t="shared" ca="1" si="46"/>
        <v>0.99424818375737556</v>
      </c>
      <c r="P221" s="56">
        <f t="shared" ca="1" si="47"/>
        <v>0.98871157801019671</v>
      </c>
      <c r="Q221" s="58">
        <f t="shared" ca="1" si="36"/>
        <v>4.2150734454228955E-2</v>
      </c>
      <c r="R221" s="58">
        <f t="shared" ca="1" si="37"/>
        <v>38.505299017846454</v>
      </c>
      <c r="S221" s="56">
        <f t="shared" ca="1" si="38"/>
        <v>1.1288421989803281E-2</v>
      </c>
      <c r="T221" s="29">
        <f t="shared" ca="1" si="39"/>
        <v>-0.98871157801019671</v>
      </c>
      <c r="U221" s="59"/>
      <c r="V221" s="10"/>
      <c r="W221" s="10"/>
      <c r="X221" s="10"/>
      <c r="Y221" s="10"/>
      <c r="Z221" s="10"/>
      <c r="AA221" s="73">
        <f ca="1">IFERROR(Sheet3!Q221,"")</f>
        <v>50.758949874762308</v>
      </c>
      <c r="AB221" s="10" t="str">
        <f t="shared" ca="1" si="40"/>
        <v/>
      </c>
      <c r="AC221" s="10" t="str">
        <f t="shared" ca="1" si="41"/>
        <v/>
      </c>
      <c r="AD221" s="74">
        <f ca="1">Sheet3!N221</f>
        <v>5.5977692829799253E-2</v>
      </c>
      <c r="AE221" s="75">
        <f ca="1">Sheet3!O221</f>
        <v>-5.1138375623783053E-2</v>
      </c>
    </row>
    <row r="222" spans="10:31">
      <c r="J222" s="3">
        <v>220</v>
      </c>
      <c r="K222" s="84">
        <f t="shared" si="42"/>
        <v>0.11999999999999922</v>
      </c>
      <c r="L222" s="58">
        <f t="shared" ca="1" si="43"/>
        <v>47.475606039256732</v>
      </c>
      <c r="M222" s="56">
        <f t="shared" ca="1" si="44"/>
        <v>5.0187143964203779E-3</v>
      </c>
      <c r="N222" s="57">
        <f t="shared" ca="1" si="45"/>
        <v>9.8490278109576185E-3</v>
      </c>
      <c r="O222" s="56">
        <f t="shared" ca="1" si="46"/>
        <v>0.99498128560357957</v>
      </c>
      <c r="P222" s="56">
        <f t="shared" ca="1" si="47"/>
        <v>0.99015097218904236</v>
      </c>
      <c r="Q222" s="58">
        <f t="shared" ca="1" si="36"/>
        <v>3.5650623051133534E-2</v>
      </c>
      <c r="R222" s="58">
        <f t="shared" ca="1" si="37"/>
        <v>38.625500207181787</v>
      </c>
      <c r="S222" s="56">
        <f t="shared" ca="1" si="38"/>
        <v>9.8490278109576185E-3</v>
      </c>
      <c r="T222" s="29">
        <f t="shared" ca="1" si="39"/>
        <v>-0.99015097218904236</v>
      </c>
      <c r="U222" s="59"/>
      <c r="V222" s="10"/>
      <c r="W222" s="10"/>
      <c r="X222" s="10"/>
      <c r="Y222" s="10"/>
      <c r="Z222" s="10"/>
      <c r="AA222" s="73">
        <f ca="1">IFERROR(Sheet3!Q222,"")</f>
        <v>55.626239101900374</v>
      </c>
      <c r="AB222" s="10" t="str">
        <f t="shared" ca="1" si="40"/>
        <v/>
      </c>
      <c r="AC222" s="10" t="str">
        <f t="shared" ca="1" si="41"/>
        <v/>
      </c>
      <c r="AD222" s="74">
        <f ca="1">Sheet3!N222</f>
        <v>7.9342068651975239E-2</v>
      </c>
      <c r="AE222" s="75">
        <f ca="1">Sheet3!O222</f>
        <v>-3.6909413416891246E-3</v>
      </c>
    </row>
    <row r="223" spans="10:31">
      <c r="J223" s="3">
        <v>221</v>
      </c>
      <c r="K223" s="84">
        <f t="shared" si="42"/>
        <v>0.11599999999999921</v>
      </c>
      <c r="L223" s="58">
        <f t="shared" ca="1" si="43"/>
        <v>42.405683197261972</v>
      </c>
      <c r="M223" s="56">
        <f t="shared" ca="1" si="44"/>
        <v>1.001991906474174E-3</v>
      </c>
      <c r="N223" s="57">
        <f t="shared" ca="1" si="45"/>
        <v>2.1775237390793609E-3</v>
      </c>
      <c r="O223" s="56">
        <f t="shared" ca="1" si="46"/>
        <v>0.99899800809352579</v>
      </c>
      <c r="P223" s="56">
        <f t="shared" ca="1" si="47"/>
        <v>0.99782247626092069</v>
      </c>
      <c r="Q223" s="58">
        <f t="shared" ca="1" si="36"/>
        <v>6.0714410030630606E-3</v>
      </c>
      <c r="R223" s="58">
        <f t="shared" ca="1" si="37"/>
        <v>43.696833008863734</v>
      </c>
      <c r="S223" s="56">
        <f t="shared" ca="1" si="38"/>
        <v>2.1775237390793609E-3</v>
      </c>
      <c r="T223" s="29">
        <f t="shared" ca="1" si="39"/>
        <v>-0.99782247626092069</v>
      </c>
      <c r="U223" s="59"/>
      <c r="V223" s="10"/>
      <c r="W223" s="10"/>
      <c r="X223" s="10"/>
      <c r="Y223" s="10"/>
      <c r="Z223" s="10"/>
      <c r="AA223" s="73">
        <f ca="1">IFERROR(Sheet3!Q223,"")</f>
        <v>41.723796661216156</v>
      </c>
      <c r="AB223" s="10" t="str">
        <f t="shared" ca="1" si="40"/>
        <v/>
      </c>
      <c r="AC223" s="10" t="str">
        <f t="shared" ca="1" si="41"/>
        <v/>
      </c>
      <c r="AD223" s="74">
        <f ca="1">Sheet3!N223</f>
        <v>-0.15851332282787212</v>
      </c>
      <c r="AE223" s="75">
        <f ca="1">Sheet3!O223</f>
        <v>-5.9989989154846574E-2</v>
      </c>
    </row>
    <row r="224" spans="10:31">
      <c r="J224" s="3">
        <v>222</v>
      </c>
      <c r="K224" s="84">
        <f t="shared" si="42"/>
        <v>0.11199999999999921</v>
      </c>
      <c r="L224" s="58">
        <f t="shared" ca="1" si="43"/>
        <v>39.699565705054049</v>
      </c>
      <c r="M224" s="56">
        <f t="shared" ca="1" si="44"/>
        <v>3.0947867135957803E-4</v>
      </c>
      <c r="N224" s="57">
        <f t="shared" ca="1" si="45"/>
        <v>7.1406765312729571E-4</v>
      </c>
      <c r="O224" s="56">
        <f t="shared" ca="1" si="46"/>
        <v>0.99969052132864045</v>
      </c>
      <c r="P224" s="56">
        <f t="shared" ca="1" si="47"/>
        <v>0.99928593234687269</v>
      </c>
      <c r="Q224" s="58">
        <f t="shared" ca="1" si="36"/>
        <v>1.6935684468828011E-3</v>
      </c>
      <c r="R224" s="58">
        <f t="shared" ca="1" si="37"/>
        <v>46.429572928350098</v>
      </c>
      <c r="S224" s="56">
        <f t="shared" ca="1" si="38"/>
        <v>7.1406765312729571E-4</v>
      </c>
      <c r="T224" s="29">
        <f t="shared" ca="1" si="39"/>
        <v>-0.99928593234687269</v>
      </c>
      <c r="U224" s="59"/>
      <c r="V224" s="10"/>
      <c r="W224" s="10"/>
      <c r="X224" s="10"/>
      <c r="Y224" s="10"/>
      <c r="Z224" s="10"/>
      <c r="AA224" s="73">
        <f ca="1">IFERROR(Sheet3!Q224,"")</f>
        <v>34.043035789446535</v>
      </c>
      <c r="AB224" s="10" t="str">
        <f t="shared" ca="1" si="40"/>
        <v/>
      </c>
      <c r="AC224" s="10" t="str">
        <f t="shared" ca="1" si="41"/>
        <v/>
      </c>
      <c r="AD224" s="74">
        <f ca="1">Sheet3!N224</f>
        <v>-0.38554402574933277</v>
      </c>
      <c r="AE224" s="75">
        <f ca="1">Sheet3!O224</f>
        <v>-0.1783732751892052</v>
      </c>
    </row>
    <row r="225" spans="10:31">
      <c r="J225" s="3">
        <v>223</v>
      </c>
      <c r="K225" s="84">
        <f t="shared" si="42"/>
        <v>0.10799999999999921</v>
      </c>
      <c r="L225" s="58">
        <f t="shared" ca="1" si="43"/>
        <v>38.889950108971064</v>
      </c>
      <c r="M225" s="56">
        <f t="shared" ca="1" si="44"/>
        <v>1.7655434246576871E-4</v>
      </c>
      <c r="N225" s="57">
        <f t="shared" ca="1" si="45"/>
        <v>4.1466924138908005E-4</v>
      </c>
      <c r="O225" s="56">
        <f t="shared" ca="1" si="46"/>
        <v>0.99982344565753423</v>
      </c>
      <c r="P225" s="56">
        <f t="shared" ca="1" si="47"/>
        <v>0.99958533075861089</v>
      </c>
      <c r="Q225" s="58">
        <f t="shared" ca="1" si="36"/>
        <v>9.1481646937228642E-4</v>
      </c>
      <c r="R225" s="58">
        <f t="shared" ca="1" si="37"/>
        <v>47.269421234407183</v>
      </c>
      <c r="S225" s="56">
        <f t="shared" ca="1" si="38"/>
        <v>4.1466924138908005E-4</v>
      </c>
      <c r="T225" s="29">
        <f t="shared" ca="1" si="39"/>
        <v>-0.99958533075861089</v>
      </c>
      <c r="U225" s="59"/>
      <c r="V225" s="10"/>
      <c r="W225" s="10"/>
      <c r="X225" s="10"/>
      <c r="Y225" s="10"/>
      <c r="Z225" s="10"/>
      <c r="AA225" s="73">
        <f ca="1">IFERROR(Sheet3!Q225,"")</f>
        <v>27.345946856685686</v>
      </c>
      <c r="AB225" s="10" t="str">
        <f t="shared" ca="1" si="40"/>
        <v/>
      </c>
      <c r="AC225" s="10" t="str">
        <f t="shared" ca="1" si="41"/>
        <v>Exit Hedge</v>
      </c>
      <c r="AD225" s="74">
        <f ca="1">Sheet3!N225</f>
        <v>-0.49548852926356801</v>
      </c>
      <c r="AE225" s="75">
        <f ca="1">Sheet3!O225</f>
        <v>-0.29368791303442804</v>
      </c>
    </row>
    <row r="226" spans="10:31">
      <c r="J226" s="3">
        <v>224</v>
      </c>
      <c r="K226" s="84">
        <f t="shared" si="42"/>
        <v>0.1039999999999992</v>
      </c>
      <c r="L226" s="58">
        <f t="shared" ca="1" si="43"/>
        <v>39.049483469193831</v>
      </c>
      <c r="M226" s="56">
        <f t="shared" ca="1" si="44"/>
        <v>1.4728127298031237E-4</v>
      </c>
      <c r="N226" s="57">
        <f t="shared" ca="1" si="45"/>
        <v>3.4403101319862575E-4</v>
      </c>
      <c r="O226" s="56">
        <f t="shared" ca="1" si="46"/>
        <v>0.99985271872701964</v>
      </c>
      <c r="P226" s="56">
        <f t="shared" ca="1" si="47"/>
        <v>0.99965596898680142</v>
      </c>
      <c r="Q226" s="58">
        <f t="shared" ca="1" si="36"/>
        <v>7.4013715533174929E-4</v>
      </c>
      <c r="R226" s="58">
        <f t="shared" ca="1" si="37"/>
        <v>47.14073582295805</v>
      </c>
      <c r="S226" s="56">
        <f t="shared" ca="1" si="38"/>
        <v>3.4403101319862575E-4</v>
      </c>
      <c r="T226" s="29">
        <f t="shared" ca="1" si="39"/>
        <v>-0.99965596898680142</v>
      </c>
      <c r="U226" s="59"/>
      <c r="V226" s="10"/>
      <c r="W226" s="10"/>
      <c r="X226" s="10"/>
      <c r="Y226" s="10"/>
      <c r="Z226" s="10"/>
      <c r="AA226" s="73">
        <f ca="1">IFERROR(Sheet3!Q226,"")</f>
        <v>29.913448761523611</v>
      </c>
      <c r="AB226" s="10" t="str">
        <f t="shared" ca="1" si="40"/>
        <v/>
      </c>
      <c r="AC226" s="10" t="str">
        <f t="shared" ca="1" si="41"/>
        <v>Exit Hedge</v>
      </c>
      <c r="AD226" s="74">
        <f ca="1">Sheet3!N226</f>
        <v>-0.49305684432987107</v>
      </c>
      <c r="AE226" s="75">
        <f ca="1">Sheet3!O226</f>
        <v>-0.36618570623277091</v>
      </c>
    </row>
    <row r="227" spans="10:31">
      <c r="J227" s="3">
        <v>225</v>
      </c>
      <c r="K227" s="84">
        <f t="shared" si="42"/>
        <v>9.9999999999999201E-2</v>
      </c>
      <c r="L227" s="58">
        <f t="shared" ca="1" si="43"/>
        <v>39.833961271470223</v>
      </c>
      <c r="M227" s="56">
        <f t="shared" ca="1" si="44"/>
        <v>1.5967815255751446E-4</v>
      </c>
      <c r="N227" s="57">
        <f t="shared" ca="1" si="45"/>
        <v>3.6545885181793323E-4</v>
      </c>
      <c r="O227" s="56">
        <f t="shared" ca="1" si="46"/>
        <v>0.99984032184744254</v>
      </c>
      <c r="P227" s="56">
        <f t="shared" ca="1" si="47"/>
        <v>0.99963454114818207</v>
      </c>
      <c r="Q227" s="58">
        <f t="shared" ca="1" si="36"/>
        <v>7.9014152869677848E-4</v>
      </c>
      <c r="R227" s="58">
        <f t="shared" ca="1" si="37"/>
        <v>46.387341823299366</v>
      </c>
      <c r="S227" s="56">
        <f t="shared" ca="1" si="38"/>
        <v>3.6545885181793323E-4</v>
      </c>
      <c r="T227" s="29">
        <f t="shared" ca="1" si="39"/>
        <v>-0.99963454114818207</v>
      </c>
      <c r="U227" s="59"/>
      <c r="V227" s="10"/>
      <c r="W227" s="10"/>
      <c r="X227" s="10"/>
      <c r="Y227" s="10"/>
      <c r="Z227" s="10"/>
      <c r="AA227" s="73">
        <f ca="1">IFERROR(Sheet3!Q227,"")</f>
        <v>30.180838517439241</v>
      </c>
      <c r="AB227" s="10" t="str">
        <f t="shared" ca="1" si="40"/>
        <v/>
      </c>
      <c r="AC227" s="10" t="str">
        <f t="shared" ca="1" si="41"/>
        <v/>
      </c>
      <c r="AD227" s="74">
        <f ca="1">Sheet3!N227</f>
        <v>-0.40758501860258178</v>
      </c>
      <c r="AE227" s="75">
        <f ca="1">Sheet3!O227</f>
        <v>-0.38124000163997485</v>
      </c>
    </row>
    <row r="228" spans="10:31">
      <c r="J228" s="3">
        <v>226</v>
      </c>
      <c r="K228" s="84">
        <f t="shared" si="42"/>
        <v>9.5999999999999197E-2</v>
      </c>
      <c r="L228" s="58">
        <f t="shared" ca="1" si="43"/>
        <v>40.780598290361283</v>
      </c>
      <c r="M228" s="56">
        <f t="shared" ca="1" si="44"/>
        <v>1.8392340595063219E-4</v>
      </c>
      <c r="N228" s="57">
        <f t="shared" ca="1" si="45"/>
        <v>4.1104066382264003E-4</v>
      </c>
      <c r="O228" s="56">
        <f t="shared" ca="1" si="46"/>
        <v>0.99981607659404936</v>
      </c>
      <c r="P228" s="56">
        <f t="shared" ca="1" si="47"/>
        <v>0.99958895933617731</v>
      </c>
      <c r="Q228" s="58">
        <f t="shared" ca="1" si="36"/>
        <v>8.9880389011819106E-4</v>
      </c>
      <c r="R228" s="58">
        <f t="shared" ca="1" si="37"/>
        <v>45.471858439192644</v>
      </c>
      <c r="S228" s="56">
        <f t="shared" ca="1" si="38"/>
        <v>4.1104066382264003E-4</v>
      </c>
      <c r="T228" s="29">
        <f t="shared" ca="1" si="39"/>
        <v>-0.99958895933617731</v>
      </c>
      <c r="U228" s="59"/>
      <c r="V228" s="10"/>
      <c r="W228" s="10"/>
      <c r="X228" s="10"/>
      <c r="Y228" s="10"/>
      <c r="Z228" s="10"/>
      <c r="AA228" s="73">
        <f ca="1">IFERROR(Sheet3!Q228,"")</f>
        <v>28.022271043761179</v>
      </c>
      <c r="AB228" s="10" t="str">
        <f t="shared" ca="1" si="40"/>
        <v/>
      </c>
      <c r="AC228" s="10" t="str">
        <f t="shared" ca="1" si="41"/>
        <v>Exit Hedge</v>
      </c>
      <c r="AD228" s="74">
        <f ca="1">Sheet3!N228</f>
        <v>-0.28298857510881703</v>
      </c>
      <c r="AE228" s="75">
        <f ca="1">Sheet3!O228</f>
        <v>-0.34551221017409928</v>
      </c>
    </row>
    <row r="229" spans="10:31">
      <c r="J229" s="3">
        <v>227</v>
      </c>
      <c r="K229" s="84">
        <f t="shared" si="42"/>
        <v>9.1999999999999194E-2</v>
      </c>
      <c r="L229" s="58">
        <f t="shared" ca="1" si="43"/>
        <v>40.410695878925786</v>
      </c>
      <c r="M229" s="56">
        <f t="shared" ca="1" si="44"/>
        <v>1.1719094503408971E-4</v>
      </c>
      <c r="N229" s="57">
        <f t="shared" ca="1" si="45"/>
        <v>2.6371217939222838E-4</v>
      </c>
      <c r="O229" s="56">
        <f t="shared" ca="1" si="46"/>
        <v>0.99988280905496596</v>
      </c>
      <c r="P229" s="56">
        <f t="shared" ca="1" si="47"/>
        <v>0.99973628782060775</v>
      </c>
      <c r="Q229" s="58">
        <f t="shared" ca="1" si="36"/>
        <v>5.4525159737613127E-4</v>
      </c>
      <c r="R229" s="58">
        <f t="shared" ca="1" si="37"/>
        <v>45.872463448960353</v>
      </c>
      <c r="S229" s="56">
        <f t="shared" ca="1" si="38"/>
        <v>2.6371217939222838E-4</v>
      </c>
      <c r="T229" s="29">
        <f t="shared" ca="1" si="39"/>
        <v>-0.99973628782060775</v>
      </c>
      <c r="U229" s="59"/>
      <c r="V229" s="10"/>
      <c r="W229" s="10"/>
      <c r="X229" s="10"/>
      <c r="Y229" s="10"/>
      <c r="Z229" s="10"/>
      <c r="AA229" s="73">
        <f ca="1">IFERROR(Sheet3!Q229,"")</f>
        <v>32.373301723670963</v>
      </c>
      <c r="AB229" s="10" t="str">
        <f t="shared" ca="1" si="40"/>
        <v/>
      </c>
      <c r="AC229" s="10" t="str">
        <f t="shared" ca="1" si="41"/>
        <v/>
      </c>
      <c r="AD229" s="74">
        <f ca="1">Sheet3!N229</f>
        <v>-0.2143200430269161</v>
      </c>
      <c r="AE229" s="75">
        <f ca="1">Sheet3!O229</f>
        <v>-0.29780596757512356</v>
      </c>
    </row>
    <row r="230" spans="10:31">
      <c r="J230" s="3">
        <v>228</v>
      </c>
      <c r="K230" s="84">
        <f t="shared" si="42"/>
        <v>8.799999999999919E-2</v>
      </c>
      <c r="L230" s="58">
        <f t="shared" ca="1" si="43"/>
        <v>43.030891416237765</v>
      </c>
      <c r="M230" s="56">
        <f t="shared" ca="1" si="44"/>
        <v>2.742297396916073E-4</v>
      </c>
      <c r="N230" s="57">
        <f t="shared" ca="1" si="45"/>
        <v>5.8059397838098291E-4</v>
      </c>
      <c r="O230" s="56">
        <f t="shared" ca="1" si="46"/>
        <v>0.9997257702603084</v>
      </c>
      <c r="P230" s="56">
        <f t="shared" ca="1" si="47"/>
        <v>0.99941940602161905</v>
      </c>
      <c r="Q230" s="58">
        <f t="shared" ca="1" si="36"/>
        <v>1.3136980559806215E-3</v>
      </c>
      <c r="R230" s="58">
        <f t="shared" ca="1" si="37"/>
        <v>43.284103690958808</v>
      </c>
      <c r="S230" s="56">
        <f t="shared" ca="1" si="38"/>
        <v>5.8059397838098291E-4</v>
      </c>
      <c r="T230" s="29">
        <f t="shared" ca="1" si="39"/>
        <v>-0.99941940602161905</v>
      </c>
      <c r="U230" s="59"/>
      <c r="V230" s="10"/>
      <c r="W230" s="10"/>
      <c r="X230" s="10"/>
      <c r="Y230" s="10"/>
      <c r="Z230" s="10"/>
      <c r="AA230" s="73">
        <f ca="1">IFERROR(Sheet3!Q230,"")</f>
        <v>44.123478887619967</v>
      </c>
      <c r="AB230" s="10" t="str">
        <f t="shared" ca="1" si="40"/>
        <v/>
      </c>
      <c r="AC230" s="10" t="str">
        <f t="shared" ca="1" si="41"/>
        <v/>
      </c>
      <c r="AD230" s="74">
        <f ca="1">Sheet3!N230</f>
        <v>-3.6438093303829078E-2</v>
      </c>
      <c r="AE230" s="75">
        <f ca="1">Sheet3!O230</f>
        <v>-0.20276310420374374</v>
      </c>
    </row>
    <row r="231" spans="10:31">
      <c r="J231" s="3">
        <v>229</v>
      </c>
      <c r="K231" s="84">
        <f t="shared" si="42"/>
        <v>8.3999999999999186E-2</v>
      </c>
      <c r="L231" s="58">
        <f t="shared" ca="1" si="43"/>
        <v>42.160789690858266</v>
      </c>
      <c r="M231" s="56">
        <f t="shared" ca="1" si="44"/>
        <v>1.3906654856067724E-4</v>
      </c>
      <c r="N231" s="57">
        <f t="shared" ca="1" si="45"/>
        <v>2.9959657222123286E-4</v>
      </c>
      <c r="O231" s="56">
        <f t="shared" ca="1" si="46"/>
        <v>0.99986093345143934</v>
      </c>
      <c r="P231" s="56">
        <f t="shared" ca="1" si="47"/>
        <v>0.99970040342777877</v>
      </c>
      <c r="Q231" s="58">
        <f t="shared" ca="1" si="36"/>
        <v>6.235603240000321E-4</v>
      </c>
      <c r="R231" s="58">
        <f t="shared" ca="1" si="37"/>
        <v>44.184593797711422</v>
      </c>
      <c r="S231" s="56">
        <f t="shared" ca="1" si="38"/>
        <v>2.9959657222123286E-4</v>
      </c>
      <c r="T231" s="29">
        <f t="shared" ca="1" si="39"/>
        <v>-0.99970040342777877</v>
      </c>
      <c r="U231" s="59"/>
      <c r="V231" s="10"/>
      <c r="W231" s="10"/>
      <c r="X231" s="10"/>
      <c r="Y231" s="10"/>
      <c r="Z231" s="10"/>
      <c r="AA231" s="73">
        <f ca="1">IFERROR(Sheet3!Q231,"")</f>
        <v>43.424906453133197</v>
      </c>
      <c r="AB231" s="10" t="str">
        <f t="shared" ca="1" si="40"/>
        <v/>
      </c>
      <c r="AC231" s="10" t="str">
        <f t="shared" ca="1" si="41"/>
        <v/>
      </c>
      <c r="AD231" s="74">
        <f ca="1">Sheet3!N231</f>
        <v>1.0304476146600905E-2</v>
      </c>
      <c r="AE231" s="75">
        <f ca="1">Sheet3!O231</f>
        <v>-0.12528398407634569</v>
      </c>
    </row>
    <row r="232" spans="10:31">
      <c r="J232" s="3">
        <v>230</v>
      </c>
      <c r="K232" s="84">
        <f t="shared" si="42"/>
        <v>7.9999999999999183E-2</v>
      </c>
      <c r="L232" s="58">
        <f t="shared" ca="1" si="43"/>
        <v>45.797257247135512</v>
      </c>
      <c r="M232" s="56">
        <f t="shared" ca="1" si="44"/>
        <v>4.7722103652567507E-4</v>
      </c>
      <c r="N232" s="57">
        <f t="shared" ca="1" si="45"/>
        <v>9.4936184181115943E-4</v>
      </c>
      <c r="O232" s="56">
        <f t="shared" ca="1" si="46"/>
        <v>0.9995227789634743</v>
      </c>
      <c r="P232" s="56">
        <f t="shared" ca="1" si="47"/>
        <v>0.99905063815818884</v>
      </c>
      <c r="Q232" s="58">
        <f t="shared" ca="1" si="36"/>
        <v>2.2577959951835605E-3</v>
      </c>
      <c r="R232" s="58">
        <f t="shared" ca="1" si="37"/>
        <v>40.580850186491425</v>
      </c>
      <c r="S232" s="56">
        <f t="shared" ca="1" si="38"/>
        <v>9.4936184181115943E-4</v>
      </c>
      <c r="T232" s="29">
        <f t="shared" ca="1" si="39"/>
        <v>-0.99905063815818884</v>
      </c>
      <c r="U232" s="59"/>
      <c r="V232" s="10"/>
      <c r="W232" s="10"/>
      <c r="X232" s="10"/>
      <c r="Y232" s="10"/>
      <c r="Z232" s="10"/>
      <c r="AA232" s="73">
        <f ca="1">IFERROR(Sheet3!Q232,"")</f>
        <v>54.017935448319314</v>
      </c>
      <c r="AB232" s="10" t="str">
        <f t="shared" ca="1" si="40"/>
        <v/>
      </c>
      <c r="AC232" s="10" t="str">
        <f t="shared" ca="1" si="41"/>
        <v/>
      </c>
      <c r="AD232" s="74">
        <f ca="1">Sheet3!N232</f>
        <v>0.20474658559842851</v>
      </c>
      <c r="AE232" s="75">
        <f ca="1">Sheet3!O232</f>
        <v>-5.2728678309732629E-3</v>
      </c>
    </row>
    <row r="233" spans="10:31">
      <c r="J233" s="3">
        <v>231</v>
      </c>
      <c r="K233" s="84">
        <f t="shared" si="42"/>
        <v>7.5999999999999179E-2</v>
      </c>
      <c r="L233" s="58">
        <f t="shared" ca="1" si="43"/>
        <v>44.338329011400965</v>
      </c>
      <c r="M233" s="56">
        <f t="shared" ca="1" si="44"/>
        <v>1.8971158315019733E-4</v>
      </c>
      <c r="N233" s="57">
        <f t="shared" ca="1" si="45"/>
        <v>3.8827519926374688E-4</v>
      </c>
      <c r="O233" s="56">
        <f t="shared" ca="1" si="46"/>
        <v>0.99981028841684982</v>
      </c>
      <c r="P233" s="56">
        <f t="shared" ca="1" si="47"/>
        <v>0.99961172480073623</v>
      </c>
      <c r="Q233" s="58">
        <f t="shared" ca="1" si="36"/>
        <v>8.2307414954712471E-4</v>
      </c>
      <c r="R233" s="58">
        <f t="shared" ca="1" si="37"/>
        <v>42.069444604076679</v>
      </c>
      <c r="S233" s="56">
        <f t="shared" ca="1" si="38"/>
        <v>3.8827519926374688E-4</v>
      </c>
      <c r="T233" s="29">
        <f t="shared" ca="1" si="39"/>
        <v>-0.99961172480073623</v>
      </c>
      <c r="U233" s="59"/>
      <c r="V233" s="10"/>
      <c r="W233" s="10"/>
      <c r="X233" s="10"/>
      <c r="Y233" s="10"/>
      <c r="Z233" s="10"/>
      <c r="AA233" s="73">
        <f ca="1">IFERROR(Sheet3!Q233,"")</f>
        <v>45.826589171891655</v>
      </c>
      <c r="AB233" s="10" t="str">
        <f t="shared" ca="1" si="40"/>
        <v/>
      </c>
      <c r="AC233" s="10" t="str">
        <f t="shared" ca="1" si="41"/>
        <v/>
      </c>
      <c r="AD233" s="74">
        <f ca="1">Sheet3!N233</f>
        <v>0.20836561834066458</v>
      </c>
      <c r="AE233" s="75">
        <f ca="1">Sheet3!O233</f>
        <v>7.2413854413258677E-2</v>
      </c>
    </row>
    <row r="234" spans="10:31">
      <c r="J234" s="3">
        <v>232</v>
      </c>
      <c r="K234" s="84">
        <f t="shared" si="42"/>
        <v>7.1999999999999176E-2</v>
      </c>
      <c r="L234" s="58">
        <f t="shared" ca="1" si="43"/>
        <v>45.063191824145377</v>
      </c>
      <c r="M234" s="56">
        <f t="shared" ca="1" si="44"/>
        <v>1.8419598888711337E-4</v>
      </c>
      <c r="N234" s="57">
        <f t="shared" ca="1" si="45"/>
        <v>3.7052996648049273E-4</v>
      </c>
      <c r="O234" s="56">
        <f t="shared" ca="1" si="46"/>
        <v>0.99981580401111292</v>
      </c>
      <c r="P234" s="56">
        <f t="shared" ca="1" si="47"/>
        <v>0.99962947003351954</v>
      </c>
      <c r="Q234" s="58">
        <f t="shared" ca="1" si="36"/>
        <v>7.7571853002367241E-4</v>
      </c>
      <c r="R234" s="58">
        <f t="shared" ca="1" si="37"/>
        <v>41.375646537749958</v>
      </c>
      <c r="S234" s="56">
        <f t="shared" ca="1" si="38"/>
        <v>3.7052996648049273E-4</v>
      </c>
      <c r="T234" s="29">
        <f t="shared" ca="1" si="39"/>
        <v>-0.99962947003351954</v>
      </c>
      <c r="U234" s="59"/>
      <c r="V234" s="10"/>
      <c r="W234" s="10"/>
      <c r="X234" s="10"/>
      <c r="Y234" s="10"/>
      <c r="Z234" s="10"/>
      <c r="AA234" s="73">
        <f ca="1">IFERROR(Sheet3!Q234,"")</f>
        <v>44.354910760253553</v>
      </c>
      <c r="AB234" s="10" t="str">
        <f t="shared" ca="1" si="40"/>
        <v/>
      </c>
      <c r="AC234" s="10" t="str">
        <f t="shared" ca="1" si="41"/>
        <v/>
      </c>
      <c r="AD234" s="74">
        <f ca="1">Sheet3!N234</f>
        <v>0.22476189945901837</v>
      </c>
      <c r="AE234" s="75">
        <f ca="1">Sheet3!O234</f>
        <v>0.12781314352080764</v>
      </c>
    </row>
    <row r="235" spans="10:31">
      <c r="J235" s="3">
        <v>233</v>
      </c>
      <c r="K235" s="84">
        <f t="shared" si="42"/>
        <v>6.7999999999999172E-2</v>
      </c>
      <c r="L235" s="58">
        <f t="shared" ca="1" si="43"/>
        <v>45.323602323454686</v>
      </c>
      <c r="M235" s="56">
        <f t="shared" ca="1" si="44"/>
        <v>1.4168514670536442E-4</v>
      </c>
      <c r="N235" s="57">
        <f t="shared" ca="1" si="45"/>
        <v>2.8289107518135248E-4</v>
      </c>
      <c r="O235" s="56">
        <f t="shared" ca="1" si="46"/>
        <v>0.99985831485329468</v>
      </c>
      <c r="P235" s="56">
        <f t="shared" ca="1" si="47"/>
        <v>0.99971710892481869</v>
      </c>
      <c r="Q235" s="58">
        <f t="shared" ca="1" si="36"/>
        <v>5.702432958701216E-4</v>
      </c>
      <c r="R235" s="58">
        <f t="shared" ca="1" si="37"/>
        <v>41.146153867616782</v>
      </c>
      <c r="S235" s="56">
        <f t="shared" ca="1" si="38"/>
        <v>2.8289107518135248E-4</v>
      </c>
      <c r="T235" s="29">
        <f t="shared" ca="1" si="39"/>
        <v>-0.99971710892481869</v>
      </c>
      <c r="U235" s="59"/>
      <c r="V235" s="10"/>
      <c r="W235" s="10"/>
      <c r="X235" s="10"/>
      <c r="Y235" s="10"/>
      <c r="Z235" s="10"/>
      <c r="AA235" s="73">
        <f ca="1">IFERROR(Sheet3!Q235,"")</f>
        <v>44.521185583329178</v>
      </c>
      <c r="AB235" s="10" t="str">
        <f t="shared" ca="1" si="40"/>
        <v/>
      </c>
      <c r="AC235" s="10" t="str">
        <f t="shared" ca="1" si="41"/>
        <v/>
      </c>
      <c r="AD235" s="74">
        <f ca="1">Sheet3!N235</f>
        <v>0.22356425715305761</v>
      </c>
      <c r="AE235" s="75">
        <f ca="1">Sheet3!O235</f>
        <v>0.16263173029617128</v>
      </c>
    </row>
    <row r="236" spans="10:31">
      <c r="J236" s="3">
        <v>234</v>
      </c>
      <c r="K236" s="84">
        <f t="shared" si="42"/>
        <v>6.3999999999999169E-2</v>
      </c>
      <c r="L236" s="58">
        <f t="shared" ca="1" si="43"/>
        <v>47.502536978904097</v>
      </c>
      <c r="M236" s="56">
        <f t="shared" ca="1" si="44"/>
        <v>2.5722972797381305E-4</v>
      </c>
      <c r="N236" s="57">
        <f t="shared" ca="1" si="45"/>
        <v>4.9031633970213402E-4</v>
      </c>
      <c r="O236" s="56">
        <f t="shared" ca="1" si="46"/>
        <v>0.99974277027202618</v>
      </c>
      <c r="P236" s="56">
        <f t="shared" ca="1" si="47"/>
        <v>0.99950968366029791</v>
      </c>
      <c r="Q236" s="58">
        <f t="shared" ca="1" si="36"/>
        <v>1.0408161568501197E-3</v>
      </c>
      <c r="R236" s="58">
        <f t="shared" ca="1" si="37"/>
        <v>38.998824295845253</v>
      </c>
      <c r="S236" s="56">
        <f t="shared" ca="1" si="38"/>
        <v>4.9031633970213402E-4</v>
      </c>
      <c r="T236" s="29">
        <f t="shared" ca="1" si="39"/>
        <v>-0.99950968366029791</v>
      </c>
      <c r="U236" s="59"/>
      <c r="V236" s="10"/>
      <c r="W236" s="10"/>
      <c r="X236" s="10"/>
      <c r="Y236" s="10"/>
      <c r="Z236" s="10"/>
      <c r="AA236" s="73">
        <f ca="1">IFERROR(Sheet3!Q236,"")</f>
        <v>50.059591988561195</v>
      </c>
      <c r="AB236" s="10" t="str">
        <f t="shared" ca="1" si="40"/>
        <v/>
      </c>
      <c r="AC236" s="10" t="str">
        <f t="shared" ca="1" si="41"/>
        <v/>
      </c>
      <c r="AD236" s="74">
        <f ca="1">Sheet3!N236</f>
        <v>0.30546091039513357</v>
      </c>
      <c r="AE236" s="75">
        <f ca="1">Sheet3!O236</f>
        <v>0.2145696139685212</v>
      </c>
    </row>
    <row r="237" spans="10:31">
      <c r="J237" s="3">
        <v>235</v>
      </c>
      <c r="K237" s="84">
        <f t="shared" si="42"/>
        <v>5.9999999999999165E-2</v>
      </c>
      <c r="L237" s="58">
        <f t="shared" ca="1" si="43"/>
        <v>51.366076212149736</v>
      </c>
      <c r="M237" s="56">
        <f t="shared" ca="1" si="44"/>
        <v>8.8192560928670972E-4</v>
      </c>
      <c r="N237" s="57">
        <f t="shared" ca="1" si="45"/>
        <v>1.5588235140418878E-3</v>
      </c>
      <c r="O237" s="56">
        <f t="shared" ca="1" si="46"/>
        <v>0.99911807439071332</v>
      </c>
      <c r="P237" s="56">
        <f t="shared" ca="1" si="47"/>
        <v>0.99844117648595809</v>
      </c>
      <c r="Q237" s="58">
        <f t="shared" ca="1" si="36"/>
        <v>3.7563313904292323E-3</v>
      </c>
      <c r="R237" s="58">
        <f t="shared" ca="1" si="37"/>
        <v>35.169146299091736</v>
      </c>
      <c r="S237" s="56">
        <f t="shared" ca="1" si="38"/>
        <v>1.5588235140418878E-3</v>
      </c>
      <c r="T237" s="29">
        <f t="shared" ca="1" si="39"/>
        <v>-0.99844117648595809</v>
      </c>
      <c r="U237" s="59"/>
      <c r="V237" s="10"/>
      <c r="W237" s="10"/>
      <c r="X237" s="10"/>
      <c r="Y237" s="10"/>
      <c r="Z237" s="10"/>
      <c r="AA237" s="73">
        <f ca="1">IFERROR(Sheet3!Q237,"")</f>
        <v>70.945555542137555</v>
      </c>
      <c r="AB237" s="10" t="str">
        <f t="shared" ca="1" si="40"/>
        <v>Hedge</v>
      </c>
      <c r="AC237" s="10" t="str">
        <f t="shared" ca="1" si="41"/>
        <v/>
      </c>
      <c r="AD237" s="74">
        <f ca="1">Sheet3!N237</f>
        <v>0.4993458601511449</v>
      </c>
      <c r="AE237" s="75">
        <f ca="1">Sheet3!O237</f>
        <v>0.31812461258038438</v>
      </c>
    </row>
    <row r="238" spans="10:31">
      <c r="J238" s="3">
        <v>236</v>
      </c>
      <c r="K238" s="84">
        <f t="shared" si="42"/>
        <v>5.5999999999999162E-2</v>
      </c>
      <c r="L238" s="58">
        <f t="shared" ca="1" si="43"/>
        <v>49.742083321171386</v>
      </c>
      <c r="M238" s="56">
        <f t="shared" ca="1" si="44"/>
        <v>3.0478217640673706E-4</v>
      </c>
      <c r="N238" s="57">
        <f t="shared" ca="1" si="45"/>
        <v>5.5378529428050393E-4</v>
      </c>
      <c r="O238" s="56">
        <f t="shared" ca="1" si="46"/>
        <v>0.99969521782359327</v>
      </c>
      <c r="P238" s="56">
        <f t="shared" ca="1" si="47"/>
        <v>0.99944621470571948</v>
      </c>
      <c r="Q238" s="58">
        <f t="shared" ca="1" si="36"/>
        <v>1.1636895814952884E-3</v>
      </c>
      <c r="R238" s="58">
        <f t="shared" ca="1" si="37"/>
        <v>36.821703483997844</v>
      </c>
      <c r="S238" s="56">
        <f t="shared" ca="1" si="38"/>
        <v>5.5378529428050393E-4</v>
      </c>
      <c r="T238" s="29">
        <f t="shared" ca="1" si="39"/>
        <v>-0.99944621470571948</v>
      </c>
      <c r="U238" s="59"/>
      <c r="V238" s="10"/>
      <c r="W238" s="10"/>
      <c r="X238" s="10"/>
      <c r="Y238" s="10"/>
      <c r="Z238" s="10"/>
      <c r="AA238" s="73">
        <f ca="1">IFERROR(Sheet3!Q238,"")</f>
        <v>74.726008845963008</v>
      </c>
      <c r="AB238" s="10" t="str">
        <f t="shared" ca="1" si="40"/>
        <v>Hedge</v>
      </c>
      <c r="AC238" s="10" t="str">
        <f t="shared" ca="1" si="41"/>
        <v/>
      </c>
      <c r="AD238" s="74">
        <f ca="1">Sheet3!N238</f>
        <v>0.46678228330731031</v>
      </c>
      <c r="AE238" s="75">
        <f ca="1">Sheet3!O238</f>
        <v>0.37218194739017563</v>
      </c>
    </row>
    <row r="239" spans="10:31">
      <c r="J239" s="3">
        <v>237</v>
      </c>
      <c r="K239" s="84">
        <f t="shared" si="42"/>
        <v>5.1999999999999158E-2</v>
      </c>
      <c r="L239" s="58">
        <f t="shared" ca="1" si="43"/>
        <v>50.897979046350429</v>
      </c>
      <c r="M239" s="56">
        <f t="shared" ca="1" si="44"/>
        <v>3.2612138543712082E-4</v>
      </c>
      <c r="N239" s="57">
        <f t="shared" ca="1" si="45"/>
        <v>5.7848752039861616E-4</v>
      </c>
      <c r="O239" s="56">
        <f t="shared" ca="1" si="46"/>
        <v>0.99967387861456292</v>
      </c>
      <c r="P239" s="56">
        <f t="shared" ca="1" si="47"/>
        <v>0.99942151247960143</v>
      </c>
      <c r="Q239" s="58">
        <f t="shared" ca="1" si="36"/>
        <v>1.203758512650744E-3</v>
      </c>
      <c r="R239" s="58">
        <f t="shared" ca="1" si="37"/>
        <v>35.697015982002704</v>
      </c>
      <c r="S239" s="56">
        <f t="shared" ca="1" si="38"/>
        <v>5.7848752039861616E-4</v>
      </c>
      <c r="T239" s="29">
        <f t="shared" ca="1" si="39"/>
        <v>-0.99942151247960143</v>
      </c>
      <c r="U239" s="59"/>
      <c r="V239" s="10"/>
      <c r="W239" s="10"/>
      <c r="X239" s="10"/>
      <c r="Y239" s="10"/>
      <c r="Z239" s="10"/>
      <c r="AA239" s="73">
        <f ca="1">IFERROR(Sheet3!Q239,"")</f>
        <v>79.069669352085967</v>
      </c>
      <c r="AB239" s="10" t="str">
        <f t="shared" ca="1" si="40"/>
        <v>Hedge</v>
      </c>
      <c r="AC239" s="10" t="str">
        <f t="shared" ca="1" si="41"/>
        <v/>
      </c>
      <c r="AD239" s="74">
        <f ca="1">Sheet3!N239</f>
        <v>0.46186301617046155</v>
      </c>
      <c r="AE239" s="75">
        <f ca="1">Sheet3!O239</f>
        <v>0.40479324512846138</v>
      </c>
    </row>
    <row r="240" spans="10:31">
      <c r="J240" s="3">
        <v>238</v>
      </c>
      <c r="K240" s="84">
        <f t="shared" si="42"/>
        <v>4.7999999999999154E-2</v>
      </c>
      <c r="L240" s="58">
        <f t="shared" ca="1" si="43"/>
        <v>52.029776921751179</v>
      </c>
      <c r="M240" s="56">
        <f t="shared" ca="1" si="44"/>
        <v>3.3612623656065086E-4</v>
      </c>
      <c r="N240" s="57">
        <f t="shared" ca="1" si="45"/>
        <v>5.825478365210241E-4</v>
      </c>
      <c r="O240" s="56">
        <f t="shared" ca="1" si="46"/>
        <v>0.99966387376343935</v>
      </c>
      <c r="P240" s="56">
        <f t="shared" ca="1" si="47"/>
        <v>0.99941745216347899</v>
      </c>
      <c r="Q240" s="58">
        <f t="shared" ca="1" si="36"/>
        <v>1.1929086048027768E-3</v>
      </c>
      <c r="R240" s="58">
        <f t="shared" ca="1" si="37"/>
        <v>34.596386633502348</v>
      </c>
      <c r="S240" s="56">
        <f t="shared" ca="1" si="38"/>
        <v>5.825478365210241E-4</v>
      </c>
      <c r="T240" s="29">
        <f t="shared" ca="1" si="39"/>
        <v>-0.99941745216347899</v>
      </c>
      <c r="U240" s="59"/>
      <c r="V240" s="10"/>
      <c r="W240" s="10"/>
      <c r="X240" s="10"/>
      <c r="Y240" s="10"/>
      <c r="Z240" s="10"/>
      <c r="AA240" s="73">
        <f ca="1">IFERROR(Sheet3!Q240,"")</f>
        <v>80.010651609445063</v>
      </c>
      <c r="AB240" s="10" t="str">
        <f t="shared" ca="1" si="40"/>
        <v>Hedge</v>
      </c>
      <c r="AC240" s="10" t="str">
        <f t="shared" ca="1" si="41"/>
        <v/>
      </c>
      <c r="AD240" s="74">
        <f ca="1">Sheet3!N240</f>
        <v>0.46942869101290086</v>
      </c>
      <c r="AE240" s="75">
        <f ca="1">Sheet3!O240</f>
        <v>0.42829704363189391</v>
      </c>
    </row>
    <row r="241" spans="10:31">
      <c r="J241" s="3">
        <v>239</v>
      </c>
      <c r="K241" s="84">
        <f t="shared" si="42"/>
        <v>4.3999999999999151E-2</v>
      </c>
      <c r="L241" s="58">
        <f t="shared" ca="1" si="43"/>
        <v>53.859374497282161</v>
      </c>
      <c r="M241" s="56">
        <f t="shared" ca="1" si="44"/>
        <v>4.6270739829667572E-4</v>
      </c>
      <c r="N241" s="57">
        <f t="shared" ca="1" si="45"/>
        <v>7.7424591528063786E-4</v>
      </c>
      <c r="O241" s="56">
        <f t="shared" ca="1" si="46"/>
        <v>0.99953729260170332</v>
      </c>
      <c r="P241" s="56">
        <f t="shared" ca="1" si="47"/>
        <v>0.99922575408471936</v>
      </c>
      <c r="Q241" s="58">
        <f t="shared" ca="1" si="36"/>
        <v>1.6039537857015229E-3</v>
      </c>
      <c r="R241" s="58">
        <f t="shared" ca="1" si="37"/>
        <v>32.798390706556802</v>
      </c>
      <c r="S241" s="56">
        <f t="shared" ca="1" si="38"/>
        <v>7.7424591528063786E-4</v>
      </c>
      <c r="T241" s="29">
        <f t="shared" ca="1" si="39"/>
        <v>-0.99922575408471936</v>
      </c>
      <c r="U241" s="59"/>
      <c r="V241" s="10"/>
      <c r="W241" s="10"/>
      <c r="X241" s="10"/>
      <c r="Y241" s="10"/>
      <c r="Z241" s="10"/>
      <c r="AA241" s="73">
        <f ca="1">IFERROR(Sheet3!Q241,"")</f>
        <v>80.932138099354617</v>
      </c>
      <c r="AB241" s="10" t="str">
        <f t="shared" ca="1" si="40"/>
        <v>Hedge</v>
      </c>
      <c r="AC241" s="10" t="str">
        <f t="shared" ca="1" si="41"/>
        <v/>
      </c>
      <c r="AD241" s="74">
        <f ca="1">Sheet3!N241</f>
        <v>0.51544759300954723</v>
      </c>
      <c r="AE241" s="75">
        <f ca="1">Sheet3!O241</f>
        <v>0.45998815249649516</v>
      </c>
    </row>
    <row r="242" spans="10:31">
      <c r="J242" s="3">
        <v>240</v>
      </c>
      <c r="K242" s="84">
        <f t="shared" si="42"/>
        <v>3.9999999999999147E-2</v>
      </c>
      <c r="L242" s="58">
        <f t="shared" ca="1" si="43"/>
        <v>57.422920349973744</v>
      </c>
      <c r="M242" s="56">
        <f t="shared" ca="1" si="44"/>
        <v>1.2981337307837108E-3</v>
      </c>
      <c r="N242" s="57">
        <f t="shared" ca="1" si="45"/>
        <v>2.0401254895623879E-3</v>
      </c>
      <c r="O242" s="56">
        <f t="shared" ca="1" si="46"/>
        <v>0.99870186626921631</v>
      </c>
      <c r="P242" s="56">
        <f t="shared" ca="1" si="47"/>
        <v>0.99795987451043766</v>
      </c>
      <c r="Q242" s="58">
        <f t="shared" ca="1" si="36"/>
        <v>4.6181734389319634E-3</v>
      </c>
      <c r="R242" s="58">
        <f t="shared" ca="1" si="37"/>
        <v>29.269060907561617</v>
      </c>
      <c r="S242" s="56">
        <f t="shared" ca="1" si="38"/>
        <v>2.0401254895623879E-3</v>
      </c>
      <c r="T242" s="29">
        <f t="shared" ca="1" si="39"/>
        <v>-0.99795987451043766</v>
      </c>
      <c r="U242" s="59"/>
      <c r="V242" s="10"/>
      <c r="W242" s="10"/>
      <c r="X242" s="10"/>
      <c r="Y242" s="10"/>
      <c r="Z242" s="10"/>
      <c r="AA242" s="73">
        <f ca="1">IFERROR(Sheet3!Q242,"")</f>
        <v>82.905347356704965</v>
      </c>
      <c r="AB242" s="10" t="str">
        <f t="shared" ca="1" si="40"/>
        <v>Hedge</v>
      </c>
      <c r="AC242" s="10" t="str">
        <f t="shared" ca="1" si="41"/>
        <v/>
      </c>
      <c r="AD242" s="74">
        <f ca="1">Sheet3!N242</f>
        <v>0.65796376856378913</v>
      </c>
      <c r="AE242" s="75">
        <f ca="1">Sheet3!O242</f>
        <v>0.5319792856118748</v>
      </c>
    </row>
    <row r="243" spans="10:31">
      <c r="J243" s="3">
        <v>241</v>
      </c>
      <c r="K243" s="84">
        <f t="shared" si="42"/>
        <v>3.5999999999999144E-2</v>
      </c>
      <c r="L243" s="58">
        <f t="shared" ca="1" si="43"/>
        <v>55.343917723682104</v>
      </c>
      <c r="M243" s="56">
        <f t="shared" ca="1" si="44"/>
        <v>2.8259000797269216E-4</v>
      </c>
      <c r="N243" s="57">
        <f t="shared" ca="1" si="45"/>
        <v>4.5824728758575827E-4</v>
      </c>
      <c r="O243" s="56">
        <f t="shared" ca="1" si="46"/>
        <v>0.99971740999202729</v>
      </c>
      <c r="P243" s="56">
        <f t="shared" ca="1" si="47"/>
        <v>0.99954175271241419</v>
      </c>
      <c r="Q243" s="58">
        <f t="shared" ca="1" si="36"/>
        <v>8.5539705484022344E-4</v>
      </c>
      <c r="R243" s="58">
        <f t="shared" ca="1" si="37"/>
        <v>31.375513826194727</v>
      </c>
      <c r="S243" s="56">
        <f t="shared" ca="1" si="38"/>
        <v>4.5824728758575827E-4</v>
      </c>
      <c r="T243" s="29">
        <f t="shared" ca="1" si="39"/>
        <v>-0.99954175271241419</v>
      </c>
      <c r="U243" s="59"/>
      <c r="V243" s="10"/>
      <c r="W243" s="10"/>
      <c r="X243" s="10"/>
      <c r="Y243" s="10"/>
      <c r="Z243" s="10"/>
      <c r="AA243" s="73">
        <f ca="1">IFERROR(Sheet3!Q243,"")</f>
        <v>77.65690807834693</v>
      </c>
      <c r="AB243" s="10" t="str">
        <f t="shared" ca="1" si="40"/>
        <v>Hedge</v>
      </c>
      <c r="AC243" s="10" t="str">
        <f t="shared" ca="1" si="41"/>
        <v/>
      </c>
      <c r="AD243" s="74">
        <f ca="1">Sheet3!N243</f>
        <v>0.56416527295061059</v>
      </c>
      <c r="AE243" s="75">
        <f ca="1">Sheet3!O243</f>
        <v>0.54368328100777874</v>
      </c>
    </row>
    <row r="244" spans="10:31">
      <c r="J244" s="3">
        <v>242</v>
      </c>
      <c r="K244" s="84">
        <f t="shared" si="42"/>
        <v>3.199999999999914E-2</v>
      </c>
      <c r="L244" s="58">
        <f t="shared" ca="1" si="43"/>
        <v>57.443756222718129</v>
      </c>
      <c r="M244" s="56">
        <f t="shared" ca="1" si="44"/>
        <v>3.9740554171573627E-4</v>
      </c>
      <c r="N244" s="57">
        <f t="shared" ca="1" si="45"/>
        <v>6.2030397086297487E-4</v>
      </c>
      <c r="O244" s="56">
        <f t="shared" ca="1" si="46"/>
        <v>0.99960259445828425</v>
      </c>
      <c r="P244" s="56">
        <f t="shared" ca="1" si="47"/>
        <v>0.99937969602913701</v>
      </c>
      <c r="Q244" s="58">
        <f t="shared" ca="1" si="36"/>
        <v>1.1577386405891218E-3</v>
      </c>
      <c r="R244" s="58">
        <f t="shared" ca="1" si="37"/>
        <v>29.307201976197568</v>
      </c>
      <c r="S244" s="56">
        <f t="shared" ca="1" si="38"/>
        <v>6.2030397086297487E-4</v>
      </c>
      <c r="T244" s="29">
        <f t="shared" ca="1" si="39"/>
        <v>-0.99937969602913701</v>
      </c>
      <c r="U244" s="59"/>
      <c r="V244" s="10"/>
      <c r="W244" s="10"/>
      <c r="X244" s="10"/>
      <c r="Y244" s="10"/>
      <c r="Z244" s="10"/>
      <c r="AA244" s="73">
        <f ca="1">IFERROR(Sheet3!Q244,"")</f>
        <v>77.217794050027337</v>
      </c>
      <c r="AB244" s="10" t="str">
        <f t="shared" ca="1" si="40"/>
        <v>Hedge</v>
      </c>
      <c r="AC244" s="10" t="str">
        <f t="shared" ca="1" si="41"/>
        <v/>
      </c>
      <c r="AD244" s="74">
        <f ca="1">Sheet3!N244</f>
        <v>0.56576160614122983</v>
      </c>
      <c r="AE244" s="75">
        <f ca="1">Sheet3!O244</f>
        <v>0.5517117628744882</v>
      </c>
    </row>
    <row r="245" spans="10:31">
      <c r="J245" s="3">
        <v>243</v>
      </c>
      <c r="K245" s="84">
        <f t="shared" si="42"/>
        <v>2.799999999999914E-2</v>
      </c>
      <c r="L245" s="58">
        <f t="shared" ca="1" si="43"/>
        <v>57.727237196032554</v>
      </c>
      <c r="M245" s="56">
        <f t="shared" ca="1" si="44"/>
        <v>2.0090457341310656E-4</v>
      </c>
      <c r="N245" s="57">
        <f t="shared" ca="1" si="45"/>
        <v>3.110856979002188E-4</v>
      </c>
      <c r="O245" s="56">
        <f t="shared" ca="1" si="46"/>
        <v>0.99979909542658685</v>
      </c>
      <c r="P245" s="56">
        <f t="shared" ca="1" si="47"/>
        <v>0.99968891430209983</v>
      </c>
      <c r="Q245" s="58">
        <f t="shared" ca="1" si="36"/>
        <v>5.23410850941812E-4</v>
      </c>
      <c r="R245" s="58">
        <f t="shared" ca="1" si="37"/>
        <v>29.054322225320881</v>
      </c>
      <c r="S245" s="56">
        <f t="shared" ca="1" si="38"/>
        <v>3.110856979002188E-4</v>
      </c>
      <c r="T245" s="29">
        <f t="shared" ca="1" si="39"/>
        <v>-0.99968891430209983</v>
      </c>
      <c r="U245" s="59"/>
      <c r="V245" s="10"/>
      <c r="W245" s="10"/>
      <c r="X245" s="10"/>
      <c r="Y245" s="10"/>
      <c r="Z245" s="10"/>
      <c r="AA245" s="73">
        <f ca="1">IFERROR(Sheet3!Q245,"")</f>
        <v>80.062321612114374</v>
      </c>
      <c r="AB245" s="10" t="str">
        <f t="shared" ca="1" si="40"/>
        <v>Hedge</v>
      </c>
      <c r="AC245" s="10" t="str">
        <f t="shared" ca="1" si="41"/>
        <v/>
      </c>
      <c r="AD245" s="74">
        <f ca="1">Sheet3!N245</f>
        <v>0.52613880104304656</v>
      </c>
      <c r="AE245" s="75">
        <f ca="1">Sheet3!O245</f>
        <v>0.54241250402669128</v>
      </c>
    </row>
    <row r="246" spans="10:31">
      <c r="J246" s="3">
        <v>244</v>
      </c>
      <c r="K246" s="84">
        <f t="shared" si="42"/>
        <v>2.399999999999914E-2</v>
      </c>
      <c r="L246" s="58">
        <f t="shared" ca="1" si="43"/>
        <v>57.921804181769801</v>
      </c>
      <c r="M246" s="56">
        <f t="shared" ca="1" si="44"/>
        <v>7.6639568772280233E-5</v>
      </c>
      <c r="N246" s="57">
        <f t="shared" ca="1" si="45"/>
        <v>1.1787996538730257E-4</v>
      </c>
      <c r="O246" s="56">
        <f t="shared" ca="1" si="46"/>
        <v>0.99992336043122776</v>
      </c>
      <c r="P246" s="56">
        <f t="shared" ca="1" si="47"/>
        <v>0.99988212003461274</v>
      </c>
      <c r="Q246" s="58">
        <f t="shared" ca="1" si="36"/>
        <v>1.7456435360909631E-4</v>
      </c>
      <c r="R246" s="58">
        <f t="shared" ca="1" si="37"/>
        <v>28.890653190136099</v>
      </c>
      <c r="S246" s="56">
        <f t="shared" ca="1" si="38"/>
        <v>1.1787996538730257E-4</v>
      </c>
      <c r="T246" s="29">
        <f t="shared" ca="1" si="39"/>
        <v>-0.99988212003461274</v>
      </c>
      <c r="U246" s="59"/>
      <c r="V246" s="10"/>
      <c r="W246" s="10"/>
      <c r="X246" s="10"/>
      <c r="Y246" s="10"/>
      <c r="Z246" s="10"/>
      <c r="AA246" s="73">
        <f ca="1">IFERROR(Sheet3!Q246,"")</f>
        <v>77.005376635494486</v>
      </c>
      <c r="AB246" s="10" t="str">
        <f t="shared" ca="1" si="40"/>
        <v>Hedge</v>
      </c>
      <c r="AC246" s="10" t="str">
        <f t="shared" ca="1" si="41"/>
        <v/>
      </c>
      <c r="AD246" s="74">
        <f ca="1">Sheet3!N246</f>
        <v>0.46642743593206859</v>
      </c>
      <c r="AE246" s="75">
        <f ca="1">Sheet3!O246</f>
        <v>0.5147815701741012</v>
      </c>
    </row>
    <row r="247" spans="10:31">
      <c r="J247" s="3">
        <v>245</v>
      </c>
      <c r="K247" s="84">
        <f t="shared" si="42"/>
        <v>1.999999999999914E-2</v>
      </c>
      <c r="L247" s="58">
        <f t="shared" ca="1" si="43"/>
        <v>60.317158422079721</v>
      </c>
      <c r="M247" s="56">
        <f t="shared" ca="1" si="44"/>
        <v>9.5202614750666755E-5</v>
      </c>
      <c r="N247" s="57">
        <f t="shared" ca="1" si="45"/>
        <v>1.4038633155111487E-4</v>
      </c>
      <c r="O247" s="56">
        <f t="shared" ca="1" si="46"/>
        <v>0.99990479738524929</v>
      </c>
      <c r="P247" s="56">
        <f t="shared" ca="1" si="47"/>
        <v>0.99985961366844889</v>
      </c>
      <c r="Q247" s="58">
        <f t="shared" ca="1" si="36"/>
        <v>1.999724368157204E-4</v>
      </c>
      <c r="R247" s="58">
        <f t="shared" ca="1" si="37"/>
        <v>26.526582405831142</v>
      </c>
      <c r="S247" s="56">
        <f t="shared" ca="1" si="38"/>
        <v>1.4038633155111487E-4</v>
      </c>
      <c r="T247" s="29">
        <f t="shared" ca="1" si="39"/>
        <v>-0.99985961366844889</v>
      </c>
      <c r="U247" s="59"/>
      <c r="V247" s="10"/>
      <c r="W247" s="10"/>
      <c r="X247" s="10"/>
      <c r="Y247" s="10"/>
      <c r="Z247" s="10"/>
      <c r="AA247" s="73">
        <f ca="1">IFERROR(Sheet3!Q247,"")</f>
        <v>84.164960659224974</v>
      </c>
      <c r="AB247" s="10" t="str">
        <f t="shared" ca="1" si="40"/>
        <v>Hedge</v>
      </c>
      <c r="AC247" s="10" t="str">
        <f t="shared" ca="1" si="41"/>
        <v/>
      </c>
      <c r="AD247" s="74">
        <f ca="1">Sheet3!N247</f>
        <v>0.50763627961472935</v>
      </c>
      <c r="AE247" s="75">
        <f ca="1">Sheet3!O247</f>
        <v>0.51218328269796598</v>
      </c>
    </row>
    <row r="248" spans="10:31">
      <c r="J248" s="3">
        <v>246</v>
      </c>
      <c r="K248" s="84">
        <f t="shared" si="42"/>
        <v>1.599999999999914E-2</v>
      </c>
      <c r="L248" s="58">
        <f t="shared" ca="1" si="43"/>
        <v>62.781562100065869</v>
      </c>
      <c r="M248" s="56">
        <f t="shared" ca="1" si="44"/>
        <v>1.0257474897799707E-4</v>
      </c>
      <c r="N248" s="57">
        <f t="shared" ca="1" si="45"/>
        <v>1.4501516056675132E-4</v>
      </c>
      <c r="O248" s="56">
        <f t="shared" ca="1" si="46"/>
        <v>0.99989742525102199</v>
      </c>
      <c r="P248" s="56">
        <f t="shared" ca="1" si="47"/>
        <v>0.99985498483943325</v>
      </c>
      <c r="Q248" s="58">
        <f t="shared" ca="1" si="36"/>
        <v>1.9311646407181929E-4</v>
      </c>
      <c r="R248" s="58">
        <f t="shared" ca="1" si="37"/>
        <v>24.093441174717015</v>
      </c>
      <c r="S248" s="56">
        <f t="shared" ca="1" si="38"/>
        <v>1.4501516056675132E-4</v>
      </c>
      <c r="T248" s="29">
        <f t="shared" ca="1" si="39"/>
        <v>-0.99985498483943325</v>
      </c>
      <c r="U248" s="59"/>
      <c r="V248" s="10"/>
      <c r="W248" s="10"/>
      <c r="X248" s="10"/>
      <c r="Y248" s="10"/>
      <c r="Z248" s="10"/>
      <c r="AA248" s="73">
        <f ca="1">IFERROR(Sheet3!Q248,"")</f>
        <v>85.261334720066074</v>
      </c>
      <c r="AB248" s="10" t="str">
        <f t="shared" ca="1" si="40"/>
        <v>Hedge</v>
      </c>
      <c r="AC248" s="10" t="str">
        <f t="shared" ca="1" si="41"/>
        <v/>
      </c>
      <c r="AD248" s="74">
        <f ca="1">Sheet3!N248</f>
        <v>0.59626578226156113</v>
      </c>
      <c r="AE248" s="75">
        <f ca="1">Sheet3!O248</f>
        <v>0.54275873708472788</v>
      </c>
    </row>
    <row r="249" spans="10:31">
      <c r="J249" s="3">
        <v>247</v>
      </c>
      <c r="K249" s="84">
        <f t="shared" si="42"/>
        <v>1.199999999999914E-2</v>
      </c>
      <c r="L249" s="58">
        <f t="shared" ca="1" si="43"/>
        <v>65.266668317908454</v>
      </c>
      <c r="M249" s="56">
        <f t="shared" ca="1" si="44"/>
        <v>8.0780483820571709E-5</v>
      </c>
      <c r="N249" s="57">
        <f t="shared" ca="1" si="45"/>
        <v>1.0955033106173963E-4</v>
      </c>
      <c r="O249" s="56">
        <f t="shared" ca="1" si="46"/>
        <v>0.99991921951617946</v>
      </c>
      <c r="P249" s="56">
        <f t="shared" ca="1" si="47"/>
        <v>0.99989044966893825</v>
      </c>
      <c r="Q249" s="58">
        <f t="shared" ca="1" si="36"/>
        <v>1.2966906619628956E-4</v>
      </c>
      <c r="R249" s="58">
        <f t="shared" ca="1" si="37"/>
        <v>21.639552071296876</v>
      </c>
      <c r="S249" s="56">
        <f t="shared" ca="1" si="38"/>
        <v>1.0955033106173963E-4</v>
      </c>
      <c r="T249" s="29">
        <f t="shared" ca="1" si="39"/>
        <v>-0.99989044966893825</v>
      </c>
      <c r="U249" s="59"/>
      <c r="V249" s="10"/>
      <c r="W249" s="10"/>
      <c r="X249" s="10"/>
      <c r="Y249" s="10"/>
      <c r="Z249" s="10"/>
      <c r="AA249" s="73">
        <f ca="1">IFERROR(Sheet3!Q249,"")</f>
        <v>86.46024426602969</v>
      </c>
      <c r="AB249" s="10" t="str">
        <f t="shared" ca="1" si="40"/>
        <v>Hedge</v>
      </c>
      <c r="AC249" s="10" t="str">
        <f t="shared" ca="1" si="41"/>
        <v/>
      </c>
      <c r="AD249" s="74">
        <f ca="1">Sheet3!N249</f>
        <v>0.70002148129907482</v>
      </c>
      <c r="AE249" s="75">
        <f ca="1">Sheet3!O249</f>
        <v>0.5999451895263086</v>
      </c>
    </row>
    <row r="250" spans="10:31">
      <c r="J250" s="3">
        <v>248</v>
      </c>
      <c r="K250" s="84">
        <f t="shared" si="42"/>
        <v>7.9999999999991397E-3</v>
      </c>
      <c r="L250" s="58">
        <f t="shared" ca="1" si="43"/>
        <v>62.88997406901354</v>
      </c>
      <c r="M250" s="56">
        <f t="shared" ca="1" si="44"/>
        <v>9.8031279564786897E-8</v>
      </c>
      <c r="N250" s="57">
        <f t="shared" ca="1" si="45"/>
        <v>1.3706061209609822E-7</v>
      </c>
      <c r="O250" s="56">
        <f t="shared" ca="1" si="46"/>
        <v>0.99999990196872046</v>
      </c>
      <c r="P250" s="56">
        <f t="shared" ca="1" si="47"/>
        <v>0.99999986293938792</v>
      </c>
      <c r="Q250" s="58">
        <f t="shared" ca="1" si="36"/>
        <v>9.7155487708111595E-8</v>
      </c>
      <c r="R250" s="58">
        <f t="shared" ca="1" si="37"/>
        <v>24.047408573130831</v>
      </c>
      <c r="S250" s="56">
        <f t="shared" ca="1" si="38"/>
        <v>1.3706061209609822E-7</v>
      </c>
      <c r="T250" s="29">
        <f t="shared" ca="1" si="39"/>
        <v>-0.99999986293938792</v>
      </c>
      <c r="U250" s="59"/>
      <c r="V250" s="10"/>
      <c r="W250" s="10"/>
      <c r="X250" s="10"/>
      <c r="Y250" s="10"/>
      <c r="Z250" s="10"/>
      <c r="AA250" s="73">
        <f ca="1">IFERROR(Sheet3!Q250,"")</f>
        <v>77.929610344839361</v>
      </c>
      <c r="AB250" s="10" t="str">
        <f t="shared" ca="1" si="40"/>
        <v>Hedge</v>
      </c>
      <c r="AC250" s="10" t="str">
        <f t="shared" ca="1" si="41"/>
        <v/>
      </c>
      <c r="AD250" s="74">
        <f ca="1">Sheet3!N250</f>
        <v>0.56958432791250857</v>
      </c>
      <c r="AE250" s="75">
        <f ca="1">Sheet3!O250</f>
        <v>0.58890487621219956</v>
      </c>
    </row>
    <row r="251" spans="10:31" ht="17" thickBot="1">
      <c r="J251" s="46">
        <v>249</v>
      </c>
      <c r="K251" s="85">
        <f t="shared" si="42"/>
        <v>3.9999999999991397E-3</v>
      </c>
      <c r="L251" s="76">
        <f t="shared" ca="1" si="43"/>
        <v>58.35664890666753</v>
      </c>
      <c r="M251" s="53">
        <f t="shared" ca="1" si="44"/>
        <v>8.2710139088551961E-20</v>
      </c>
      <c r="N251" s="54">
        <f t="shared" ca="1" si="45"/>
        <v>1.2385548891018955E-19</v>
      </c>
      <c r="O251" s="53">
        <f t="shared" ca="1" si="46"/>
        <v>1</v>
      </c>
      <c r="P251" s="53">
        <f t="shared" ca="1" si="47"/>
        <v>1</v>
      </c>
      <c r="Q251" s="76">
        <f t="shared" ca="1" si="36"/>
        <v>3.4599196117087532E-20</v>
      </c>
      <c r="R251" s="76">
        <f t="shared" ca="1" si="37"/>
        <v>28.612036730256023</v>
      </c>
      <c r="S251" s="53">
        <f t="shared" ca="1" si="38"/>
        <v>1.2385548891018955E-19</v>
      </c>
      <c r="T251" s="77">
        <f t="shared" ca="1" si="39"/>
        <v>-1</v>
      </c>
      <c r="U251" s="78"/>
      <c r="V251" s="79"/>
      <c r="W251" s="79"/>
      <c r="X251" s="79"/>
      <c r="Y251" s="79"/>
      <c r="Z251" s="79"/>
      <c r="AA251" s="80">
        <f ca="1">IFERROR(Sheet3!Q251,"")</f>
        <v>62.387339478147695</v>
      </c>
      <c r="AB251" s="79" t="str">
        <f t="shared" ca="1" si="40"/>
        <v/>
      </c>
      <c r="AC251" s="79" t="str">
        <f t="shared" ca="1" si="41"/>
        <v/>
      </c>
      <c r="AD251" s="81">
        <f ca="1">Sheet3!N251</f>
        <v>0.23735264448218629</v>
      </c>
      <c r="AE251" s="82">
        <f ca="1">Sheet3!O251</f>
        <v>0.46106770103764927</v>
      </c>
    </row>
    <row r="269" spans="3:7">
      <c r="C269" s="39"/>
      <c r="D269" s="43"/>
      <c r="E269" s="40"/>
      <c r="F269" s="41"/>
      <c r="G269" s="42"/>
    </row>
  </sheetData>
  <conditionalFormatting sqref="AD1:AE251">
    <cfRule type="containsErrors" dxfId="1" priority="1">
      <formula>ISERROR(AD1)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341-3966-DC48-BB6E-DC03FBEAA3B4}">
  <sheetPr codeName="Sheet3"/>
  <dimension ref="D1:T1973"/>
  <sheetViews>
    <sheetView zoomScale="75" workbookViewId="0">
      <selection activeCell="T5" sqref="T5"/>
    </sheetView>
  </sheetViews>
  <sheetFormatPr baseColWidth="10" defaultRowHeight="16"/>
  <cols>
    <col min="6" max="6" width="15.5" bestFit="1" customWidth="1"/>
    <col min="7" max="11" width="10.83203125" style="60"/>
    <col min="12" max="12" width="10.33203125" style="60" bestFit="1" customWidth="1"/>
    <col min="13" max="13" width="10.83203125" style="60" bestFit="1"/>
    <col min="14" max="14" width="10.83203125" style="52"/>
    <col min="15" max="15" width="11.83203125" style="52" bestFit="1" customWidth="1"/>
    <col min="16" max="16" width="14" style="60" bestFit="1" customWidth="1"/>
    <col min="17" max="18" width="10.83203125" style="60"/>
    <col min="19" max="19" width="13.5" bestFit="1" customWidth="1"/>
    <col min="20" max="20" width="11.83203125" bestFit="1" customWidth="1"/>
  </cols>
  <sheetData>
    <row r="1" spans="4:20">
      <c r="D1" t="s">
        <v>64</v>
      </c>
      <c r="G1" s="60" t="s">
        <v>63</v>
      </c>
      <c r="H1" s="60" t="s">
        <v>62</v>
      </c>
      <c r="I1" s="60" t="s">
        <v>61</v>
      </c>
      <c r="J1" s="60" t="s">
        <v>60</v>
      </c>
      <c r="K1" s="60" t="s">
        <v>59</v>
      </c>
      <c r="L1" s="60" t="s">
        <v>58</v>
      </c>
      <c r="M1" s="60" t="s">
        <v>57</v>
      </c>
      <c r="N1" s="52" t="s">
        <v>56</v>
      </c>
      <c r="O1" s="52" t="s">
        <v>55</v>
      </c>
      <c r="P1" s="60" t="s">
        <v>54</v>
      </c>
      <c r="Q1" s="60" t="s">
        <v>45</v>
      </c>
      <c r="S1" s="63" t="s">
        <v>53</v>
      </c>
      <c r="T1" s="63" t="s">
        <v>52</v>
      </c>
    </row>
    <row r="2" spans="4:20">
      <c r="D2">
        <f>Sheet2!L2</f>
        <v>90</v>
      </c>
      <c r="F2" s="61"/>
      <c r="H2" s="60" t="e">
        <f t="shared" ref="H2:H65" ca="1" si="0">SUM(OFFSET(H2,(-1*$T$2+1),-4,$T$2,1))/$T$2</f>
        <v>#REF!</v>
      </c>
      <c r="I2" s="60" t="e">
        <f t="shared" ref="I2:I65" ca="1" si="1">H2+$T$3*STDEV(OFFSET(I2,(-1*$T$2+1),-5,$T$2,1))</f>
        <v>#REF!</v>
      </c>
      <c r="J2" s="60" t="e">
        <f t="shared" ref="J2:J65" ca="1" si="2">H2-$T$3*STDEV(OFFSET(J2,(-1*$T$2+1),-6,$T$2,1))</f>
        <v>#REF!</v>
      </c>
      <c r="K2" s="60">
        <f>D2</f>
        <v>90</v>
      </c>
      <c r="L2" s="60">
        <f>D2</f>
        <v>90</v>
      </c>
      <c r="M2" s="60">
        <f>D2</f>
        <v>90</v>
      </c>
      <c r="N2" s="52">
        <f t="shared" ref="N2:N65" si="3">L2-M2</f>
        <v>0</v>
      </c>
      <c r="O2" s="52">
        <f>N2</f>
        <v>0</v>
      </c>
      <c r="P2" s="60">
        <v>0</v>
      </c>
      <c r="Q2" s="60" t="e">
        <f t="shared" ref="Q2:Q65" ca="1" si="4">100-100/(1+(SUMIF(OFFSET(Q2,(-1*$T$7)+1,-1,$T$7,1),"&gt;=0")/$T$7)/ABS((SUMIF(OFFSET(Q2,(-1*$T$7)+1,-1,$T$7,1),"&lt;0")/$T$7)))</f>
        <v>#REF!</v>
      </c>
      <c r="S2" s="60" t="s">
        <v>51</v>
      </c>
      <c r="T2" s="60">
        <f>Sheet2!B15</f>
        <v>20</v>
      </c>
    </row>
    <row r="3" spans="4:20">
      <c r="D3">
        <f ca="1">Sheet2!L3</f>
        <v>89.559380529513149</v>
      </c>
      <c r="F3" s="61"/>
      <c r="H3" s="60" t="e">
        <f t="shared" ca="1" si="0"/>
        <v>#REF!</v>
      </c>
      <c r="I3" s="60" t="e">
        <f t="shared" ca="1" si="1"/>
        <v>#REF!</v>
      </c>
      <c r="J3" s="60" t="e">
        <f t="shared" ca="1" si="2"/>
        <v>#REF!</v>
      </c>
      <c r="K3" s="60">
        <f t="shared" ref="K3:K66" ca="1" si="5">D3*2/(1+$T$2)+K2*(1-2/(1+$T$2))</f>
        <v>89.958036240906011</v>
      </c>
      <c r="L3" s="60">
        <f t="shared" ref="L3:L66" ca="1" si="6">D3*2/(1+$T$4)+L2*(1-2/(1+$T$4))</f>
        <v>89.853126843171054</v>
      </c>
      <c r="M3" s="60">
        <f t="shared" ref="M3:M66" ca="1" si="7">D3*2/(1+$T$5)+M2*(1-2/(1+$T$5))</f>
        <v>89.874108722718049</v>
      </c>
      <c r="N3" s="52">
        <f t="shared" ca="1" si="3"/>
        <v>-2.0981879546994264E-2</v>
      </c>
      <c r="O3" s="52">
        <f t="shared" ref="O3:O66" ca="1" si="8">N3*2/(1+$T$6)+O2*(1-2/(1+$T$6))</f>
        <v>-7.6297743807251872E-3</v>
      </c>
      <c r="P3" s="60">
        <f t="shared" ref="P3:P66" ca="1" si="9">D3-D2</f>
        <v>-0.44061947048685113</v>
      </c>
      <c r="Q3" s="60" t="e">
        <f t="shared" ca="1" si="4"/>
        <v>#REF!</v>
      </c>
      <c r="S3" s="60" t="s">
        <v>50</v>
      </c>
      <c r="T3" s="60">
        <v>2.75</v>
      </c>
    </row>
    <row r="4" spans="4:20">
      <c r="D4">
        <f ca="1">Sheet2!L4</f>
        <v>94.592863773036669</v>
      </c>
      <c r="F4" s="61"/>
      <c r="H4" s="60" t="e">
        <f t="shared" ca="1" si="0"/>
        <v>#REF!</v>
      </c>
      <c r="I4" s="60" t="e">
        <f t="shared" ca="1" si="1"/>
        <v>#REF!</v>
      </c>
      <c r="J4" s="60" t="e">
        <f t="shared" ca="1" si="2"/>
        <v>#REF!</v>
      </c>
      <c r="K4" s="60">
        <f t="shared" ca="1" si="5"/>
        <v>90.399448386823209</v>
      </c>
      <c r="L4" s="60">
        <f t="shared" ca="1" si="6"/>
        <v>91.433039153126259</v>
      </c>
      <c r="M4" s="60">
        <f t="shared" ca="1" si="7"/>
        <v>91.222324451380516</v>
      </c>
      <c r="N4" s="52">
        <f t="shared" ca="1" si="3"/>
        <v>0.21071470174574358</v>
      </c>
      <c r="O4" s="52">
        <f t="shared" ca="1" si="8"/>
        <v>7.1768216937990723E-2</v>
      </c>
      <c r="P4" s="60">
        <f t="shared" ca="1" si="9"/>
        <v>5.0334832435235199</v>
      </c>
      <c r="Q4" s="60" t="e">
        <f t="shared" ca="1" si="4"/>
        <v>#REF!</v>
      </c>
      <c r="S4" s="60" t="s">
        <v>49</v>
      </c>
      <c r="T4" s="60">
        <f>Sheet2!B17</f>
        <v>5</v>
      </c>
    </row>
    <row r="5" spans="4:20">
      <c r="D5">
        <f ca="1">Sheet2!L5</f>
        <v>99.351042471750844</v>
      </c>
      <c r="F5" s="61"/>
      <c r="H5" s="60" t="e">
        <f t="shared" ca="1" si="0"/>
        <v>#REF!</v>
      </c>
      <c r="I5" s="60" t="e">
        <f t="shared" ca="1" si="1"/>
        <v>#REF!</v>
      </c>
      <c r="J5" s="60" t="e">
        <f t="shared" ca="1" si="2"/>
        <v>#REF!</v>
      </c>
      <c r="K5" s="60">
        <f t="shared" ca="1" si="5"/>
        <v>91.251981156816314</v>
      </c>
      <c r="L5" s="60">
        <f t="shared" ca="1" si="6"/>
        <v>94.072373592667788</v>
      </c>
      <c r="M5" s="60">
        <f t="shared" ca="1" si="7"/>
        <v>93.544815314343467</v>
      </c>
      <c r="N5" s="52">
        <f t="shared" ca="1" si="3"/>
        <v>0.5275582783243209</v>
      </c>
      <c r="O5" s="52">
        <f t="shared" ca="1" si="8"/>
        <v>0.23751005744211079</v>
      </c>
      <c r="P5" s="60">
        <f t="shared" ca="1" si="9"/>
        <v>4.7581786987141754</v>
      </c>
      <c r="Q5" s="60" t="e">
        <f t="shared" ca="1" si="4"/>
        <v>#REF!</v>
      </c>
      <c r="S5" s="60" t="s">
        <v>48</v>
      </c>
      <c r="T5" s="60">
        <f>Sheet2!B18</f>
        <v>6</v>
      </c>
    </row>
    <row r="6" spans="4:20">
      <c r="D6">
        <f ca="1">Sheet2!L6</f>
        <v>101.79707912497408</v>
      </c>
      <c r="F6" s="61"/>
      <c r="H6" s="60" t="e">
        <f t="shared" ca="1" si="0"/>
        <v>#REF!</v>
      </c>
      <c r="I6" s="60" t="e">
        <f t="shared" ca="1" si="1"/>
        <v>#REF!</v>
      </c>
      <c r="J6" s="60" t="e">
        <f t="shared" ca="1" si="2"/>
        <v>#REF!</v>
      </c>
      <c r="K6" s="60">
        <f t="shared" ca="1" si="5"/>
        <v>92.25627620140277</v>
      </c>
      <c r="L6" s="60">
        <f t="shared" ca="1" si="6"/>
        <v>96.647275436769888</v>
      </c>
      <c r="M6" s="60">
        <f t="shared" ca="1" si="7"/>
        <v>95.902604974523641</v>
      </c>
      <c r="N6" s="52">
        <f t="shared" ca="1" si="3"/>
        <v>0.74467046224624767</v>
      </c>
      <c r="O6" s="52">
        <f t="shared" ca="1" si="8"/>
        <v>0.42193202282543329</v>
      </c>
      <c r="P6" s="60">
        <f t="shared" ca="1" si="9"/>
        <v>2.4460366532232314</v>
      </c>
      <c r="Q6" s="60" t="e">
        <f t="shared" ca="1" si="4"/>
        <v>#REF!</v>
      </c>
      <c r="S6" s="60" t="s">
        <v>47</v>
      </c>
      <c r="T6" s="60">
        <f>Sheet2!B19</f>
        <v>4.5</v>
      </c>
    </row>
    <row r="7" spans="4:20">
      <c r="D7">
        <f ca="1">Sheet2!L7</f>
        <v>103.08054065573724</v>
      </c>
      <c r="F7" s="61"/>
      <c r="H7" s="60" t="e">
        <f t="shared" ca="1" si="0"/>
        <v>#REF!</v>
      </c>
      <c r="I7" s="60" t="e">
        <f t="shared" ca="1" si="1"/>
        <v>#REF!</v>
      </c>
      <c r="J7" s="60" t="e">
        <f t="shared" ca="1" si="2"/>
        <v>#REF!</v>
      </c>
      <c r="K7" s="60">
        <f t="shared" ca="1" si="5"/>
        <v>93.287158530387018</v>
      </c>
      <c r="L7" s="60">
        <f t="shared" ca="1" si="6"/>
        <v>98.791697176425686</v>
      </c>
      <c r="M7" s="60">
        <f t="shared" ca="1" si="7"/>
        <v>97.953443740584675</v>
      </c>
      <c r="N7" s="52">
        <f t="shared" ca="1" si="3"/>
        <v>0.8382534358410112</v>
      </c>
      <c r="O7" s="52">
        <f t="shared" ca="1" si="8"/>
        <v>0.57332162755837079</v>
      </c>
      <c r="P7" s="60">
        <f t="shared" ca="1" si="9"/>
        <v>1.2834615307631623</v>
      </c>
      <c r="Q7" s="60" t="e">
        <f t="shared" ca="1" si="4"/>
        <v>#REF!</v>
      </c>
      <c r="S7" s="60" t="s">
        <v>46</v>
      </c>
      <c r="T7" s="60">
        <f>Sheet2!B11</f>
        <v>14</v>
      </c>
    </row>
    <row r="8" spans="4:20">
      <c r="D8">
        <f ca="1">Sheet2!L8</f>
        <v>104.63687813356711</v>
      </c>
      <c r="F8" s="61"/>
      <c r="H8" s="60" t="e">
        <f t="shared" ca="1" si="0"/>
        <v>#REF!</v>
      </c>
      <c r="I8" s="60" t="e">
        <f t="shared" ca="1" si="1"/>
        <v>#REF!</v>
      </c>
      <c r="J8" s="60" t="e">
        <f t="shared" ca="1" si="2"/>
        <v>#REF!</v>
      </c>
      <c r="K8" s="60">
        <f t="shared" ca="1" si="5"/>
        <v>94.368084206880354</v>
      </c>
      <c r="L8" s="60">
        <f t="shared" ca="1" si="6"/>
        <v>100.74009082880616</v>
      </c>
      <c r="M8" s="60">
        <f t="shared" ca="1" si="7"/>
        <v>99.862996424293939</v>
      </c>
      <c r="N8" s="52">
        <f t="shared" ca="1" si="3"/>
        <v>0.87709440451222065</v>
      </c>
      <c r="O8" s="52">
        <f t="shared" ca="1" si="8"/>
        <v>0.68378445554158884</v>
      </c>
      <c r="P8" s="60">
        <f t="shared" ca="1" si="9"/>
        <v>1.5563374778298709</v>
      </c>
      <c r="Q8" s="60" t="e">
        <f t="shared" ca="1" si="4"/>
        <v>#REF!</v>
      </c>
    </row>
    <row r="9" spans="4:20">
      <c r="D9">
        <f ca="1">Sheet2!L9</f>
        <v>103.99499447921936</v>
      </c>
      <c r="F9" s="61"/>
      <c r="H9" s="60" t="e">
        <f t="shared" ca="1" si="0"/>
        <v>#REF!</v>
      </c>
      <c r="I9" s="60" t="e">
        <f t="shared" ca="1" si="1"/>
        <v>#REF!</v>
      </c>
      <c r="J9" s="60" t="e">
        <f t="shared" ca="1" si="2"/>
        <v>#REF!</v>
      </c>
      <c r="K9" s="60">
        <f t="shared" ca="1" si="5"/>
        <v>95.284932804245983</v>
      </c>
      <c r="L9" s="60">
        <f t="shared" ca="1" si="6"/>
        <v>101.82505871227724</v>
      </c>
      <c r="M9" s="60">
        <f t="shared" ca="1" si="7"/>
        <v>101.04356729712978</v>
      </c>
      <c r="N9" s="52">
        <f t="shared" ca="1" si="3"/>
        <v>0.78149141514745679</v>
      </c>
      <c r="O9" s="52">
        <f t="shared" ca="1" si="8"/>
        <v>0.71931425903463175</v>
      </c>
      <c r="P9" s="60">
        <f t="shared" ca="1" si="9"/>
        <v>-0.64188365434775108</v>
      </c>
      <c r="Q9" s="60" t="e">
        <f t="shared" ca="1" si="4"/>
        <v>#REF!</v>
      </c>
    </row>
    <row r="10" spans="4:20">
      <c r="D10">
        <f ca="1">Sheet2!L10</f>
        <v>97.709585103769797</v>
      </c>
      <c r="F10" s="61"/>
      <c r="H10" s="60" t="e">
        <f t="shared" ca="1" si="0"/>
        <v>#REF!</v>
      </c>
      <c r="I10" s="60" t="e">
        <f t="shared" ca="1" si="1"/>
        <v>#REF!</v>
      </c>
      <c r="J10" s="60" t="e">
        <f t="shared" ca="1" si="2"/>
        <v>#REF!</v>
      </c>
      <c r="K10" s="60">
        <f t="shared" ca="1" si="5"/>
        <v>95.515852070867297</v>
      </c>
      <c r="L10" s="60">
        <f t="shared" ca="1" si="6"/>
        <v>100.4532341761081</v>
      </c>
      <c r="M10" s="60">
        <f t="shared" ca="1" si="7"/>
        <v>100.09100095616978</v>
      </c>
      <c r="N10" s="52">
        <f t="shared" ca="1" si="3"/>
        <v>0.36223321993831803</v>
      </c>
      <c r="O10" s="52">
        <f t="shared" ca="1" si="8"/>
        <v>0.589466608454154</v>
      </c>
      <c r="P10" s="60">
        <f t="shared" ca="1" si="9"/>
        <v>-6.2854093754495608</v>
      </c>
      <c r="Q10" s="60" t="e">
        <f t="shared" ca="1" si="4"/>
        <v>#REF!</v>
      </c>
    </row>
    <row r="11" spans="4:20">
      <c r="D11">
        <f ca="1">Sheet2!L11</f>
        <v>104.46045846579516</v>
      </c>
      <c r="F11" s="61"/>
      <c r="H11" s="60" t="e">
        <f t="shared" ca="1" si="0"/>
        <v>#REF!</v>
      </c>
      <c r="I11" s="60" t="e">
        <f t="shared" ca="1" si="1"/>
        <v>#REF!</v>
      </c>
      <c r="J11" s="60" t="e">
        <f t="shared" ca="1" si="2"/>
        <v>#REF!</v>
      </c>
      <c r="K11" s="60">
        <f t="shared" ca="1" si="5"/>
        <v>96.367719346574702</v>
      </c>
      <c r="L11" s="60">
        <f t="shared" ca="1" si="6"/>
        <v>101.78897560600379</v>
      </c>
      <c r="M11" s="60">
        <f t="shared" ca="1" si="7"/>
        <v>101.33941738749131</v>
      </c>
      <c r="N11" s="52">
        <f t="shared" ca="1" si="3"/>
        <v>0.4495582185124789</v>
      </c>
      <c r="O11" s="52">
        <f t="shared" ca="1" si="8"/>
        <v>0.53859083029354482</v>
      </c>
      <c r="P11" s="60">
        <f t="shared" ca="1" si="9"/>
        <v>6.7508733620253594</v>
      </c>
      <c r="Q11" s="60" t="e">
        <f t="shared" ca="1" si="4"/>
        <v>#REF!</v>
      </c>
    </row>
    <row r="12" spans="4:20">
      <c r="D12">
        <f ca="1">Sheet2!L12</f>
        <v>106.73246629975266</v>
      </c>
      <c r="F12" s="61"/>
      <c r="H12" s="60" t="e">
        <f t="shared" ca="1" si="0"/>
        <v>#REF!</v>
      </c>
      <c r="I12" s="60" t="e">
        <f t="shared" ca="1" si="1"/>
        <v>#REF!</v>
      </c>
      <c r="J12" s="60" t="e">
        <f t="shared" ca="1" si="2"/>
        <v>#REF!</v>
      </c>
      <c r="K12" s="60">
        <f t="shared" ca="1" si="5"/>
        <v>97.354838104020217</v>
      </c>
      <c r="L12" s="60">
        <f t="shared" ca="1" si="6"/>
        <v>103.43680583725342</v>
      </c>
      <c r="M12" s="60">
        <f t="shared" ca="1" si="7"/>
        <v>102.88028850528026</v>
      </c>
      <c r="N12" s="52">
        <f t="shared" ca="1" si="3"/>
        <v>0.55651733197315423</v>
      </c>
      <c r="O12" s="52">
        <f t="shared" ca="1" si="8"/>
        <v>0.5451095581770391</v>
      </c>
      <c r="P12" s="60">
        <f t="shared" ca="1" si="9"/>
        <v>2.2720078339575025</v>
      </c>
      <c r="Q12" s="60" t="e">
        <f t="shared" ca="1" si="4"/>
        <v>#REF!</v>
      </c>
    </row>
    <row r="13" spans="4:20">
      <c r="D13">
        <f ca="1">Sheet2!L13</f>
        <v>111.04991961002845</v>
      </c>
      <c r="F13" s="61"/>
      <c r="H13" s="60" t="e">
        <f t="shared" ca="1" si="0"/>
        <v>#REF!</v>
      </c>
      <c r="I13" s="60" t="e">
        <f t="shared" ca="1" si="1"/>
        <v>#REF!</v>
      </c>
      <c r="J13" s="60" t="e">
        <f t="shared" ca="1" si="2"/>
        <v>#REF!</v>
      </c>
      <c r="K13" s="60">
        <f t="shared" ca="1" si="5"/>
        <v>98.659131580782912</v>
      </c>
      <c r="L13" s="60">
        <f t="shared" ca="1" si="6"/>
        <v>105.97451042817843</v>
      </c>
      <c r="M13" s="60">
        <f t="shared" ca="1" si="7"/>
        <v>105.2144688209226</v>
      </c>
      <c r="N13" s="52">
        <f t="shared" ca="1" si="3"/>
        <v>0.76004160725582892</v>
      </c>
      <c r="O13" s="52">
        <f t="shared" ca="1" si="8"/>
        <v>0.62326666693296273</v>
      </c>
      <c r="P13" s="60">
        <f t="shared" ca="1" si="9"/>
        <v>4.3174533102757948</v>
      </c>
      <c r="Q13" s="60" t="e">
        <f t="shared" ca="1" si="4"/>
        <v>#REF!</v>
      </c>
    </row>
    <row r="14" spans="4:20">
      <c r="D14">
        <f ca="1">Sheet2!L14</f>
        <v>112.26407885255895</v>
      </c>
      <c r="F14" s="61"/>
      <c r="H14" s="60" t="e">
        <f t="shared" ca="1" si="0"/>
        <v>#REF!</v>
      </c>
      <c r="I14" s="60" t="e">
        <f t="shared" ca="1" si="1"/>
        <v>#REF!</v>
      </c>
      <c r="J14" s="60" t="e">
        <f t="shared" ca="1" si="2"/>
        <v>#REF!</v>
      </c>
      <c r="K14" s="60">
        <f t="shared" ca="1" si="5"/>
        <v>99.954840844761577</v>
      </c>
      <c r="L14" s="60">
        <f t="shared" ca="1" si="6"/>
        <v>108.07103323630528</v>
      </c>
      <c r="M14" s="60">
        <f t="shared" ca="1" si="7"/>
        <v>107.22864311567585</v>
      </c>
      <c r="N14" s="52">
        <f t="shared" ca="1" si="3"/>
        <v>0.84239012062943175</v>
      </c>
      <c r="O14" s="52">
        <f t="shared" ca="1" si="8"/>
        <v>0.70294792282258789</v>
      </c>
      <c r="P14" s="60">
        <f t="shared" ca="1" si="9"/>
        <v>1.2141592425304992</v>
      </c>
      <c r="Q14" s="60">
        <f t="shared" ca="1" si="4"/>
        <v>80.086671226143153</v>
      </c>
    </row>
    <row r="15" spans="4:20">
      <c r="D15">
        <f ca="1">Sheet2!L15</f>
        <v>115.03359538226501</v>
      </c>
      <c r="F15" s="61"/>
      <c r="H15" s="60" t="e">
        <f t="shared" ca="1" si="0"/>
        <v>#REF!</v>
      </c>
      <c r="I15" s="60" t="e">
        <f t="shared" ca="1" si="1"/>
        <v>#REF!</v>
      </c>
      <c r="J15" s="60" t="e">
        <f t="shared" ca="1" si="2"/>
        <v>#REF!</v>
      </c>
      <c r="K15" s="60">
        <f t="shared" ca="1" si="5"/>
        <v>101.3909127054762</v>
      </c>
      <c r="L15" s="60">
        <f t="shared" ca="1" si="6"/>
        <v>110.39188728495853</v>
      </c>
      <c r="M15" s="60">
        <f t="shared" ca="1" si="7"/>
        <v>109.45862947755847</v>
      </c>
      <c r="N15" s="52">
        <f t="shared" ca="1" si="3"/>
        <v>0.93325780740005371</v>
      </c>
      <c r="O15" s="52">
        <f t="shared" ca="1" si="8"/>
        <v>0.78669697175984821</v>
      </c>
      <c r="P15" s="60">
        <f t="shared" ca="1" si="9"/>
        <v>2.7695165297060527</v>
      </c>
      <c r="Q15" s="60">
        <f t="shared" ca="1" si="4"/>
        <v>81.473422470435196</v>
      </c>
    </row>
    <row r="16" spans="4:20">
      <c r="D16">
        <f ca="1">Sheet2!L16</f>
        <v>106.19662121850615</v>
      </c>
      <c r="F16" s="61"/>
      <c r="H16" s="60" t="e">
        <f t="shared" ca="1" si="0"/>
        <v>#REF!</v>
      </c>
      <c r="I16" s="60" t="e">
        <f t="shared" ca="1" si="1"/>
        <v>#REF!</v>
      </c>
      <c r="J16" s="60" t="e">
        <f t="shared" ca="1" si="2"/>
        <v>#REF!</v>
      </c>
      <c r="K16" s="60">
        <f t="shared" ca="1" si="5"/>
        <v>101.84859923052666</v>
      </c>
      <c r="L16" s="60">
        <f t="shared" ca="1" si="6"/>
        <v>108.99346526280775</v>
      </c>
      <c r="M16" s="60">
        <f t="shared" ca="1" si="7"/>
        <v>108.52662711782924</v>
      </c>
      <c r="N16" s="52">
        <f t="shared" ca="1" si="3"/>
        <v>0.46683814497851017</v>
      </c>
      <c r="O16" s="52">
        <f t="shared" ca="1" si="8"/>
        <v>0.67038467111208899</v>
      </c>
      <c r="P16" s="60">
        <f t="shared" ca="1" si="9"/>
        <v>-8.8369741637588533</v>
      </c>
      <c r="Q16" s="60">
        <f t="shared" ca="1" si="4"/>
        <v>66.660998382610657</v>
      </c>
    </row>
    <row r="17" spans="4:20">
      <c r="D17">
        <f ca="1">Sheet2!L17</f>
        <v>99.767876244608786</v>
      </c>
      <c r="F17" s="61"/>
      <c r="H17" s="60" t="e">
        <f t="shared" ca="1" si="0"/>
        <v>#REF!</v>
      </c>
      <c r="I17" s="60" t="e">
        <f t="shared" ca="1" si="1"/>
        <v>#REF!</v>
      </c>
      <c r="J17" s="60" t="e">
        <f t="shared" ca="1" si="2"/>
        <v>#REF!</v>
      </c>
      <c r="K17" s="60">
        <f t="shared" ca="1" si="5"/>
        <v>101.65043513662972</v>
      </c>
      <c r="L17" s="60">
        <f t="shared" ca="1" si="6"/>
        <v>105.91826892340811</v>
      </c>
      <c r="M17" s="60">
        <f t="shared" ca="1" si="7"/>
        <v>106.02412686833767</v>
      </c>
      <c r="N17" s="52">
        <f t="shared" ca="1" si="3"/>
        <v>-0.10585794492956779</v>
      </c>
      <c r="O17" s="52">
        <f t="shared" ca="1" si="8"/>
        <v>0.38811462891512288</v>
      </c>
      <c r="P17" s="60">
        <f t="shared" ca="1" si="9"/>
        <v>-6.4287449738973663</v>
      </c>
      <c r="Q17" s="60">
        <f t="shared" ca="1" si="4"/>
        <v>59.349377653421762</v>
      </c>
    </row>
    <row r="18" spans="4:20">
      <c r="D18">
        <f ca="1">Sheet2!L18</f>
        <v>93.080357065641294</v>
      </c>
      <c r="F18" s="61"/>
      <c r="H18" s="60" t="e">
        <f t="shared" ca="1" si="0"/>
        <v>#REF!</v>
      </c>
      <c r="I18" s="60" t="e">
        <f t="shared" ca="1" si="1"/>
        <v>#REF!</v>
      </c>
      <c r="J18" s="60" t="e">
        <f t="shared" ca="1" si="2"/>
        <v>#REF!</v>
      </c>
      <c r="K18" s="60">
        <f t="shared" ca="1" si="5"/>
        <v>100.83423722510702</v>
      </c>
      <c r="L18" s="60">
        <f t="shared" ca="1" si="6"/>
        <v>101.63896497081917</v>
      </c>
      <c r="M18" s="60">
        <f t="shared" ca="1" si="7"/>
        <v>102.32590692471015</v>
      </c>
      <c r="N18" s="52">
        <f t="shared" ca="1" si="3"/>
        <v>-0.68694195389097956</v>
      </c>
      <c r="O18" s="52">
        <f t="shared" ca="1" si="8"/>
        <v>-2.8150375598234578E-3</v>
      </c>
      <c r="P18" s="60">
        <f t="shared" ca="1" si="9"/>
        <v>-6.6875191789674915</v>
      </c>
      <c r="Q18" s="60">
        <f t="shared" ca="1" si="4"/>
        <v>48.655515078656677</v>
      </c>
    </row>
    <row r="19" spans="4:20">
      <c r="D19">
        <f ca="1">Sheet2!L19</f>
        <v>89.191892070625826</v>
      </c>
      <c r="F19" s="61"/>
      <c r="H19" s="60" t="e">
        <f t="shared" ca="1" si="0"/>
        <v>#REF!</v>
      </c>
      <c r="I19" s="60" t="e">
        <f t="shared" ca="1" si="1"/>
        <v>#REF!</v>
      </c>
      <c r="J19" s="60" t="e">
        <f t="shared" ca="1" si="2"/>
        <v>#REF!</v>
      </c>
      <c r="K19" s="60">
        <f t="shared" ca="1" si="5"/>
        <v>99.725442448489758</v>
      </c>
      <c r="L19" s="60">
        <f t="shared" ca="1" si="6"/>
        <v>97.489940670754734</v>
      </c>
      <c r="M19" s="60">
        <f t="shared" ca="1" si="7"/>
        <v>98.573331252114627</v>
      </c>
      <c r="N19" s="52">
        <f t="shared" ca="1" si="3"/>
        <v>-1.0833905813598932</v>
      </c>
      <c r="O19" s="52">
        <f t="shared" ca="1" si="8"/>
        <v>-0.395751598941667</v>
      </c>
      <c r="P19" s="60">
        <f t="shared" ca="1" si="9"/>
        <v>-3.8884649950154682</v>
      </c>
      <c r="Q19" s="60">
        <f t="shared" ca="1" si="4"/>
        <v>40.827588675979491</v>
      </c>
    </row>
    <row r="20" spans="4:20">
      <c r="D20">
        <f ca="1">Sheet2!L20</f>
        <v>83.491319021111295</v>
      </c>
      <c r="F20" s="61"/>
      <c r="H20" s="60">
        <f t="shared" ca="1" si="0"/>
        <v>95.299547425123066</v>
      </c>
      <c r="I20" s="60">
        <f t="shared" ca="1" si="1"/>
        <v>118.95262016905522</v>
      </c>
      <c r="J20" s="60">
        <f t="shared" ca="1" si="2"/>
        <v>71.646474681190909</v>
      </c>
      <c r="K20" s="60">
        <f t="shared" ca="1" si="5"/>
        <v>98.179335455406104</v>
      </c>
      <c r="L20" s="60">
        <f t="shared" ca="1" si="6"/>
        <v>92.823733454206931</v>
      </c>
      <c r="M20" s="60">
        <f t="shared" ca="1" si="7"/>
        <v>94.2641849003994</v>
      </c>
      <c r="N20" s="52">
        <f t="shared" ca="1" si="3"/>
        <v>-1.4404514461924691</v>
      </c>
      <c r="O20" s="52">
        <f t="shared" ca="1" si="8"/>
        <v>-0.77564245248741326</v>
      </c>
      <c r="P20" s="60">
        <f t="shared" ca="1" si="9"/>
        <v>-5.7005730495145315</v>
      </c>
      <c r="Q20" s="60">
        <f t="shared" ca="1" si="4"/>
        <v>34.389642455723703</v>
      </c>
    </row>
    <row r="21" spans="4:20">
      <c r="D21">
        <f ca="1">Sheet2!L21</f>
        <v>81.784464834855498</v>
      </c>
      <c r="F21" s="61"/>
      <c r="G21" s="60">
        <f t="shared" ref="G21:G84" ca="1" si="10">SUM(D2:D21)/20</f>
        <v>99.388770666865838</v>
      </c>
      <c r="H21" s="60">
        <f t="shared" ca="1" si="0"/>
        <v>99.388770666865838</v>
      </c>
      <c r="I21" s="60">
        <f t="shared" ca="1" si="1"/>
        <v>125.07665499387464</v>
      </c>
      <c r="J21" s="60">
        <f t="shared" ca="1" si="2"/>
        <v>73.700886339857036</v>
      </c>
      <c r="K21" s="60">
        <f t="shared" ca="1" si="5"/>
        <v>96.61791920582985</v>
      </c>
      <c r="L21" s="60">
        <f t="shared" ca="1" si="6"/>
        <v>89.143977247756467</v>
      </c>
      <c r="M21" s="60">
        <f t="shared" ca="1" si="7"/>
        <v>90.698550595958281</v>
      </c>
      <c r="N21" s="52">
        <f t="shared" ca="1" si="3"/>
        <v>-1.5545733482018136</v>
      </c>
      <c r="O21" s="52">
        <f t="shared" ca="1" si="8"/>
        <v>-1.0588900509290133</v>
      </c>
      <c r="P21" s="60">
        <f t="shared" ca="1" si="9"/>
        <v>-1.7068541862557964</v>
      </c>
      <c r="Q21" s="60">
        <f t="shared" ca="1" si="4"/>
        <v>31.969827218788353</v>
      </c>
    </row>
    <row r="22" spans="4:20">
      <c r="D22">
        <f ca="1">Sheet2!L22</f>
        <v>84.102099024416162</v>
      </c>
      <c r="F22" s="61"/>
      <c r="G22" s="60">
        <f t="shared" ca="1" si="10"/>
        <v>99.09387561808667</v>
      </c>
      <c r="H22" s="60">
        <f t="shared" ca="1" si="0"/>
        <v>99.09387561808667</v>
      </c>
      <c r="I22" s="60">
        <f t="shared" ca="1" si="1"/>
        <v>125.87262126709254</v>
      </c>
      <c r="J22" s="60">
        <f t="shared" ca="1" si="2"/>
        <v>72.3151299690808</v>
      </c>
      <c r="K22" s="60">
        <f t="shared" ca="1" si="5"/>
        <v>95.425936331409503</v>
      </c>
      <c r="L22" s="60">
        <f t="shared" ca="1" si="6"/>
        <v>87.463351173309704</v>
      </c>
      <c r="M22" s="60">
        <f t="shared" ca="1" si="7"/>
        <v>88.813850146946251</v>
      </c>
      <c r="N22" s="52">
        <f t="shared" ca="1" si="3"/>
        <v>-1.3504989736365474</v>
      </c>
      <c r="O22" s="52">
        <f t="shared" ca="1" si="8"/>
        <v>-1.1649296591862985</v>
      </c>
      <c r="P22" s="60">
        <f t="shared" ca="1" si="9"/>
        <v>2.317634189560664</v>
      </c>
      <c r="Q22" s="60">
        <f t="shared" ca="1" si="4"/>
        <v>32.835638311143015</v>
      </c>
    </row>
    <row r="23" spans="4:20">
      <c r="D23">
        <f ca="1">Sheet2!L23</f>
        <v>85.71212886710903</v>
      </c>
      <c r="F23" s="61"/>
      <c r="G23" s="60">
        <f t="shared" ca="1" si="10"/>
        <v>98.901513034966456</v>
      </c>
      <c r="H23" s="60">
        <f t="shared" ca="1" si="0"/>
        <v>98.901513034966456</v>
      </c>
      <c r="I23" s="60">
        <f t="shared" ca="1" si="1"/>
        <v>126.32228003941327</v>
      </c>
      <c r="J23" s="60">
        <f t="shared" ca="1" si="2"/>
        <v>71.48074603051964</v>
      </c>
      <c r="K23" s="60">
        <f t="shared" ca="1" si="5"/>
        <v>94.500811810999934</v>
      </c>
      <c r="L23" s="60">
        <f t="shared" ca="1" si="6"/>
        <v>86.879610404576155</v>
      </c>
      <c r="M23" s="60">
        <f t="shared" ca="1" si="7"/>
        <v>87.927644066992769</v>
      </c>
      <c r="N23" s="52">
        <f t="shared" ca="1" si="3"/>
        <v>-1.0480336624166142</v>
      </c>
      <c r="O23" s="52">
        <f t="shared" ca="1" si="8"/>
        <v>-1.1224220239973224</v>
      </c>
      <c r="P23" s="60">
        <f t="shared" ca="1" si="9"/>
        <v>1.6100298426928674</v>
      </c>
      <c r="Q23" s="60">
        <f t="shared" ca="1" si="4"/>
        <v>34.961338814548185</v>
      </c>
    </row>
    <row r="24" spans="4:20">
      <c r="D24">
        <f ca="1">Sheet2!L24</f>
        <v>87.449325200675602</v>
      </c>
      <c r="F24" s="61"/>
      <c r="G24" s="60">
        <f t="shared" ca="1" si="10"/>
        <v>98.54433610634841</v>
      </c>
      <c r="H24" s="60">
        <f t="shared" ca="1" si="0"/>
        <v>98.54433610634841</v>
      </c>
      <c r="I24" s="60">
        <f t="shared" ca="1" si="1"/>
        <v>126.75241902166282</v>
      </c>
      <c r="J24" s="60">
        <f t="shared" ca="1" si="2"/>
        <v>70.336253191034004</v>
      </c>
      <c r="K24" s="60">
        <f t="shared" ca="1" si="5"/>
        <v>93.829241657635706</v>
      </c>
      <c r="L24" s="60">
        <f t="shared" ca="1" si="6"/>
        <v>87.069515336609314</v>
      </c>
      <c r="M24" s="60">
        <f t="shared" ca="1" si="7"/>
        <v>87.790981533759293</v>
      </c>
      <c r="N24" s="52">
        <f t="shared" ca="1" si="3"/>
        <v>-0.72146619714997939</v>
      </c>
      <c r="O24" s="52">
        <f t="shared" ca="1" si="8"/>
        <v>-0.97661990514374308</v>
      </c>
      <c r="P24" s="60">
        <f t="shared" ca="1" si="9"/>
        <v>1.7371963335665725</v>
      </c>
      <c r="Q24" s="60">
        <f t="shared" ca="1" si="4"/>
        <v>40.877823103887309</v>
      </c>
    </row>
    <row r="25" spans="4:20">
      <c r="D25">
        <f ca="1">Sheet2!L25</f>
        <v>92.344633475220149</v>
      </c>
      <c r="F25" s="61"/>
      <c r="G25" s="60">
        <f t="shared" ca="1" si="10"/>
        <v>98.194015656521884</v>
      </c>
      <c r="H25" s="60">
        <f t="shared" ca="1" si="0"/>
        <v>98.194015656521884</v>
      </c>
      <c r="I25" s="60">
        <f t="shared" ca="1" si="1"/>
        <v>126.65027382769615</v>
      </c>
      <c r="J25" s="60">
        <f t="shared" ca="1" si="2"/>
        <v>69.737757485347615</v>
      </c>
      <c r="K25" s="60">
        <f t="shared" ca="1" si="5"/>
        <v>93.687850402167555</v>
      </c>
      <c r="L25" s="60">
        <f t="shared" ca="1" si="6"/>
        <v>88.827888049479597</v>
      </c>
      <c r="M25" s="60">
        <f t="shared" ca="1" si="7"/>
        <v>89.09202494560526</v>
      </c>
      <c r="N25" s="52">
        <f t="shared" ca="1" si="3"/>
        <v>-0.26413689612566316</v>
      </c>
      <c r="O25" s="52">
        <f t="shared" ca="1" si="8"/>
        <v>-0.71753517459171401</v>
      </c>
      <c r="P25" s="60">
        <f t="shared" ca="1" si="9"/>
        <v>4.8953082745445471</v>
      </c>
      <c r="Q25" s="60">
        <f t="shared" ca="1" si="4"/>
        <v>38.860534890942951</v>
      </c>
    </row>
    <row r="26" spans="4:20">
      <c r="D26">
        <f ca="1">Sheet2!L26</f>
        <v>86.906309511503736</v>
      </c>
      <c r="F26" s="61"/>
      <c r="G26" s="60">
        <f t="shared" ca="1" si="10"/>
        <v>97.449477175848358</v>
      </c>
      <c r="H26" s="60">
        <f t="shared" ca="1" si="0"/>
        <v>97.449477175848358</v>
      </c>
      <c r="I26" s="60">
        <f t="shared" ca="1" si="1"/>
        <v>126.61953131968855</v>
      </c>
      <c r="J26" s="60">
        <f t="shared" ca="1" si="2"/>
        <v>68.279423032008168</v>
      </c>
      <c r="K26" s="60">
        <f t="shared" ca="1" si="5"/>
        <v>93.041989364961481</v>
      </c>
      <c r="L26" s="60">
        <f t="shared" ca="1" si="6"/>
        <v>88.187361870154319</v>
      </c>
      <c r="M26" s="60">
        <f t="shared" ca="1" si="7"/>
        <v>88.467534821576251</v>
      </c>
      <c r="N26" s="52">
        <f t="shared" ca="1" si="3"/>
        <v>-0.28017295142193177</v>
      </c>
      <c r="O26" s="52">
        <f t="shared" ca="1" si="8"/>
        <v>-0.55849436616633863</v>
      </c>
      <c r="P26" s="60">
        <f t="shared" ca="1" si="9"/>
        <v>-5.4383239637164138</v>
      </c>
      <c r="Q26" s="60">
        <f t="shared" ca="1" si="4"/>
        <v>32.774468586536472</v>
      </c>
      <c r="T26" s="62"/>
    </row>
    <row r="27" spans="4:20">
      <c r="D27">
        <f ca="1">Sheet2!L27</f>
        <v>87.253376033448092</v>
      </c>
      <c r="F27" s="61"/>
      <c r="G27" s="60">
        <f t="shared" ca="1" si="10"/>
        <v>96.6581189447339</v>
      </c>
      <c r="H27" s="60">
        <f t="shared" ca="1" si="0"/>
        <v>96.6581189447339</v>
      </c>
      <c r="I27" s="60">
        <f t="shared" ca="1" si="1"/>
        <v>126.23285200277174</v>
      </c>
      <c r="J27" s="60">
        <f t="shared" ca="1" si="2"/>
        <v>67.083385886696064</v>
      </c>
      <c r="K27" s="60">
        <f t="shared" ca="1" si="5"/>
        <v>92.490692857198297</v>
      </c>
      <c r="L27" s="60">
        <f t="shared" ca="1" si="6"/>
        <v>87.87603325791892</v>
      </c>
      <c r="M27" s="60">
        <f t="shared" ca="1" si="7"/>
        <v>88.120632310682495</v>
      </c>
      <c r="N27" s="52">
        <f t="shared" ca="1" si="3"/>
        <v>-0.24459905276357574</v>
      </c>
      <c r="O27" s="52">
        <f t="shared" ca="1" si="8"/>
        <v>-0.44435061583806118</v>
      </c>
      <c r="P27" s="60">
        <f t="shared" ca="1" si="9"/>
        <v>0.34706652194435605</v>
      </c>
      <c r="Q27" s="60">
        <f t="shared" ca="1" si="4"/>
        <v>27.792768238973181</v>
      </c>
      <c r="T27" s="62"/>
    </row>
    <row r="28" spans="4:20">
      <c r="D28">
        <f ca="1">Sheet2!L28</f>
        <v>87.869092126235344</v>
      </c>
      <c r="F28" s="61"/>
      <c r="G28" s="60">
        <f t="shared" ca="1" si="10"/>
        <v>95.819729644367314</v>
      </c>
      <c r="H28" s="60">
        <f t="shared" ca="1" si="0"/>
        <v>95.819729644367314</v>
      </c>
      <c r="I28" s="60">
        <f t="shared" ca="1" si="1"/>
        <v>125.39128947571555</v>
      </c>
      <c r="J28" s="60">
        <f t="shared" ca="1" si="2"/>
        <v>66.248169813019075</v>
      </c>
      <c r="K28" s="60">
        <f t="shared" ca="1" si="5"/>
        <v>92.05054040663039</v>
      </c>
      <c r="L28" s="60">
        <f t="shared" ca="1" si="6"/>
        <v>87.873719547357737</v>
      </c>
      <c r="M28" s="60">
        <f t="shared" ca="1" si="7"/>
        <v>88.048763686554736</v>
      </c>
      <c r="N28" s="52">
        <f t="shared" ca="1" si="3"/>
        <v>-0.17504413919699857</v>
      </c>
      <c r="O28" s="52">
        <f t="shared" ca="1" si="8"/>
        <v>-0.34642098796858384</v>
      </c>
      <c r="P28" s="60">
        <f t="shared" ca="1" si="9"/>
        <v>0.61571609278725248</v>
      </c>
      <c r="Q28" s="60">
        <f t="shared" ca="1" si="4"/>
        <v>26.977139953073802</v>
      </c>
      <c r="T28" s="62"/>
    </row>
    <row r="29" spans="4:20">
      <c r="D29">
        <f ca="1">Sheet2!L29</f>
        <v>88.754210492664058</v>
      </c>
      <c r="F29" s="61"/>
      <c r="G29" s="60">
        <f t="shared" ca="1" si="10"/>
        <v>95.057690445039555</v>
      </c>
      <c r="H29" s="60">
        <f t="shared" ca="1" si="0"/>
        <v>95.057690445039555</v>
      </c>
      <c r="I29" s="60">
        <f t="shared" ca="1" si="1"/>
        <v>124.43663643445547</v>
      </c>
      <c r="J29" s="60">
        <f t="shared" ca="1" si="2"/>
        <v>65.678744455623644</v>
      </c>
      <c r="K29" s="60">
        <f t="shared" ca="1" si="5"/>
        <v>91.736604224347886</v>
      </c>
      <c r="L29" s="60">
        <f t="shared" ca="1" si="6"/>
        <v>88.16721652912652</v>
      </c>
      <c r="M29" s="60">
        <f t="shared" ca="1" si="7"/>
        <v>88.250319916871689</v>
      </c>
      <c r="N29" s="52">
        <f t="shared" ca="1" si="3"/>
        <v>-8.3103387745168789E-2</v>
      </c>
      <c r="O29" s="52">
        <f t="shared" ca="1" si="8"/>
        <v>-0.25066913334188745</v>
      </c>
      <c r="P29" s="60">
        <f t="shared" ca="1" si="9"/>
        <v>0.88511836642871344</v>
      </c>
      <c r="Q29" s="60">
        <f t="shared" ca="1" si="4"/>
        <v>24.284063686893489</v>
      </c>
      <c r="T29" s="62"/>
    </row>
    <row r="30" spans="4:20">
      <c r="D30">
        <f ca="1">Sheet2!L30</f>
        <v>91.520690713649344</v>
      </c>
      <c r="F30" s="61"/>
      <c r="G30" s="60">
        <f t="shared" ca="1" si="10"/>
        <v>94.748245725533522</v>
      </c>
      <c r="H30" s="60">
        <f t="shared" ca="1" si="0"/>
        <v>94.748245725533522</v>
      </c>
      <c r="I30" s="60">
        <f t="shared" ca="1" si="1"/>
        <v>124.15131556958471</v>
      </c>
      <c r="J30" s="60">
        <f t="shared" ca="1" si="2"/>
        <v>65.345175881482334</v>
      </c>
      <c r="K30" s="60">
        <f t="shared" ca="1" si="5"/>
        <v>91.716041032852786</v>
      </c>
      <c r="L30" s="60">
        <f t="shared" ca="1" si="6"/>
        <v>89.285041257300804</v>
      </c>
      <c r="M30" s="60">
        <f t="shared" ca="1" si="7"/>
        <v>89.184711573093878</v>
      </c>
      <c r="N30" s="52">
        <f t="shared" ca="1" si="3"/>
        <v>0.10032968420692612</v>
      </c>
      <c r="O30" s="52">
        <f t="shared" ca="1" si="8"/>
        <v>-0.12303319968777343</v>
      </c>
      <c r="P30" s="60">
        <f t="shared" ca="1" si="9"/>
        <v>2.7664802209852866</v>
      </c>
      <c r="Q30" s="60">
        <f t="shared" ca="1" si="4"/>
        <v>33.702475664129267</v>
      </c>
      <c r="T30" s="62"/>
    </row>
    <row r="31" spans="4:20">
      <c r="D31">
        <f ca="1">Sheet2!L31</f>
        <v>94.196601631854392</v>
      </c>
      <c r="F31" s="61"/>
      <c r="G31" s="60">
        <f t="shared" ca="1" si="10"/>
        <v>94.235052883836502</v>
      </c>
      <c r="H31" s="60">
        <f t="shared" ca="1" si="0"/>
        <v>94.235052883836502</v>
      </c>
      <c r="I31" s="60">
        <f t="shared" ca="1" si="1"/>
        <v>122.9582219704476</v>
      </c>
      <c r="J31" s="60">
        <f t="shared" ca="1" si="2"/>
        <v>65.511883797225408</v>
      </c>
      <c r="K31" s="60">
        <f t="shared" ca="1" si="5"/>
        <v>91.95228489942437</v>
      </c>
      <c r="L31" s="60">
        <f t="shared" ca="1" si="6"/>
        <v>90.922228048818681</v>
      </c>
      <c r="M31" s="60">
        <f t="shared" ca="1" si="7"/>
        <v>90.616680161311166</v>
      </c>
      <c r="N31" s="52">
        <f t="shared" ca="1" si="3"/>
        <v>0.30554788750751527</v>
      </c>
      <c r="O31" s="52">
        <f t="shared" ca="1" si="8"/>
        <v>3.2814468383240647E-2</v>
      </c>
      <c r="P31" s="60">
        <f t="shared" ca="1" si="9"/>
        <v>2.675910918205048</v>
      </c>
      <c r="Q31" s="60">
        <f t="shared" ca="1" si="4"/>
        <v>43.250571650414543</v>
      </c>
      <c r="T31" s="62"/>
    </row>
    <row r="32" spans="4:20">
      <c r="D32">
        <f ca="1">Sheet2!L32</f>
        <v>96.419564405589426</v>
      </c>
      <c r="F32" s="61"/>
      <c r="G32" s="60">
        <f t="shared" ca="1" si="10"/>
        <v>93.719407789128326</v>
      </c>
      <c r="H32" s="60">
        <f t="shared" ca="1" si="0"/>
        <v>93.719407789128326</v>
      </c>
      <c r="I32" s="60">
        <f t="shared" ca="1" si="1"/>
        <v>121.33529742652549</v>
      </c>
      <c r="J32" s="60">
        <f t="shared" ca="1" si="2"/>
        <v>66.103518151731166</v>
      </c>
      <c r="K32" s="60">
        <f t="shared" ca="1" si="5"/>
        <v>92.377740090487706</v>
      </c>
      <c r="L32" s="60">
        <f t="shared" ca="1" si="6"/>
        <v>92.754673501075615</v>
      </c>
      <c r="M32" s="60">
        <f t="shared" ca="1" si="7"/>
        <v>92.274647088247818</v>
      </c>
      <c r="N32" s="52">
        <f t="shared" ca="1" si="3"/>
        <v>0.48002641282779734</v>
      </c>
      <c r="O32" s="52">
        <f t="shared" ca="1" si="8"/>
        <v>0.19543699363580674</v>
      </c>
      <c r="P32" s="60">
        <f t="shared" ca="1" si="9"/>
        <v>2.2229627737350341</v>
      </c>
      <c r="Q32" s="60">
        <f t="shared" ca="1" si="4"/>
        <v>54.536024809710277</v>
      </c>
      <c r="T32" s="62"/>
    </row>
    <row r="33" spans="4:20">
      <c r="D33">
        <f ca="1">Sheet2!L33</f>
        <v>94.347623785140811</v>
      </c>
      <c r="F33" s="61"/>
      <c r="G33" s="60">
        <f t="shared" ca="1" si="10"/>
        <v>92.884292997883946</v>
      </c>
      <c r="H33" s="60">
        <f t="shared" ca="1" si="0"/>
        <v>92.884292997883946</v>
      </c>
      <c r="I33" s="60">
        <f t="shared" ca="1" si="1"/>
        <v>118.13695172913299</v>
      </c>
      <c r="J33" s="60">
        <f t="shared" ca="1" si="2"/>
        <v>67.631634266634904</v>
      </c>
      <c r="K33" s="60">
        <f t="shared" ca="1" si="5"/>
        <v>92.56534806140705</v>
      </c>
      <c r="L33" s="60">
        <f t="shared" ca="1" si="6"/>
        <v>93.285656929097357</v>
      </c>
      <c r="M33" s="60">
        <f t="shared" ca="1" si="7"/>
        <v>92.866926144502969</v>
      </c>
      <c r="N33" s="52">
        <f t="shared" ca="1" si="3"/>
        <v>0.41873078459438773</v>
      </c>
      <c r="O33" s="52">
        <f t="shared" ca="1" si="8"/>
        <v>0.27663473580256348</v>
      </c>
      <c r="P33" s="60">
        <f t="shared" ca="1" si="9"/>
        <v>-2.0719406204486148</v>
      </c>
      <c r="Q33" s="60">
        <f t="shared" ca="1" si="4"/>
        <v>57.367201162778564</v>
      </c>
      <c r="T33" s="62"/>
    </row>
    <row r="34" spans="4:20">
      <c r="D34">
        <f ca="1">Sheet2!L34</f>
        <v>99.329521639782229</v>
      </c>
      <c r="F34" s="61"/>
      <c r="G34" s="60">
        <f t="shared" ca="1" si="10"/>
        <v>92.237565137245113</v>
      </c>
      <c r="H34" s="60">
        <f t="shared" ca="1" si="0"/>
        <v>92.237565137245113</v>
      </c>
      <c r="I34" s="60">
        <f t="shared" ca="1" si="1"/>
        <v>114.62980612780245</v>
      </c>
      <c r="J34" s="60">
        <f t="shared" ca="1" si="2"/>
        <v>69.845324146687773</v>
      </c>
      <c r="K34" s="60">
        <f t="shared" ca="1" si="5"/>
        <v>93.209555068871353</v>
      </c>
      <c r="L34" s="60">
        <f t="shared" ca="1" si="6"/>
        <v>95.300278499325657</v>
      </c>
      <c r="M34" s="60">
        <f t="shared" ca="1" si="7"/>
        <v>94.713382000297045</v>
      </c>
      <c r="N34" s="52">
        <f t="shared" ca="1" si="3"/>
        <v>0.58689649902861163</v>
      </c>
      <c r="O34" s="52">
        <f t="shared" ca="1" si="8"/>
        <v>0.38945719515749011</v>
      </c>
      <c r="P34" s="60">
        <f t="shared" ca="1" si="9"/>
        <v>4.9818978546414172</v>
      </c>
      <c r="Q34" s="60">
        <f t="shared" ca="1" si="4"/>
        <v>73.106324710111011</v>
      </c>
      <c r="T34" s="62"/>
    </row>
    <row r="35" spans="4:20">
      <c r="D35">
        <f ca="1">Sheet2!L35</f>
        <v>93.150895029874675</v>
      </c>
      <c r="F35" s="61"/>
      <c r="G35" s="60">
        <f t="shared" ca="1" si="10"/>
        <v>91.143430119625592</v>
      </c>
      <c r="H35" s="60">
        <f t="shared" ca="1" si="0"/>
        <v>91.143430119625592</v>
      </c>
      <c r="I35" s="60">
        <f t="shared" ca="1" si="1"/>
        <v>108.03652714946753</v>
      </c>
      <c r="J35" s="60">
        <f t="shared" ca="1" si="2"/>
        <v>74.250333089783652</v>
      </c>
      <c r="K35" s="60">
        <f t="shared" ca="1" si="5"/>
        <v>93.203968398490716</v>
      </c>
      <c r="L35" s="60">
        <f t="shared" ca="1" si="6"/>
        <v>94.583817342841996</v>
      </c>
      <c r="M35" s="60">
        <f t="shared" ca="1" si="7"/>
        <v>94.266957151604942</v>
      </c>
      <c r="N35" s="52">
        <f t="shared" ca="1" si="3"/>
        <v>0.31686019123705478</v>
      </c>
      <c r="O35" s="52">
        <f t="shared" ca="1" si="8"/>
        <v>0.36305828464096818</v>
      </c>
      <c r="P35" s="60">
        <f t="shared" ca="1" si="9"/>
        <v>-6.1786266099075533</v>
      </c>
      <c r="Q35" s="60">
        <f t="shared" ca="1" si="4"/>
        <v>64.668552329746234</v>
      </c>
      <c r="T35" s="62"/>
    </row>
    <row r="36" spans="4:20">
      <c r="D36">
        <f ca="1">Sheet2!L36</f>
        <v>99.473780354297958</v>
      </c>
      <c r="F36" s="61"/>
      <c r="G36" s="60">
        <f t="shared" ca="1" si="10"/>
        <v>90.807288076415176</v>
      </c>
      <c r="H36" s="60">
        <f t="shared" ca="1" si="0"/>
        <v>90.807288076415176</v>
      </c>
      <c r="I36" s="60">
        <f t="shared" ca="1" si="1"/>
        <v>105.70379758315754</v>
      </c>
      <c r="J36" s="60">
        <f t="shared" ca="1" si="2"/>
        <v>75.910778569672814</v>
      </c>
      <c r="K36" s="60">
        <f t="shared" ca="1" si="5"/>
        <v>93.801093346662839</v>
      </c>
      <c r="L36" s="60">
        <f t="shared" ca="1" si="6"/>
        <v>96.213805013327317</v>
      </c>
      <c r="M36" s="60">
        <f t="shared" ca="1" si="7"/>
        <v>95.754620923802946</v>
      </c>
      <c r="N36" s="52">
        <f t="shared" ca="1" si="3"/>
        <v>0.45918408952437062</v>
      </c>
      <c r="O36" s="52">
        <f t="shared" ca="1" si="8"/>
        <v>0.39801312278038725</v>
      </c>
      <c r="P36" s="60">
        <f t="shared" ca="1" si="9"/>
        <v>6.3228853244232823</v>
      </c>
      <c r="Q36" s="60">
        <f t="shared" ca="1" si="4"/>
        <v>67.978800191825258</v>
      </c>
      <c r="T36" s="62"/>
    </row>
    <row r="37" spans="4:20">
      <c r="D37">
        <f ca="1">Sheet2!L37</f>
        <v>99.611669663078956</v>
      </c>
      <c r="F37" s="61"/>
      <c r="G37" s="60">
        <f t="shared" ca="1" si="10"/>
        <v>90.799477747338713</v>
      </c>
      <c r="H37" s="60">
        <f t="shared" ca="1" si="0"/>
        <v>90.799477747338713</v>
      </c>
      <c r="I37" s="60">
        <f t="shared" ca="1" si="1"/>
        <v>105.65885138110512</v>
      </c>
      <c r="J37" s="60">
        <f t="shared" ca="1" si="2"/>
        <v>75.940104113572303</v>
      </c>
      <c r="K37" s="60">
        <f t="shared" ca="1" si="5"/>
        <v>94.354481567273893</v>
      </c>
      <c r="L37" s="60">
        <f t="shared" ca="1" si="6"/>
        <v>97.346426563244535</v>
      </c>
      <c r="M37" s="60">
        <f t="shared" ca="1" si="7"/>
        <v>96.856634849310382</v>
      </c>
      <c r="N37" s="52">
        <f t="shared" ca="1" si="3"/>
        <v>0.48979171393415299</v>
      </c>
      <c r="O37" s="52">
        <f t="shared" ca="1" si="8"/>
        <v>0.43138715592721111</v>
      </c>
      <c r="P37" s="60">
        <f t="shared" ca="1" si="9"/>
        <v>0.13788930878099848</v>
      </c>
      <c r="Q37" s="60">
        <f t="shared" ca="1" si="4"/>
        <v>66.836775890204706</v>
      </c>
      <c r="T37" s="62"/>
    </row>
    <row r="38" spans="4:20">
      <c r="D38">
        <f ca="1">Sheet2!L38</f>
        <v>99.058752619639137</v>
      </c>
      <c r="F38" s="61"/>
      <c r="G38" s="60">
        <f t="shared" ca="1" si="10"/>
        <v>91.098397525038578</v>
      </c>
      <c r="H38" s="60">
        <f t="shared" ca="1" si="0"/>
        <v>91.098397525038578</v>
      </c>
      <c r="I38" s="60">
        <f t="shared" ca="1" si="1"/>
        <v>106.75632215809293</v>
      </c>
      <c r="J38" s="60">
        <f t="shared" ca="1" si="2"/>
        <v>75.440472891984228</v>
      </c>
      <c r="K38" s="60">
        <f t="shared" ca="1" si="5"/>
        <v>94.802507381784864</v>
      </c>
      <c r="L38" s="60">
        <f t="shared" ca="1" si="6"/>
        <v>97.917201915376069</v>
      </c>
      <c r="M38" s="60">
        <f t="shared" ca="1" si="7"/>
        <v>97.485811355118614</v>
      </c>
      <c r="N38" s="52">
        <f t="shared" ca="1" si="3"/>
        <v>0.43139056025745504</v>
      </c>
      <c r="O38" s="52">
        <f t="shared" ca="1" si="8"/>
        <v>0.43138839386548161</v>
      </c>
      <c r="P38" s="60">
        <f t="shared" ca="1" si="9"/>
        <v>-0.55291704343981962</v>
      </c>
      <c r="Q38" s="60">
        <f t="shared" ca="1" si="4"/>
        <v>64.478106787876342</v>
      </c>
      <c r="T38" s="62"/>
    </row>
    <row r="39" spans="4:20">
      <c r="D39">
        <f ca="1">Sheet2!L39</f>
        <v>107.32160735819107</v>
      </c>
      <c r="F39" s="61"/>
      <c r="G39" s="60">
        <f t="shared" ca="1" si="10"/>
        <v>92.004883289416853</v>
      </c>
      <c r="H39" s="60">
        <f t="shared" ca="1" si="0"/>
        <v>92.004883289416853</v>
      </c>
      <c r="I39" s="60">
        <f t="shared" ca="1" si="1"/>
        <v>110.49650661128678</v>
      </c>
      <c r="J39" s="60">
        <f t="shared" ca="1" si="2"/>
        <v>73.513259967546929</v>
      </c>
      <c r="K39" s="60">
        <f t="shared" ca="1" si="5"/>
        <v>95.99480261763307</v>
      </c>
      <c r="L39" s="60">
        <f t="shared" ca="1" si="6"/>
        <v>101.05200372964774</v>
      </c>
      <c r="M39" s="60">
        <f t="shared" ca="1" si="7"/>
        <v>100.2960387845679</v>
      </c>
      <c r="N39" s="52">
        <f t="shared" ca="1" si="3"/>
        <v>0.75596494507983891</v>
      </c>
      <c r="O39" s="52">
        <f t="shared" ca="1" si="8"/>
        <v>0.54941623067070244</v>
      </c>
      <c r="P39" s="60">
        <f t="shared" ca="1" si="9"/>
        <v>8.2628547385519369</v>
      </c>
      <c r="Q39" s="60">
        <f t="shared" ca="1" si="4"/>
        <v>67.230522824933871</v>
      </c>
      <c r="T39" s="62"/>
    </row>
    <row r="40" spans="4:20">
      <c r="D40">
        <f ca="1">Sheet2!L40</f>
        <v>110.76423188449827</v>
      </c>
      <c r="F40" s="61"/>
      <c r="G40" s="60">
        <f t="shared" ca="1" si="10"/>
        <v>93.368528932586202</v>
      </c>
      <c r="H40" s="60">
        <f t="shared" ca="1" si="0"/>
        <v>93.368528932586202</v>
      </c>
      <c r="I40" s="60">
        <f t="shared" ca="1" si="1"/>
        <v>114.30554739311864</v>
      </c>
      <c r="J40" s="60">
        <f t="shared" ca="1" si="2"/>
        <v>72.431510472053759</v>
      </c>
      <c r="K40" s="60">
        <f t="shared" ca="1" si="5"/>
        <v>97.401414928763089</v>
      </c>
      <c r="L40" s="60">
        <f t="shared" ca="1" si="6"/>
        <v>104.28941311459792</v>
      </c>
      <c r="M40" s="60">
        <f t="shared" ca="1" si="7"/>
        <v>103.28695109883373</v>
      </c>
      <c r="N40" s="52">
        <f t="shared" ca="1" si="3"/>
        <v>1.0024620157641948</v>
      </c>
      <c r="O40" s="52">
        <f t="shared" ca="1" si="8"/>
        <v>0.71416015252288156</v>
      </c>
      <c r="P40" s="60">
        <f t="shared" ca="1" si="9"/>
        <v>3.4426245263071991</v>
      </c>
      <c r="Q40" s="60">
        <f t="shared" ca="1" si="4"/>
        <v>78.768823266275064</v>
      </c>
      <c r="T40" s="51"/>
    </row>
    <row r="41" spans="4:20">
      <c r="D41">
        <f ca="1">Sheet2!L41</f>
        <v>111.98266529332221</v>
      </c>
      <c r="F41" s="61"/>
      <c r="G41" s="60">
        <f t="shared" ca="1" si="10"/>
        <v>94.878438955509537</v>
      </c>
      <c r="H41" s="60">
        <f t="shared" ca="1" si="0"/>
        <v>94.878438955509537</v>
      </c>
      <c r="I41" s="60">
        <f t="shared" ca="1" si="1"/>
        <v>117.34417547260355</v>
      </c>
      <c r="J41" s="60">
        <f t="shared" ca="1" si="2"/>
        <v>72.412702438415522</v>
      </c>
      <c r="K41" s="60">
        <f t="shared" ca="1" si="5"/>
        <v>98.790105439673482</v>
      </c>
      <c r="L41" s="60">
        <f t="shared" ca="1" si="6"/>
        <v>106.85383050750602</v>
      </c>
      <c r="M41" s="60">
        <f t="shared" ca="1" si="7"/>
        <v>105.77144086868758</v>
      </c>
      <c r="N41" s="52">
        <f t="shared" ca="1" si="3"/>
        <v>1.0823896388184409</v>
      </c>
      <c r="O41" s="52">
        <f t="shared" ca="1" si="8"/>
        <v>0.84806178390308495</v>
      </c>
      <c r="P41" s="60">
        <f t="shared" ca="1" si="9"/>
        <v>1.218433408823941</v>
      </c>
      <c r="Q41" s="60">
        <f t="shared" ca="1" si="4"/>
        <v>79.205804363172902</v>
      </c>
    </row>
    <row r="42" spans="4:20">
      <c r="D42">
        <f ca="1">Sheet2!L42</f>
        <v>110.16734668929789</v>
      </c>
      <c r="F42" s="61"/>
      <c r="G42" s="60">
        <f t="shared" ca="1" si="10"/>
        <v>96.181701338753626</v>
      </c>
      <c r="H42" s="60">
        <f t="shared" ca="1" si="0"/>
        <v>96.181701338753626</v>
      </c>
      <c r="I42" s="60">
        <f t="shared" ca="1" si="1"/>
        <v>119.3766307881284</v>
      </c>
      <c r="J42" s="60">
        <f t="shared" ca="1" si="2"/>
        <v>72.986771889378858</v>
      </c>
      <c r="K42" s="60">
        <f t="shared" ca="1" si="5"/>
        <v>99.873652225351989</v>
      </c>
      <c r="L42" s="60">
        <f t="shared" ca="1" si="6"/>
        <v>107.95833590143664</v>
      </c>
      <c r="M42" s="60">
        <f t="shared" ca="1" si="7"/>
        <v>107.02741396029052</v>
      </c>
      <c r="N42" s="52">
        <f t="shared" ca="1" si="3"/>
        <v>0.93092194114612425</v>
      </c>
      <c r="O42" s="52">
        <f t="shared" ca="1" si="8"/>
        <v>0.87819275017328102</v>
      </c>
      <c r="P42" s="60">
        <f t="shared" ca="1" si="9"/>
        <v>-1.815318604024327</v>
      </c>
      <c r="Q42" s="60">
        <f t="shared" ca="1" si="4"/>
        <v>75.609066181107636</v>
      </c>
    </row>
    <row r="43" spans="4:20">
      <c r="D43">
        <f ca="1">Sheet2!L43</f>
        <v>111.81482503011864</v>
      </c>
      <c r="F43" s="61"/>
      <c r="G43" s="60">
        <f t="shared" ca="1" si="10"/>
        <v>97.486836146904096</v>
      </c>
      <c r="H43" s="60">
        <f t="shared" ca="1" si="0"/>
        <v>97.486836146904096</v>
      </c>
      <c r="I43" s="60">
        <f t="shared" ca="1" si="1"/>
        <v>121.53037999801295</v>
      </c>
      <c r="J43" s="60">
        <f t="shared" ca="1" si="2"/>
        <v>73.443292295795246</v>
      </c>
      <c r="K43" s="60">
        <f t="shared" ca="1" si="5"/>
        <v>101.01090677818692</v>
      </c>
      <c r="L43" s="60">
        <f t="shared" ca="1" si="6"/>
        <v>109.24383227766398</v>
      </c>
      <c r="M43" s="60">
        <f t="shared" ca="1" si="7"/>
        <v>108.39524569452712</v>
      </c>
      <c r="N43" s="52">
        <f t="shared" ca="1" si="3"/>
        <v>0.84858658313686419</v>
      </c>
      <c r="O43" s="52">
        <f t="shared" ca="1" si="8"/>
        <v>0.86742687125094764</v>
      </c>
      <c r="P43" s="60">
        <f t="shared" ca="1" si="9"/>
        <v>1.6474783408207543</v>
      </c>
      <c r="Q43" s="60">
        <f t="shared" ca="1" si="4"/>
        <v>76.0288273263306</v>
      </c>
    </row>
    <row r="44" spans="4:20">
      <c r="D44">
        <f ca="1">Sheet2!L44</f>
        <v>114.38288591909368</v>
      </c>
      <c r="F44" s="61"/>
      <c r="G44" s="60">
        <f t="shared" ca="1" si="10"/>
        <v>98.833514182825013</v>
      </c>
      <c r="H44" s="60">
        <f t="shared" ca="1" si="0"/>
        <v>98.833514182825013</v>
      </c>
      <c r="I44" s="60">
        <f t="shared" ca="1" si="1"/>
        <v>124.07595095970674</v>
      </c>
      <c r="J44" s="60">
        <f t="shared" ca="1" si="2"/>
        <v>73.591077405943281</v>
      </c>
      <c r="K44" s="60">
        <f t="shared" ca="1" si="5"/>
        <v>102.28442860113043</v>
      </c>
      <c r="L44" s="60">
        <f t="shared" ca="1" si="6"/>
        <v>110.95685015814055</v>
      </c>
      <c r="M44" s="60">
        <f t="shared" ca="1" si="7"/>
        <v>110.10600004440329</v>
      </c>
      <c r="N44" s="52">
        <f t="shared" ca="1" si="3"/>
        <v>0.85085011373726616</v>
      </c>
      <c r="O44" s="52">
        <f t="shared" ca="1" si="8"/>
        <v>0.86139895942779077</v>
      </c>
      <c r="P44" s="60">
        <f t="shared" ca="1" si="9"/>
        <v>2.5680608889750403</v>
      </c>
      <c r="Q44" s="60">
        <f t="shared" ca="1" si="4"/>
        <v>75.920973232530741</v>
      </c>
    </row>
    <row r="45" spans="4:20">
      <c r="D45">
        <f ca="1">Sheet2!L45</f>
        <v>116.95549476875621</v>
      </c>
      <c r="F45" s="61"/>
      <c r="G45" s="60">
        <f t="shared" ca="1" si="10"/>
        <v>100.06405724750181</v>
      </c>
      <c r="H45" s="60">
        <f t="shared" ca="1" si="0"/>
        <v>100.06405724750181</v>
      </c>
      <c r="I45" s="60">
        <f t="shared" ca="1" si="1"/>
        <v>127.25011384026294</v>
      </c>
      <c r="J45" s="60">
        <f t="shared" ca="1" si="2"/>
        <v>72.878000654740674</v>
      </c>
      <c r="K45" s="60">
        <f t="shared" ca="1" si="5"/>
        <v>103.68167299804716</v>
      </c>
      <c r="L45" s="60">
        <f t="shared" ca="1" si="6"/>
        <v>112.95639836167911</v>
      </c>
      <c r="M45" s="60">
        <f t="shared" ca="1" si="7"/>
        <v>112.06299853707554</v>
      </c>
      <c r="N45" s="52">
        <f t="shared" ca="1" si="3"/>
        <v>0.89339982460356282</v>
      </c>
      <c r="O45" s="52">
        <f t="shared" ca="1" si="8"/>
        <v>0.8730356376735261</v>
      </c>
      <c r="P45" s="60">
        <f t="shared" ca="1" si="9"/>
        <v>2.5726088496625295</v>
      </c>
      <c r="Q45" s="60">
        <f t="shared" ca="1" si="4"/>
        <v>75.86443661402285</v>
      </c>
    </row>
    <row r="46" spans="4:20">
      <c r="D46">
        <f ca="1">Sheet2!L46</f>
        <v>110.58349470698963</v>
      </c>
      <c r="F46" s="61"/>
      <c r="G46" s="60">
        <f t="shared" ca="1" si="10"/>
        <v>101.24791650727612</v>
      </c>
      <c r="H46" s="60">
        <f t="shared" ca="1" si="0"/>
        <v>101.24791650727612</v>
      </c>
      <c r="I46" s="60">
        <f t="shared" ca="1" si="1"/>
        <v>127.76321400855016</v>
      </c>
      <c r="J46" s="60">
        <f t="shared" ca="1" si="2"/>
        <v>74.732619006002068</v>
      </c>
      <c r="K46" s="60">
        <f t="shared" ca="1" si="5"/>
        <v>104.33898935127978</v>
      </c>
      <c r="L46" s="60">
        <f t="shared" ca="1" si="6"/>
        <v>112.16543047678262</v>
      </c>
      <c r="M46" s="60">
        <f t="shared" ca="1" si="7"/>
        <v>111.64028315705099</v>
      </c>
      <c r="N46" s="52">
        <f t="shared" ca="1" si="3"/>
        <v>0.52514731973163009</v>
      </c>
      <c r="O46" s="52">
        <f t="shared" ca="1" si="8"/>
        <v>0.74653079478556383</v>
      </c>
      <c r="P46" s="60">
        <f t="shared" ca="1" si="9"/>
        <v>-6.3720000617665846</v>
      </c>
      <c r="Q46" s="60">
        <f t="shared" ca="1" si="4"/>
        <v>64.709494820326796</v>
      </c>
    </row>
    <row r="47" spans="4:20">
      <c r="D47">
        <f ca="1">Sheet2!L47</f>
        <v>115.89604908770715</v>
      </c>
      <c r="F47" s="61"/>
      <c r="G47" s="60">
        <f t="shared" ca="1" si="10"/>
        <v>102.68005015998907</v>
      </c>
      <c r="H47" s="60">
        <f t="shared" ca="1" si="0"/>
        <v>102.68005015998907</v>
      </c>
      <c r="I47" s="60">
        <f t="shared" ca="1" si="1"/>
        <v>129.02744489624351</v>
      </c>
      <c r="J47" s="60">
        <f t="shared" ca="1" si="2"/>
        <v>76.332655423734622</v>
      </c>
      <c r="K47" s="60">
        <f t="shared" ca="1" si="5"/>
        <v>105.43966170713</v>
      </c>
      <c r="L47" s="60">
        <f t="shared" ca="1" si="6"/>
        <v>113.40897001375748</v>
      </c>
      <c r="M47" s="60">
        <f t="shared" ca="1" si="7"/>
        <v>112.85621628009559</v>
      </c>
      <c r="N47" s="52">
        <f t="shared" ca="1" si="3"/>
        <v>0.55275373366188774</v>
      </c>
      <c r="O47" s="52">
        <f t="shared" ca="1" si="8"/>
        <v>0.67606640892240888</v>
      </c>
      <c r="P47" s="60">
        <f t="shared" ca="1" si="9"/>
        <v>5.3125543807175291</v>
      </c>
      <c r="Q47" s="60">
        <f t="shared" ca="1" si="4"/>
        <v>70.96715294624471</v>
      </c>
    </row>
    <row r="48" spans="4:20">
      <c r="D48">
        <f ca="1">Sheet2!L48</f>
        <v>121.10987621792891</v>
      </c>
      <c r="F48" s="61"/>
      <c r="G48" s="60">
        <f t="shared" ca="1" si="10"/>
        <v>104.34208936457371</v>
      </c>
      <c r="H48" s="60">
        <f t="shared" ca="1" si="0"/>
        <v>104.34208936457371</v>
      </c>
      <c r="I48" s="60">
        <f t="shared" ca="1" si="1"/>
        <v>131.17631075832324</v>
      </c>
      <c r="J48" s="60">
        <f t="shared" ca="1" si="2"/>
        <v>77.507867970824179</v>
      </c>
      <c r="K48" s="60">
        <f t="shared" ca="1" si="5"/>
        <v>106.93206308911086</v>
      </c>
      <c r="L48" s="60">
        <f t="shared" ca="1" si="6"/>
        <v>115.9759387484813</v>
      </c>
      <c r="M48" s="60">
        <f t="shared" ca="1" si="7"/>
        <v>115.21440483376225</v>
      </c>
      <c r="N48" s="52">
        <f t="shared" ca="1" si="3"/>
        <v>0.76153391471905252</v>
      </c>
      <c r="O48" s="52">
        <f t="shared" ca="1" si="8"/>
        <v>0.7071455019393702</v>
      </c>
      <c r="P48" s="60">
        <f t="shared" ca="1" si="9"/>
        <v>5.2138271302217589</v>
      </c>
      <c r="Q48" s="60">
        <f t="shared" ca="1" si="4"/>
        <v>71.097602728325526</v>
      </c>
    </row>
    <row r="49" spans="4:17">
      <c r="D49">
        <f ca="1">Sheet2!L49</f>
        <v>120.63238073124727</v>
      </c>
      <c r="F49" s="61"/>
      <c r="G49" s="60">
        <f t="shared" ca="1" si="10"/>
        <v>105.9359978765029</v>
      </c>
      <c r="H49" s="60">
        <f t="shared" ca="1" si="0"/>
        <v>105.9359978765029</v>
      </c>
      <c r="I49" s="60">
        <f t="shared" ca="1" si="1"/>
        <v>132.55861652561728</v>
      </c>
      <c r="J49" s="60">
        <f t="shared" ca="1" si="2"/>
        <v>79.313379227388509</v>
      </c>
      <c r="K49" s="60">
        <f t="shared" ca="1" si="5"/>
        <v>108.2368552455048</v>
      </c>
      <c r="L49" s="60">
        <f t="shared" ca="1" si="6"/>
        <v>117.52808607606997</v>
      </c>
      <c r="M49" s="60">
        <f t="shared" ca="1" si="7"/>
        <v>116.76239794732939</v>
      </c>
      <c r="N49" s="52">
        <f t="shared" ca="1" si="3"/>
        <v>0.76568812874057812</v>
      </c>
      <c r="O49" s="52">
        <f t="shared" ca="1" si="8"/>
        <v>0.72843372986708221</v>
      </c>
      <c r="P49" s="60">
        <f t="shared" ca="1" si="9"/>
        <v>-0.47749548668164721</v>
      </c>
      <c r="Q49" s="60">
        <f t="shared" ca="1" si="4"/>
        <v>79.925209364517855</v>
      </c>
    </row>
    <row r="50" spans="4:17">
      <c r="D50">
        <f ca="1">Sheet2!L50</f>
        <v>119.11576984330587</v>
      </c>
      <c r="F50" s="61"/>
      <c r="G50" s="60">
        <f t="shared" ca="1" si="10"/>
        <v>107.31575183298571</v>
      </c>
      <c r="H50" s="60">
        <f t="shared" ca="1" si="0"/>
        <v>107.31575183298571</v>
      </c>
      <c r="I50" s="60">
        <f t="shared" ca="1" si="1"/>
        <v>133.39330191589849</v>
      </c>
      <c r="J50" s="60">
        <f t="shared" ca="1" si="2"/>
        <v>81.238201750072932</v>
      </c>
      <c r="K50" s="60">
        <f t="shared" ca="1" si="5"/>
        <v>109.27294235005728</v>
      </c>
      <c r="L50" s="60">
        <f t="shared" ca="1" si="6"/>
        <v>118.05731399848196</v>
      </c>
      <c r="M50" s="60">
        <f t="shared" ca="1" si="7"/>
        <v>117.43478991760838</v>
      </c>
      <c r="N50" s="52">
        <f t="shared" ca="1" si="3"/>
        <v>0.6225240808735748</v>
      </c>
      <c r="O50" s="52">
        <f t="shared" ca="1" si="8"/>
        <v>0.68992113023307944</v>
      </c>
      <c r="P50" s="60">
        <f t="shared" ca="1" si="9"/>
        <v>-1.5166108879413969</v>
      </c>
      <c r="Q50" s="60">
        <f t="shared" ca="1" si="4"/>
        <v>73.889160334641431</v>
      </c>
    </row>
    <row r="51" spans="4:17">
      <c r="D51">
        <f ca="1">Sheet2!L51</f>
        <v>117.44912632607392</v>
      </c>
      <c r="F51" s="61"/>
      <c r="G51" s="60">
        <f t="shared" ca="1" si="10"/>
        <v>108.4783780676967</v>
      </c>
      <c r="H51" s="60">
        <f t="shared" ca="1" si="0"/>
        <v>108.4783780676967</v>
      </c>
      <c r="I51" s="60">
        <f t="shared" ca="1" si="1"/>
        <v>133.80908421804483</v>
      </c>
      <c r="J51" s="60">
        <f t="shared" ca="1" si="2"/>
        <v>83.147671917348561</v>
      </c>
      <c r="K51" s="60">
        <f t="shared" ca="1" si="5"/>
        <v>110.05162653824934</v>
      </c>
      <c r="L51" s="60">
        <f t="shared" ca="1" si="6"/>
        <v>117.85458477434597</v>
      </c>
      <c r="M51" s="60">
        <f t="shared" ca="1" si="7"/>
        <v>117.43888603431282</v>
      </c>
      <c r="N51" s="52">
        <f t="shared" ca="1" si="3"/>
        <v>0.41569874003315022</v>
      </c>
      <c r="O51" s="52">
        <f t="shared" ca="1" si="8"/>
        <v>0.5902038974331052</v>
      </c>
      <c r="P51" s="60">
        <f t="shared" ca="1" si="9"/>
        <v>-1.6666435172319467</v>
      </c>
      <c r="Q51" s="60">
        <f t="shared" ca="1" si="4"/>
        <v>70.916622895832745</v>
      </c>
    </row>
    <row r="52" spans="4:17">
      <c r="D52">
        <f ca="1">Sheet2!L52</f>
        <v>126.31789258154924</v>
      </c>
      <c r="F52" s="61"/>
      <c r="G52" s="60">
        <f t="shared" ca="1" si="10"/>
        <v>109.97329447649467</v>
      </c>
      <c r="H52" s="60">
        <f t="shared" ca="1" si="0"/>
        <v>109.97329447649467</v>
      </c>
      <c r="I52" s="60">
        <f t="shared" ca="1" si="1"/>
        <v>136.29147994680238</v>
      </c>
      <c r="J52" s="60">
        <f t="shared" ca="1" si="2"/>
        <v>83.655109006186976</v>
      </c>
      <c r="K52" s="60">
        <f t="shared" ca="1" si="5"/>
        <v>111.60079473284932</v>
      </c>
      <c r="L52" s="60">
        <f t="shared" ca="1" si="6"/>
        <v>120.67568737674708</v>
      </c>
      <c r="M52" s="60">
        <f t="shared" ca="1" si="7"/>
        <v>119.97574504780894</v>
      </c>
      <c r="N52" s="52">
        <f t="shared" ca="1" si="3"/>
        <v>0.69994232893813546</v>
      </c>
      <c r="O52" s="52">
        <f t="shared" ca="1" si="8"/>
        <v>0.63010878161675254</v>
      </c>
      <c r="P52" s="60">
        <f t="shared" ca="1" si="9"/>
        <v>8.8687662554753217</v>
      </c>
      <c r="Q52" s="60">
        <f t="shared" ca="1" si="4"/>
        <v>76.748102969403959</v>
      </c>
    </row>
    <row r="53" spans="4:17">
      <c r="D53">
        <f ca="1">Sheet2!L53</f>
        <v>119.44617462145658</v>
      </c>
      <c r="F53" s="61"/>
      <c r="G53" s="60">
        <f t="shared" ca="1" si="10"/>
        <v>111.22822201831045</v>
      </c>
      <c r="H53" s="60">
        <f t="shared" ca="1" si="0"/>
        <v>111.22822201831045</v>
      </c>
      <c r="I53" s="60">
        <f t="shared" ca="1" si="1"/>
        <v>136.10079012275278</v>
      </c>
      <c r="J53" s="60">
        <f t="shared" ca="1" si="2"/>
        <v>86.35565391386811</v>
      </c>
      <c r="K53" s="60">
        <f t="shared" ca="1" si="5"/>
        <v>112.34797376985954</v>
      </c>
      <c r="L53" s="60">
        <f t="shared" ca="1" si="6"/>
        <v>120.26584979165025</v>
      </c>
      <c r="M53" s="60">
        <f t="shared" ca="1" si="7"/>
        <v>119.82443921170827</v>
      </c>
      <c r="N53" s="52">
        <f t="shared" ca="1" si="3"/>
        <v>0.44141057994198718</v>
      </c>
      <c r="O53" s="52">
        <f t="shared" ca="1" si="8"/>
        <v>0.56149125373501974</v>
      </c>
      <c r="P53" s="60">
        <f t="shared" ca="1" si="9"/>
        <v>-6.871717960092667</v>
      </c>
      <c r="Q53" s="60">
        <f t="shared" ca="1" si="4"/>
        <v>62.231188910153541</v>
      </c>
    </row>
    <row r="54" spans="4:17">
      <c r="D54">
        <f ca="1">Sheet2!L54</f>
        <v>114.95136066910439</v>
      </c>
      <c r="F54" s="61"/>
      <c r="G54" s="60">
        <f t="shared" ca="1" si="10"/>
        <v>112.00931396977656</v>
      </c>
      <c r="H54" s="60">
        <f t="shared" ca="1" si="0"/>
        <v>112.00931396977656</v>
      </c>
      <c r="I54" s="60">
        <f t="shared" ca="1" si="1"/>
        <v>135.73594542090103</v>
      </c>
      <c r="J54" s="60">
        <f t="shared" ca="1" si="2"/>
        <v>88.282682518652095</v>
      </c>
      <c r="K54" s="60">
        <f t="shared" ca="1" si="5"/>
        <v>112.59591537931144</v>
      </c>
      <c r="L54" s="60">
        <f t="shared" ca="1" si="6"/>
        <v>118.49435341746832</v>
      </c>
      <c r="M54" s="60">
        <f t="shared" ca="1" si="7"/>
        <v>118.4321310566786</v>
      </c>
      <c r="N54" s="52">
        <f t="shared" ca="1" si="3"/>
        <v>6.2222360789718323E-2</v>
      </c>
      <c r="O54" s="52">
        <f t="shared" ca="1" si="8"/>
        <v>0.37993892902763737</v>
      </c>
      <c r="P54" s="60">
        <f t="shared" ca="1" si="9"/>
        <v>-4.4948139523521888</v>
      </c>
      <c r="Q54" s="60">
        <f t="shared" ca="1" si="4"/>
        <v>54.136144212127277</v>
      </c>
    </row>
    <row r="55" spans="4:17">
      <c r="D55">
        <f ca="1">Sheet2!L55</f>
        <v>111.51033256390431</v>
      </c>
      <c r="F55" s="61"/>
      <c r="G55" s="60">
        <f t="shared" ca="1" si="10"/>
        <v>112.92728584647804</v>
      </c>
      <c r="H55" s="60">
        <f t="shared" ca="1" si="0"/>
        <v>112.92728584647804</v>
      </c>
      <c r="I55" s="60">
        <f t="shared" ca="1" si="1"/>
        <v>133.29367877826496</v>
      </c>
      <c r="J55" s="60">
        <f t="shared" ca="1" si="2"/>
        <v>92.560892914691124</v>
      </c>
      <c r="K55" s="60">
        <f t="shared" ca="1" si="5"/>
        <v>112.49252653974885</v>
      </c>
      <c r="L55" s="60">
        <f t="shared" ca="1" si="6"/>
        <v>116.16634646628033</v>
      </c>
      <c r="M55" s="60">
        <f t="shared" ca="1" si="7"/>
        <v>116.45447434445738</v>
      </c>
      <c r="N55" s="52">
        <f t="shared" ca="1" si="3"/>
        <v>-0.28812787817705043</v>
      </c>
      <c r="O55" s="52">
        <f t="shared" ca="1" si="8"/>
        <v>0.13700554458956909</v>
      </c>
      <c r="P55" s="60">
        <f t="shared" ca="1" si="9"/>
        <v>-3.4410281052000755</v>
      </c>
      <c r="Q55" s="60">
        <f t="shared" ca="1" si="4"/>
        <v>49.553044716000393</v>
      </c>
    </row>
    <row r="56" spans="4:17">
      <c r="D56">
        <f ca="1">Sheet2!L56</f>
        <v>109.32423571997016</v>
      </c>
      <c r="F56" s="61"/>
      <c r="G56" s="60">
        <f t="shared" ca="1" si="10"/>
        <v>113.41980861476165</v>
      </c>
      <c r="H56" s="60">
        <f t="shared" ca="1" si="0"/>
        <v>113.41980861476165</v>
      </c>
      <c r="I56" s="60">
        <f t="shared" ca="1" si="1"/>
        <v>132.02046934008803</v>
      </c>
      <c r="J56" s="60">
        <f t="shared" ca="1" si="2"/>
        <v>94.819147889435257</v>
      </c>
      <c r="K56" s="60">
        <f t="shared" ca="1" si="5"/>
        <v>112.19078455691279</v>
      </c>
      <c r="L56" s="60">
        <f t="shared" ca="1" si="6"/>
        <v>113.88564288417695</v>
      </c>
      <c r="M56" s="60">
        <f t="shared" ca="1" si="7"/>
        <v>114.41726330888962</v>
      </c>
      <c r="N56" s="52">
        <f t="shared" ca="1" si="3"/>
        <v>-0.53162042471267057</v>
      </c>
      <c r="O56" s="52">
        <f t="shared" ca="1" si="8"/>
        <v>-0.10613117152033623</v>
      </c>
      <c r="P56" s="60">
        <f t="shared" ca="1" si="9"/>
        <v>-2.1860968439341519</v>
      </c>
      <c r="Q56" s="60">
        <f t="shared" ca="1" si="4"/>
        <v>49.207746964216248</v>
      </c>
    </row>
    <row r="57" spans="4:17">
      <c r="D57">
        <f ca="1">Sheet2!L57</f>
        <v>113.01025869237976</v>
      </c>
      <c r="F57" s="61"/>
      <c r="G57" s="60">
        <f t="shared" ca="1" si="10"/>
        <v>114.08973806622672</v>
      </c>
      <c r="H57" s="60">
        <f t="shared" ca="1" si="0"/>
        <v>114.08973806622672</v>
      </c>
      <c r="I57" s="60">
        <f t="shared" ca="1" si="1"/>
        <v>130.41729282677571</v>
      </c>
      <c r="J57" s="60">
        <f t="shared" ca="1" si="2"/>
        <v>97.762183305677723</v>
      </c>
      <c r="K57" s="60">
        <f t="shared" ca="1" si="5"/>
        <v>112.26882971267156</v>
      </c>
      <c r="L57" s="60">
        <f t="shared" ca="1" si="6"/>
        <v>113.59384815357788</v>
      </c>
      <c r="M57" s="60">
        <f t="shared" ca="1" si="7"/>
        <v>114.01526198988681</v>
      </c>
      <c r="N57" s="52">
        <f t="shared" ca="1" si="3"/>
        <v>-0.42141383630892904</v>
      </c>
      <c r="O57" s="52">
        <f t="shared" ca="1" si="8"/>
        <v>-0.22077941326164272</v>
      </c>
      <c r="P57" s="60">
        <f t="shared" ca="1" si="9"/>
        <v>3.686022972409603</v>
      </c>
      <c r="Q57" s="60">
        <f t="shared" ca="1" si="4"/>
        <v>51.081874738875101</v>
      </c>
    </row>
    <row r="58" spans="4:17">
      <c r="D58">
        <f ca="1">Sheet2!L58</f>
        <v>112.17665341480544</v>
      </c>
      <c r="F58" s="61"/>
      <c r="G58" s="60">
        <f t="shared" ca="1" si="10"/>
        <v>114.74563310598504</v>
      </c>
      <c r="H58" s="60">
        <f t="shared" ca="1" si="0"/>
        <v>114.74563310598504</v>
      </c>
      <c r="I58" s="60">
        <f t="shared" ca="1" si="1"/>
        <v>127.96285215291584</v>
      </c>
      <c r="J58" s="60">
        <f t="shared" ca="1" si="2"/>
        <v>101.52841405905423</v>
      </c>
      <c r="K58" s="60">
        <f t="shared" ca="1" si="5"/>
        <v>112.2600510176367</v>
      </c>
      <c r="L58" s="60">
        <f t="shared" ca="1" si="6"/>
        <v>113.12144990732043</v>
      </c>
      <c r="M58" s="60">
        <f t="shared" ca="1" si="7"/>
        <v>113.48994525414929</v>
      </c>
      <c r="N58" s="52">
        <f t="shared" ca="1" si="3"/>
        <v>-0.36849534682886542</v>
      </c>
      <c r="O58" s="52">
        <f t="shared" ca="1" si="8"/>
        <v>-0.27449429819517823</v>
      </c>
      <c r="P58" s="60">
        <f t="shared" ca="1" si="9"/>
        <v>-0.83360527757432124</v>
      </c>
      <c r="Q58" s="60">
        <f t="shared" ca="1" si="4"/>
        <v>47.938631860148334</v>
      </c>
    </row>
    <row r="59" spans="4:17">
      <c r="D59">
        <f ca="1">Sheet2!L59</f>
        <v>112.07162298665763</v>
      </c>
      <c r="F59" s="61"/>
      <c r="G59" s="60">
        <f t="shared" ca="1" si="10"/>
        <v>114.98313388740834</v>
      </c>
      <c r="H59" s="60">
        <f t="shared" ca="1" si="0"/>
        <v>114.98313388740834</v>
      </c>
      <c r="I59" s="60">
        <f t="shared" ca="1" si="1"/>
        <v>127.43922440834493</v>
      </c>
      <c r="J59" s="60">
        <f t="shared" ca="1" si="2"/>
        <v>102.52704336647176</v>
      </c>
      <c r="K59" s="60">
        <f t="shared" ca="1" si="5"/>
        <v>112.2421054908768</v>
      </c>
      <c r="L59" s="60">
        <f t="shared" ca="1" si="6"/>
        <v>112.77150760043284</v>
      </c>
      <c r="M59" s="60">
        <f t="shared" ca="1" si="7"/>
        <v>113.08471032058024</v>
      </c>
      <c r="N59" s="52">
        <f t="shared" ca="1" si="3"/>
        <v>-0.31320272014740169</v>
      </c>
      <c r="O59" s="52">
        <f t="shared" ca="1" si="8"/>
        <v>-0.28857008799598677</v>
      </c>
      <c r="P59" s="60">
        <f t="shared" ca="1" si="9"/>
        <v>-0.10503042814781338</v>
      </c>
      <c r="Q59" s="60">
        <f t="shared" ca="1" si="4"/>
        <v>45.216225190645233</v>
      </c>
    </row>
    <row r="60" spans="4:17">
      <c r="D60">
        <f ca="1">Sheet2!L60</f>
        <v>112.06013484352546</v>
      </c>
      <c r="F60" s="61"/>
      <c r="G60" s="60">
        <f t="shared" ca="1" si="10"/>
        <v>115.04792903535967</v>
      </c>
      <c r="H60" s="60">
        <f t="shared" ca="1" si="0"/>
        <v>115.04792903535967</v>
      </c>
      <c r="I60" s="60">
        <f t="shared" ca="1" si="1"/>
        <v>127.35390124751405</v>
      </c>
      <c r="J60" s="60">
        <f t="shared" ca="1" si="2"/>
        <v>102.7419568232053</v>
      </c>
      <c r="K60" s="60">
        <f t="shared" ca="1" si="5"/>
        <v>112.22477495303382</v>
      </c>
      <c r="L60" s="60">
        <f t="shared" ca="1" si="6"/>
        <v>112.53438334813039</v>
      </c>
      <c r="M60" s="60">
        <f t="shared" ca="1" si="7"/>
        <v>112.79197446999316</v>
      </c>
      <c r="N60" s="52">
        <f t="shared" ca="1" si="3"/>
        <v>-0.25759112186277378</v>
      </c>
      <c r="O60" s="52">
        <f t="shared" ca="1" si="8"/>
        <v>-0.27730500940209113</v>
      </c>
      <c r="P60" s="60">
        <f t="shared" ca="1" si="9"/>
        <v>-1.1488143132169171E-2</v>
      </c>
      <c r="Q60" s="60">
        <f t="shared" ca="1" si="4"/>
        <v>51.652251270785428</v>
      </c>
    </row>
    <row r="61" spans="4:17">
      <c r="D61">
        <f ca="1">Sheet2!L61</f>
        <v>120.55248329889478</v>
      </c>
      <c r="F61" s="61"/>
      <c r="G61" s="60">
        <f t="shared" ca="1" si="10"/>
        <v>115.47641993563835</v>
      </c>
      <c r="H61" s="60">
        <f t="shared" ca="1" si="0"/>
        <v>115.47641993563835</v>
      </c>
      <c r="I61" s="60">
        <f t="shared" ca="1" si="1"/>
        <v>128.05798644824418</v>
      </c>
      <c r="J61" s="60">
        <f t="shared" ca="1" si="2"/>
        <v>102.89485342303252</v>
      </c>
      <c r="K61" s="60">
        <f t="shared" ca="1" si="5"/>
        <v>113.01789003359201</v>
      </c>
      <c r="L61" s="60">
        <f t="shared" ca="1" si="6"/>
        <v>115.20708333171854</v>
      </c>
      <c r="M61" s="60">
        <f t="shared" ca="1" si="7"/>
        <v>115.0092627068222</v>
      </c>
      <c r="N61" s="52">
        <f t="shared" ca="1" si="3"/>
        <v>0.19782062489633745</v>
      </c>
      <c r="O61" s="52">
        <f t="shared" ca="1" si="8"/>
        <v>-0.10453205147538984</v>
      </c>
      <c r="P61" s="60">
        <f t="shared" ca="1" si="9"/>
        <v>8.4923484553693243</v>
      </c>
      <c r="Q61" s="60">
        <f t="shared" ca="1" si="4"/>
        <v>54.864082331898366</v>
      </c>
    </row>
    <row r="62" spans="4:17">
      <c r="D62">
        <f ca="1">Sheet2!L62</f>
        <v>126.26863599161202</v>
      </c>
      <c r="F62" s="61"/>
      <c r="G62" s="60">
        <f t="shared" ca="1" si="10"/>
        <v>116.28148440075404</v>
      </c>
      <c r="H62" s="60">
        <f t="shared" ca="1" si="0"/>
        <v>116.28148440075404</v>
      </c>
      <c r="I62" s="60">
        <f t="shared" ca="1" si="1"/>
        <v>130.00286877091713</v>
      </c>
      <c r="J62" s="60">
        <f t="shared" ca="1" si="2"/>
        <v>102.56010003059095</v>
      </c>
      <c r="K62" s="60">
        <f t="shared" ca="1" si="5"/>
        <v>114.27986583911772</v>
      </c>
      <c r="L62" s="60">
        <f t="shared" ca="1" si="6"/>
        <v>118.89426755168304</v>
      </c>
      <c r="M62" s="60">
        <f t="shared" ca="1" si="7"/>
        <v>118.22622650247644</v>
      </c>
      <c r="N62" s="52">
        <f t="shared" ca="1" si="3"/>
        <v>0.66804104920660734</v>
      </c>
      <c r="O62" s="52">
        <f t="shared" ca="1" si="8"/>
        <v>0.17640362149988187</v>
      </c>
      <c r="P62" s="60">
        <f t="shared" ca="1" si="9"/>
        <v>5.7161526927172304</v>
      </c>
      <c r="Q62" s="60">
        <f t="shared" ca="1" si="4"/>
        <v>55.332842858480056</v>
      </c>
    </row>
    <row r="63" spans="4:17">
      <c r="D63">
        <f ca="1">Sheet2!L63</f>
        <v>129.84584129397811</v>
      </c>
      <c r="F63" s="61"/>
      <c r="G63" s="60">
        <f t="shared" ca="1" si="10"/>
        <v>117.18303521394702</v>
      </c>
      <c r="H63" s="60">
        <f t="shared" ca="1" si="0"/>
        <v>117.18303521394702</v>
      </c>
      <c r="I63" s="60">
        <f t="shared" ca="1" si="1"/>
        <v>132.90240702858637</v>
      </c>
      <c r="J63" s="60">
        <f t="shared" ca="1" si="2"/>
        <v>101.46366339930766</v>
      </c>
      <c r="K63" s="60">
        <f t="shared" ca="1" si="5"/>
        <v>115.76233969196157</v>
      </c>
      <c r="L63" s="60">
        <f t="shared" ca="1" si="6"/>
        <v>122.54479213244807</v>
      </c>
      <c r="M63" s="60">
        <f t="shared" ca="1" si="7"/>
        <v>121.54611644290549</v>
      </c>
      <c r="N63" s="52">
        <f t="shared" ca="1" si="3"/>
        <v>0.9986756895425799</v>
      </c>
      <c r="O63" s="52">
        <f t="shared" ca="1" si="8"/>
        <v>0.47541164624268117</v>
      </c>
      <c r="P63" s="60">
        <f t="shared" ca="1" si="9"/>
        <v>3.5772053023660959</v>
      </c>
      <c r="Q63" s="60">
        <f t="shared" ca="1" si="4"/>
        <v>58.950750522322416</v>
      </c>
    </row>
    <row r="64" spans="4:17">
      <c r="D64">
        <f ca="1">Sheet2!L64</f>
        <v>127.71439894374359</v>
      </c>
      <c r="F64" s="61"/>
      <c r="G64" s="60">
        <f t="shared" ca="1" si="10"/>
        <v>117.84961086517951</v>
      </c>
      <c r="H64" s="60">
        <f t="shared" ca="1" si="0"/>
        <v>117.84961086517951</v>
      </c>
      <c r="I64" s="60">
        <f t="shared" ca="1" si="1"/>
        <v>134.71927872394198</v>
      </c>
      <c r="J64" s="60">
        <f t="shared" ca="1" si="2"/>
        <v>100.97994300641705</v>
      </c>
      <c r="K64" s="60">
        <f t="shared" ca="1" si="5"/>
        <v>116.90063104927414</v>
      </c>
      <c r="L64" s="60">
        <f t="shared" ca="1" si="6"/>
        <v>124.26799440287991</v>
      </c>
      <c r="M64" s="60">
        <f t="shared" ca="1" si="7"/>
        <v>123.30848287171638</v>
      </c>
      <c r="N64" s="52">
        <f t="shared" ca="1" si="3"/>
        <v>0.95951153116352828</v>
      </c>
      <c r="O64" s="52">
        <f t="shared" ca="1" si="8"/>
        <v>0.65144796803208016</v>
      </c>
      <c r="P64" s="60">
        <f t="shared" ca="1" si="9"/>
        <v>-2.1314423502345221</v>
      </c>
      <c r="Q64" s="60">
        <f t="shared" ca="1" si="4"/>
        <v>58.254837845232281</v>
      </c>
    </row>
    <row r="65" spans="4:17">
      <c r="D65">
        <f ca="1">Sheet2!L65</f>
        <v>127.40098062117893</v>
      </c>
      <c r="F65" s="61"/>
      <c r="G65" s="60">
        <f t="shared" ca="1" si="10"/>
        <v>118.37188515780065</v>
      </c>
      <c r="H65" s="60">
        <f t="shared" ca="1" si="0"/>
        <v>118.37188515780065</v>
      </c>
      <c r="I65" s="60">
        <f t="shared" ca="1" si="1"/>
        <v>136.2158619272611</v>
      </c>
      <c r="J65" s="60">
        <f t="shared" ca="1" si="2"/>
        <v>100.52790838834018</v>
      </c>
      <c r="K65" s="60">
        <f t="shared" ca="1" si="5"/>
        <v>117.9006643418365</v>
      </c>
      <c r="L65" s="60">
        <f t="shared" ca="1" si="6"/>
        <v>125.31232314231292</v>
      </c>
      <c r="M65" s="60">
        <f t="shared" ca="1" si="7"/>
        <v>124.47776794299139</v>
      </c>
      <c r="N65" s="52">
        <f t="shared" ca="1" si="3"/>
        <v>0.83455519932152811</v>
      </c>
      <c r="O65" s="52">
        <f t="shared" ca="1" si="8"/>
        <v>0.71803241577369759</v>
      </c>
      <c r="P65" s="60">
        <f t="shared" ca="1" si="9"/>
        <v>-0.31341832256465807</v>
      </c>
      <c r="Q65" s="60">
        <f t="shared" ca="1" si="4"/>
        <v>59.808814885838103</v>
      </c>
    </row>
    <row r="66" spans="4:17">
      <c r="D66">
        <f ca="1">Sheet2!L66</f>
        <v>135.67086774927333</v>
      </c>
      <c r="F66" s="61"/>
      <c r="G66" s="60">
        <f t="shared" ca="1" si="10"/>
        <v>119.62625380991483</v>
      </c>
      <c r="H66" s="60">
        <f t="shared" ref="H66:H129" ca="1" si="11">SUM(OFFSET(H66,(-1*$T$2+1),-4,$T$2,1))/$T$2</f>
        <v>119.62625380991483</v>
      </c>
      <c r="I66" s="60">
        <f t="shared" ref="I66:I129" ca="1" si="12">H66+$T$3*STDEV(OFFSET(I66,(-1*$T$2+1),-5,$T$2,1))</f>
        <v>139.64747972573696</v>
      </c>
      <c r="J66" s="60">
        <f t="shared" ref="J66:J129" ca="1" si="13">H66-$T$3*STDEV(OFFSET(J66,(-1*$T$2+1),-6,$T$2,1))</f>
        <v>99.6050278940927</v>
      </c>
      <c r="K66" s="60">
        <f t="shared" ca="1" si="5"/>
        <v>119.59306466635429</v>
      </c>
      <c r="L66" s="60">
        <f t="shared" ca="1" si="6"/>
        <v>128.76517134463307</v>
      </c>
      <c r="M66" s="60">
        <f t="shared" ca="1" si="7"/>
        <v>127.67579645907195</v>
      </c>
      <c r="N66" s="52">
        <f t="shared" ref="N66:N129" ca="1" si="14">L66-M66</f>
        <v>1.0893748855611278</v>
      </c>
      <c r="O66" s="52">
        <f t="shared" ca="1" si="8"/>
        <v>0.85306604115094498</v>
      </c>
      <c r="P66" s="60">
        <f t="shared" ca="1" si="9"/>
        <v>8.2698871280943962</v>
      </c>
      <c r="Q66" s="60">
        <f t="shared" ref="Q66:Q129" ca="1" si="15">100-100/(1+(SUMIF(OFFSET(Q66,(-1*$T$7)+1,-1,$T$7,1),"&gt;=0")/$T$7)/ABS((SUMIF(OFFSET(Q66,(-1*$T$7)+1,-1,$T$7,1),"&lt;0")/$T$7)))</f>
        <v>59.328672495564092</v>
      </c>
    </row>
    <row r="67" spans="4:17">
      <c r="D67">
        <f ca="1">Sheet2!L67</f>
        <v>137.15123990447131</v>
      </c>
      <c r="F67" s="61"/>
      <c r="G67" s="60">
        <f t="shared" ca="1" si="10"/>
        <v>120.68901335075304</v>
      </c>
      <c r="H67" s="60">
        <f t="shared" ca="1" si="11"/>
        <v>120.68901335075304</v>
      </c>
      <c r="I67" s="60">
        <f t="shared" ca="1" si="12"/>
        <v>143.24037665965255</v>
      </c>
      <c r="J67" s="60">
        <f t="shared" ca="1" si="13"/>
        <v>98.137650041853547</v>
      </c>
      <c r="K67" s="60">
        <f t="shared" ref="K67:K130" ca="1" si="16">D67*2/(1+$T$2)+K66*(1-2/(1+$T$2))</f>
        <v>121.26527183188925</v>
      </c>
      <c r="L67" s="60">
        <f t="shared" ref="L67:L130" ca="1" si="17">D67*2/(1+$T$4)+L66*(1-2/(1+$T$4))</f>
        <v>131.56052753124584</v>
      </c>
      <c r="M67" s="60">
        <f t="shared" ref="M67:M130" ca="1" si="18">D67*2/(1+$T$5)+M66*(1-2/(1+$T$5))</f>
        <v>130.38306601490035</v>
      </c>
      <c r="N67" s="52">
        <f t="shared" ca="1" si="14"/>
        <v>1.1774615163454882</v>
      </c>
      <c r="O67" s="52">
        <f t="shared" ref="O67:O130" ca="1" si="19">N67*2/(1+$T$6)+O66*(1-2/(1+$T$6))</f>
        <v>0.97102803213077893</v>
      </c>
      <c r="P67" s="60">
        <f t="shared" ref="P67:P130" ca="1" si="20">D67-D66</f>
        <v>1.4803721551979834</v>
      </c>
      <c r="Q67" s="60">
        <f t="shared" ca="1" si="15"/>
        <v>69.78709856852069</v>
      </c>
    </row>
    <row r="68" spans="4:17">
      <c r="D68">
        <f ca="1">Sheet2!L68</f>
        <v>142.6247670386833</v>
      </c>
      <c r="F68" s="61"/>
      <c r="G68" s="60">
        <f t="shared" ca="1" si="10"/>
        <v>121.76475789179077</v>
      </c>
      <c r="H68" s="60">
        <f t="shared" ca="1" si="11"/>
        <v>121.76475789179077</v>
      </c>
      <c r="I68" s="60">
        <f t="shared" ca="1" si="12"/>
        <v>148.04788137108642</v>
      </c>
      <c r="J68" s="60">
        <f t="shared" ca="1" si="13"/>
        <v>95.481634412495126</v>
      </c>
      <c r="K68" s="60">
        <f t="shared" ca="1" si="16"/>
        <v>123.29950947063153</v>
      </c>
      <c r="L68" s="60">
        <f t="shared" ca="1" si="17"/>
        <v>135.24860736705836</v>
      </c>
      <c r="M68" s="60">
        <f t="shared" ca="1" si="18"/>
        <v>133.88069487883834</v>
      </c>
      <c r="N68" s="52">
        <f t="shared" ca="1" si="14"/>
        <v>1.3679124882200142</v>
      </c>
      <c r="O68" s="52">
        <f t="shared" ca="1" si="19"/>
        <v>1.1153496525268645</v>
      </c>
      <c r="P68" s="60">
        <f t="shared" ca="1" si="20"/>
        <v>5.4735271342119916</v>
      </c>
      <c r="Q68" s="60">
        <f t="shared" ca="1" si="15"/>
        <v>80.265577204889354</v>
      </c>
    </row>
    <row r="69" spans="4:17">
      <c r="D69">
        <f ca="1">Sheet2!L69</f>
        <v>137.4266250343467</v>
      </c>
      <c r="F69" s="61"/>
      <c r="G69" s="60">
        <f t="shared" ca="1" si="10"/>
        <v>122.60447010694573</v>
      </c>
      <c r="H69" s="60">
        <f t="shared" ca="1" si="11"/>
        <v>122.60447010694573</v>
      </c>
      <c r="I69" s="60">
        <f t="shared" ca="1" si="12"/>
        <v>150.57432173403387</v>
      </c>
      <c r="J69" s="60">
        <f t="shared" ca="1" si="13"/>
        <v>94.634618479857579</v>
      </c>
      <c r="K69" s="60">
        <f t="shared" ca="1" si="16"/>
        <v>124.64494904812821</v>
      </c>
      <c r="L69" s="60">
        <f t="shared" ca="1" si="17"/>
        <v>135.97461325615447</v>
      </c>
      <c r="M69" s="60">
        <f t="shared" ca="1" si="18"/>
        <v>134.89381778041218</v>
      </c>
      <c r="N69" s="52">
        <f t="shared" ca="1" si="14"/>
        <v>1.080795475742292</v>
      </c>
      <c r="O69" s="52">
        <f t="shared" ca="1" si="19"/>
        <v>1.1027844973324745</v>
      </c>
      <c r="P69" s="60">
        <f t="shared" ca="1" si="20"/>
        <v>-5.1981420043366029</v>
      </c>
      <c r="Q69" s="60">
        <f t="shared" ca="1" si="15"/>
        <v>77.294823417191765</v>
      </c>
    </row>
    <row r="70" spans="4:17">
      <c r="D70">
        <f ca="1">Sheet2!L70</f>
        <v>136.68333452930938</v>
      </c>
      <c r="F70" s="61"/>
      <c r="G70" s="60">
        <f t="shared" ca="1" si="10"/>
        <v>123.4828483412459</v>
      </c>
      <c r="H70" s="60">
        <f t="shared" ca="1" si="11"/>
        <v>123.4828483412459</v>
      </c>
      <c r="I70" s="60">
        <f t="shared" ca="1" si="12"/>
        <v>152.64139487506222</v>
      </c>
      <c r="J70" s="60">
        <f t="shared" ca="1" si="13"/>
        <v>94.324301807429578</v>
      </c>
      <c r="K70" s="60">
        <f t="shared" ca="1" si="16"/>
        <v>125.79146195109784</v>
      </c>
      <c r="L70" s="60">
        <f t="shared" ca="1" si="17"/>
        <v>136.21085368053946</v>
      </c>
      <c r="M70" s="60">
        <f t="shared" ca="1" si="18"/>
        <v>135.4051082800971</v>
      </c>
      <c r="N70" s="52">
        <f t="shared" ca="1" si="14"/>
        <v>0.80574540044236187</v>
      </c>
      <c r="O70" s="52">
        <f t="shared" ca="1" si="19"/>
        <v>0.99477028028152448</v>
      </c>
      <c r="P70" s="60">
        <f t="shared" ca="1" si="20"/>
        <v>-0.74329050503732219</v>
      </c>
      <c r="Q70" s="60">
        <f t="shared" ca="1" si="15"/>
        <v>79.717521188797591</v>
      </c>
    </row>
    <row r="71" spans="4:17">
      <c r="D71">
        <f ca="1">Sheet2!L71</f>
        <v>142.17869928798208</v>
      </c>
      <c r="F71" s="61"/>
      <c r="G71" s="60">
        <f t="shared" ca="1" si="10"/>
        <v>124.71932698934131</v>
      </c>
      <c r="H71" s="60">
        <f t="shared" ca="1" si="11"/>
        <v>124.71932698934131</v>
      </c>
      <c r="I71" s="60">
        <f t="shared" ca="1" si="12"/>
        <v>155.74647235519052</v>
      </c>
      <c r="J71" s="60">
        <f t="shared" ca="1" si="13"/>
        <v>93.692181623492118</v>
      </c>
      <c r="K71" s="60">
        <f t="shared" ca="1" si="16"/>
        <v>127.3521512212773</v>
      </c>
      <c r="L71" s="60">
        <f t="shared" ca="1" si="17"/>
        <v>138.20013554968702</v>
      </c>
      <c r="M71" s="60">
        <f t="shared" ca="1" si="18"/>
        <v>137.34041999663566</v>
      </c>
      <c r="N71" s="52">
        <f t="shared" ca="1" si="14"/>
        <v>0.85971555305135894</v>
      </c>
      <c r="O71" s="52">
        <f t="shared" ca="1" si="19"/>
        <v>0.94565947037964604</v>
      </c>
      <c r="P71" s="60">
        <f t="shared" ca="1" si="20"/>
        <v>5.4953647586727072</v>
      </c>
      <c r="Q71" s="60">
        <f t="shared" ca="1" si="15"/>
        <v>80.484598084317369</v>
      </c>
    </row>
    <row r="72" spans="4:17">
      <c r="D72">
        <f ca="1">Sheet2!L72</f>
        <v>137.96749888124126</v>
      </c>
      <c r="F72" s="61"/>
      <c r="G72" s="60">
        <f t="shared" ca="1" si="10"/>
        <v>125.30180730432592</v>
      </c>
      <c r="H72" s="60">
        <f t="shared" ca="1" si="11"/>
        <v>125.30180730432592</v>
      </c>
      <c r="I72" s="60">
        <f t="shared" ca="1" si="12"/>
        <v>157.37710884051543</v>
      </c>
      <c r="J72" s="60">
        <f t="shared" ca="1" si="13"/>
        <v>93.226505768136406</v>
      </c>
      <c r="K72" s="60">
        <f t="shared" ca="1" si="16"/>
        <v>128.36313671270244</v>
      </c>
      <c r="L72" s="60">
        <f t="shared" ca="1" si="17"/>
        <v>138.12258999353844</v>
      </c>
      <c r="M72" s="60">
        <f t="shared" ca="1" si="18"/>
        <v>137.51958539223727</v>
      </c>
      <c r="N72" s="52">
        <f t="shared" ca="1" si="14"/>
        <v>0.60300460130116562</v>
      </c>
      <c r="O72" s="52">
        <f t="shared" ca="1" si="19"/>
        <v>0.82105769980565313</v>
      </c>
      <c r="P72" s="60">
        <f t="shared" ca="1" si="20"/>
        <v>-4.2112004067408293</v>
      </c>
      <c r="Q72" s="60">
        <f t="shared" ca="1" si="15"/>
        <v>75.17709349481845</v>
      </c>
    </row>
    <row r="73" spans="4:17">
      <c r="D73">
        <f ca="1">Sheet2!L73</f>
        <v>126.94074002988999</v>
      </c>
      <c r="F73" s="61"/>
      <c r="G73" s="60">
        <f t="shared" ca="1" si="10"/>
        <v>125.67653557474759</v>
      </c>
      <c r="H73" s="60">
        <f t="shared" ca="1" si="11"/>
        <v>125.67653557474759</v>
      </c>
      <c r="I73" s="60">
        <f t="shared" ca="1" si="12"/>
        <v>157.53761811977733</v>
      </c>
      <c r="J73" s="60">
        <f t="shared" ca="1" si="13"/>
        <v>93.815453029717844</v>
      </c>
      <c r="K73" s="60">
        <f t="shared" ca="1" si="16"/>
        <v>128.22767036195839</v>
      </c>
      <c r="L73" s="60">
        <f t="shared" ca="1" si="17"/>
        <v>134.39530667232231</v>
      </c>
      <c r="M73" s="60">
        <f t="shared" ca="1" si="18"/>
        <v>134.49705814585235</v>
      </c>
      <c r="N73" s="52">
        <f t="shared" ca="1" si="14"/>
        <v>-0.10175147353004377</v>
      </c>
      <c r="O73" s="52">
        <f t="shared" ca="1" si="19"/>
        <v>0.48549072768358154</v>
      </c>
      <c r="P73" s="60">
        <f t="shared" ca="1" si="20"/>
        <v>-11.026758851351261</v>
      </c>
      <c r="Q73" s="60">
        <f t="shared" ca="1" si="15"/>
        <v>61.964092293557179</v>
      </c>
    </row>
    <row r="74" spans="4:17">
      <c r="D74">
        <f ca="1">Sheet2!L74</f>
        <v>120.15067479622039</v>
      </c>
      <c r="F74" s="61"/>
      <c r="G74" s="60">
        <f t="shared" ca="1" si="10"/>
        <v>125.93650128110339</v>
      </c>
      <c r="H74" s="60">
        <f t="shared" ca="1" si="11"/>
        <v>125.93650128110339</v>
      </c>
      <c r="I74" s="60">
        <f t="shared" ca="1" si="12"/>
        <v>157.25677683052263</v>
      </c>
      <c r="J74" s="60">
        <f t="shared" ca="1" si="13"/>
        <v>94.616225731684167</v>
      </c>
      <c r="K74" s="60">
        <f t="shared" ca="1" si="16"/>
        <v>127.45843268903096</v>
      </c>
      <c r="L74" s="60">
        <f t="shared" ca="1" si="17"/>
        <v>129.64709604695503</v>
      </c>
      <c r="M74" s="60">
        <f t="shared" ca="1" si="18"/>
        <v>130.39809147452894</v>
      </c>
      <c r="N74" s="52">
        <f t="shared" ca="1" si="14"/>
        <v>-0.75099542757391191</v>
      </c>
      <c r="O74" s="52">
        <f t="shared" ca="1" si="19"/>
        <v>3.5859398499038464E-2</v>
      </c>
      <c r="P74" s="60">
        <f t="shared" ca="1" si="20"/>
        <v>-6.7900652336696083</v>
      </c>
      <c r="Q74" s="60">
        <f t="shared" ca="1" si="15"/>
        <v>55.869585581524404</v>
      </c>
    </row>
    <row r="75" spans="4:17">
      <c r="D75">
        <f ca="1">Sheet2!L75</f>
        <v>122.13591902037216</v>
      </c>
      <c r="F75" s="61"/>
      <c r="G75" s="60">
        <f t="shared" ca="1" si="10"/>
        <v>126.46778060392678</v>
      </c>
      <c r="H75" s="60">
        <f t="shared" ca="1" si="11"/>
        <v>126.46778060392678</v>
      </c>
      <c r="I75" s="60">
        <f t="shared" ca="1" si="12"/>
        <v>156.49488529981784</v>
      </c>
      <c r="J75" s="60">
        <f t="shared" ca="1" si="13"/>
        <v>96.440675908035743</v>
      </c>
      <c r="K75" s="60">
        <f t="shared" ca="1" si="16"/>
        <v>126.95152662534917</v>
      </c>
      <c r="L75" s="60">
        <f t="shared" ca="1" si="17"/>
        <v>127.14337037142741</v>
      </c>
      <c r="M75" s="60">
        <f t="shared" ca="1" si="18"/>
        <v>128.03747077334128</v>
      </c>
      <c r="N75" s="52">
        <f t="shared" ca="1" si="14"/>
        <v>-0.89410040191387452</v>
      </c>
      <c r="O75" s="52">
        <f t="shared" ca="1" si="19"/>
        <v>-0.30230780165111176</v>
      </c>
      <c r="P75" s="60">
        <f t="shared" ca="1" si="20"/>
        <v>1.9852442241517707</v>
      </c>
      <c r="Q75" s="60">
        <f t="shared" ca="1" si="15"/>
        <v>51.268533229507788</v>
      </c>
    </row>
    <row r="76" spans="4:17">
      <c r="D76">
        <f ca="1">Sheet2!L76</f>
        <v>129.03749068458171</v>
      </c>
      <c r="F76" s="61"/>
      <c r="G76" s="60">
        <f t="shared" ca="1" si="10"/>
        <v>127.45344335215736</v>
      </c>
      <c r="H76" s="60">
        <f t="shared" ca="1" si="11"/>
        <v>127.45344335215736</v>
      </c>
      <c r="I76" s="60">
        <f t="shared" ca="1" si="12"/>
        <v>155.3737059648619</v>
      </c>
      <c r="J76" s="60">
        <f t="shared" ca="1" si="13"/>
        <v>99.533180739452845</v>
      </c>
      <c r="K76" s="60">
        <f t="shared" ca="1" si="16"/>
        <v>127.15018986908561</v>
      </c>
      <c r="L76" s="60">
        <f t="shared" ca="1" si="17"/>
        <v>127.77474380914552</v>
      </c>
      <c r="M76" s="60">
        <f t="shared" ca="1" si="18"/>
        <v>128.32319074798141</v>
      </c>
      <c r="N76" s="52">
        <f t="shared" ca="1" si="14"/>
        <v>-0.54844693883589457</v>
      </c>
      <c r="O76" s="52">
        <f t="shared" ca="1" si="19"/>
        <v>-0.39181294244557824</v>
      </c>
      <c r="P76" s="60">
        <f t="shared" ca="1" si="20"/>
        <v>6.9015716642095555</v>
      </c>
      <c r="Q76" s="60">
        <f t="shared" ca="1" si="15"/>
        <v>52.176858466577585</v>
      </c>
    </row>
    <row r="77" spans="4:17">
      <c r="D77">
        <f ca="1">Sheet2!L77</f>
        <v>123.48009343435932</v>
      </c>
      <c r="F77" s="61"/>
      <c r="G77" s="60">
        <f t="shared" ca="1" si="10"/>
        <v>127.97693508925633</v>
      </c>
      <c r="H77" s="60">
        <f t="shared" ca="1" si="11"/>
        <v>127.97693508925633</v>
      </c>
      <c r="I77" s="60">
        <f t="shared" ca="1" si="12"/>
        <v>154.44602773805664</v>
      </c>
      <c r="J77" s="60">
        <f t="shared" ca="1" si="13"/>
        <v>101.50784244045602</v>
      </c>
      <c r="K77" s="60">
        <f t="shared" ca="1" si="16"/>
        <v>126.80065687530215</v>
      </c>
      <c r="L77" s="60">
        <f t="shared" ca="1" si="17"/>
        <v>126.3431936842168</v>
      </c>
      <c r="M77" s="60">
        <f t="shared" ca="1" si="18"/>
        <v>126.9394486583751</v>
      </c>
      <c r="N77" s="52">
        <f t="shared" ca="1" si="14"/>
        <v>-0.59625497415829898</v>
      </c>
      <c r="O77" s="52">
        <f t="shared" ca="1" si="19"/>
        <v>-0.46615549943202217</v>
      </c>
      <c r="P77" s="60">
        <f t="shared" ca="1" si="20"/>
        <v>-5.5573972502223938</v>
      </c>
      <c r="Q77" s="60">
        <f t="shared" ca="1" si="15"/>
        <v>45.146406775466595</v>
      </c>
    </row>
    <row r="78" spans="4:17">
      <c r="D78">
        <f ca="1">Sheet2!L78</f>
        <v>118.82877044439212</v>
      </c>
      <c r="F78" s="61"/>
      <c r="G78" s="60">
        <f t="shared" ca="1" si="10"/>
        <v>128.30954094073567</v>
      </c>
      <c r="H78" s="60">
        <f t="shared" ca="1" si="11"/>
        <v>128.30954094073567</v>
      </c>
      <c r="I78" s="60">
        <f t="shared" ca="1" si="12"/>
        <v>153.48245849164863</v>
      </c>
      <c r="J78" s="60">
        <f t="shared" ca="1" si="13"/>
        <v>103.1366233898227</v>
      </c>
      <c r="K78" s="60">
        <f t="shared" ca="1" si="16"/>
        <v>126.04142959616786</v>
      </c>
      <c r="L78" s="60">
        <f t="shared" ca="1" si="17"/>
        <v>123.83838593760858</v>
      </c>
      <c r="M78" s="60">
        <f t="shared" ca="1" si="18"/>
        <v>124.62211202580855</v>
      </c>
      <c r="N78" s="52">
        <f t="shared" ca="1" si="14"/>
        <v>-0.78372608819996969</v>
      </c>
      <c r="O78" s="52">
        <f t="shared" ca="1" si="19"/>
        <v>-0.58163571352945764</v>
      </c>
      <c r="P78" s="60">
        <f t="shared" ca="1" si="20"/>
        <v>-4.6513229899671984</v>
      </c>
      <c r="Q78" s="60">
        <f t="shared" ca="1" si="15"/>
        <v>43.475810178526096</v>
      </c>
    </row>
    <row r="79" spans="4:17">
      <c r="D79">
        <f ca="1">Sheet2!L79</f>
        <v>118.65590675172947</v>
      </c>
      <c r="F79" s="61"/>
      <c r="G79" s="60">
        <f t="shared" ca="1" si="10"/>
        <v>128.63875512898929</v>
      </c>
      <c r="H79" s="60">
        <f t="shared" ca="1" si="11"/>
        <v>128.63875512898929</v>
      </c>
      <c r="I79" s="60">
        <f t="shared" ca="1" si="12"/>
        <v>152.40761160639138</v>
      </c>
      <c r="J79" s="60">
        <f t="shared" ca="1" si="13"/>
        <v>104.86989865158719</v>
      </c>
      <c r="K79" s="60">
        <f t="shared" ca="1" si="16"/>
        <v>125.33804646812611</v>
      </c>
      <c r="L79" s="60">
        <f t="shared" ca="1" si="17"/>
        <v>122.11089287564889</v>
      </c>
      <c r="M79" s="60">
        <f t="shared" ca="1" si="18"/>
        <v>122.91748194750025</v>
      </c>
      <c r="N79" s="52">
        <f t="shared" ca="1" si="14"/>
        <v>-0.80658907185136286</v>
      </c>
      <c r="O79" s="52">
        <f t="shared" ca="1" si="19"/>
        <v>-0.66343693473742316</v>
      </c>
      <c r="P79" s="60">
        <f t="shared" ca="1" si="20"/>
        <v>-0.17286369266264501</v>
      </c>
      <c r="Q79" s="60">
        <f t="shared" ca="1" si="15"/>
        <v>43.565730653092388</v>
      </c>
    </row>
    <row r="80" spans="4:17">
      <c r="D80">
        <f ca="1">Sheet2!L80</f>
        <v>121.32235165667748</v>
      </c>
      <c r="F80" s="61"/>
      <c r="G80" s="60">
        <f t="shared" ca="1" si="10"/>
        <v>129.10186596964687</v>
      </c>
      <c r="H80" s="60">
        <f t="shared" ca="1" si="11"/>
        <v>129.10186596964687</v>
      </c>
      <c r="I80" s="60">
        <f t="shared" ca="1" si="12"/>
        <v>150.90002397098573</v>
      </c>
      <c r="J80" s="60">
        <f t="shared" ca="1" si="13"/>
        <v>107.303707968308</v>
      </c>
      <c r="K80" s="60">
        <f t="shared" ca="1" si="16"/>
        <v>124.95559934322624</v>
      </c>
      <c r="L80" s="60">
        <f t="shared" ca="1" si="17"/>
        <v>121.84804580265842</v>
      </c>
      <c r="M80" s="60">
        <f t="shared" ca="1" si="18"/>
        <v>122.46173043583661</v>
      </c>
      <c r="N80" s="52">
        <f t="shared" ca="1" si="14"/>
        <v>-0.61368463317819533</v>
      </c>
      <c r="O80" s="52">
        <f t="shared" ca="1" si="19"/>
        <v>-0.64534518871588575</v>
      </c>
      <c r="P80" s="60">
        <f t="shared" ca="1" si="20"/>
        <v>2.6664449049480083</v>
      </c>
      <c r="Q80" s="60">
        <f t="shared" ca="1" si="15"/>
        <v>38.494229709104047</v>
      </c>
    </row>
    <row r="81" spans="4:17">
      <c r="D81">
        <f ca="1">Sheet2!L81</f>
        <v>117.06067836684835</v>
      </c>
      <c r="F81" s="61"/>
      <c r="G81" s="60">
        <f t="shared" ca="1" si="10"/>
        <v>128.92727572304452</v>
      </c>
      <c r="H81" s="60">
        <f t="shared" ca="1" si="11"/>
        <v>128.92727572304452</v>
      </c>
      <c r="I81" s="60">
        <f t="shared" ca="1" si="12"/>
        <v>151.36684877888507</v>
      </c>
      <c r="J81" s="60">
        <f t="shared" ca="1" si="13"/>
        <v>106.48770266720398</v>
      </c>
      <c r="K81" s="60">
        <f t="shared" ca="1" si="16"/>
        <v>124.20370210738072</v>
      </c>
      <c r="L81" s="60">
        <f t="shared" ca="1" si="17"/>
        <v>120.25225665738841</v>
      </c>
      <c r="M81" s="60">
        <f t="shared" ca="1" si="18"/>
        <v>120.91857270183996</v>
      </c>
      <c r="N81" s="52">
        <f t="shared" ca="1" si="14"/>
        <v>-0.66631604445154835</v>
      </c>
      <c r="O81" s="52">
        <f t="shared" ca="1" si="19"/>
        <v>-0.65297095443794484</v>
      </c>
      <c r="P81" s="60">
        <f t="shared" ca="1" si="20"/>
        <v>-4.2616732898291332</v>
      </c>
      <c r="Q81" s="60">
        <f t="shared" ca="1" si="15"/>
        <v>34.577721203161687</v>
      </c>
    </row>
    <row r="82" spans="4:17">
      <c r="D82">
        <f ca="1">Sheet2!L82</f>
        <v>115.22737138659046</v>
      </c>
      <c r="F82" s="61"/>
      <c r="G82" s="60">
        <f t="shared" ca="1" si="10"/>
        <v>128.37521249279348</v>
      </c>
      <c r="H82" s="60">
        <f t="shared" ca="1" si="11"/>
        <v>128.37521249279348</v>
      </c>
      <c r="I82" s="60">
        <f t="shared" ca="1" si="12"/>
        <v>152.31261835765869</v>
      </c>
      <c r="J82" s="60">
        <f t="shared" ca="1" si="13"/>
        <v>104.43780662792827</v>
      </c>
      <c r="K82" s="60">
        <f t="shared" ca="1" si="16"/>
        <v>123.34881346730546</v>
      </c>
      <c r="L82" s="60">
        <f t="shared" ca="1" si="17"/>
        <v>118.57729490045577</v>
      </c>
      <c r="M82" s="60">
        <f t="shared" ca="1" si="18"/>
        <v>119.29251518319725</v>
      </c>
      <c r="N82" s="52">
        <f t="shared" ca="1" si="14"/>
        <v>-0.71522028274148397</v>
      </c>
      <c r="O82" s="52">
        <f t="shared" ca="1" si="19"/>
        <v>-0.67560707382105001</v>
      </c>
      <c r="P82" s="60">
        <f t="shared" ca="1" si="20"/>
        <v>-1.8333069802578876</v>
      </c>
      <c r="Q82" s="60">
        <f t="shared" ca="1" si="15"/>
        <v>27.723755564630238</v>
      </c>
    </row>
    <row r="83" spans="4:17">
      <c r="D83">
        <f ca="1">Sheet2!L83</f>
        <v>124.71741761507874</v>
      </c>
      <c r="F83" s="61"/>
      <c r="G83" s="60">
        <f t="shared" ca="1" si="10"/>
        <v>128.11879130884853</v>
      </c>
      <c r="H83" s="60">
        <f t="shared" ca="1" si="11"/>
        <v>128.11879130884853</v>
      </c>
      <c r="I83" s="60">
        <f t="shared" ca="1" si="12"/>
        <v>152.13837764758719</v>
      </c>
      <c r="J83" s="60">
        <f t="shared" ca="1" si="13"/>
        <v>104.09920497010987</v>
      </c>
      <c r="K83" s="60">
        <f t="shared" ca="1" si="16"/>
        <v>123.47915671947435</v>
      </c>
      <c r="L83" s="60">
        <f t="shared" ca="1" si="17"/>
        <v>120.62400247199676</v>
      </c>
      <c r="M83" s="60">
        <f t="shared" ca="1" si="18"/>
        <v>120.84248730659196</v>
      </c>
      <c r="N83" s="52">
        <f t="shared" ca="1" si="14"/>
        <v>-0.21848483459520196</v>
      </c>
      <c r="O83" s="52">
        <f t="shared" ca="1" si="19"/>
        <v>-0.50938080501165073</v>
      </c>
      <c r="P83" s="60">
        <f t="shared" ca="1" si="20"/>
        <v>9.4900462284882821</v>
      </c>
      <c r="Q83" s="60">
        <f t="shared" ca="1" si="15"/>
        <v>40.340573240348597</v>
      </c>
    </row>
    <row r="84" spans="4:17">
      <c r="D84">
        <f ca="1">Sheet2!L84</f>
        <v>131.96716867170045</v>
      </c>
      <c r="F84" s="61"/>
      <c r="G84" s="60">
        <f t="shared" ca="1" si="10"/>
        <v>128.33142979524638</v>
      </c>
      <c r="H84" s="60">
        <f t="shared" ca="1" si="11"/>
        <v>128.33142979524638</v>
      </c>
      <c r="I84" s="60">
        <f t="shared" ca="1" si="12"/>
        <v>152.46460766772304</v>
      </c>
      <c r="J84" s="60">
        <f t="shared" ca="1" si="13"/>
        <v>104.19825192276973</v>
      </c>
      <c r="K84" s="60">
        <f t="shared" ca="1" si="16"/>
        <v>124.28753881016254</v>
      </c>
      <c r="L84" s="60">
        <f t="shared" ca="1" si="17"/>
        <v>124.40505787189799</v>
      </c>
      <c r="M84" s="60">
        <f t="shared" ca="1" si="18"/>
        <v>124.02096769662296</v>
      </c>
      <c r="N84" s="52">
        <f t="shared" ca="1" si="14"/>
        <v>0.38409017527503408</v>
      </c>
      <c r="O84" s="52">
        <f t="shared" ca="1" si="19"/>
        <v>-0.18448226672558352</v>
      </c>
      <c r="P84" s="60">
        <f t="shared" ca="1" si="20"/>
        <v>7.2497510566217045</v>
      </c>
      <c r="Q84" s="60">
        <f t="shared" ca="1" si="15"/>
        <v>46.738159223360853</v>
      </c>
    </row>
    <row r="85" spans="4:17">
      <c r="D85">
        <f ca="1">Sheet2!L85</f>
        <v>131.40995840267985</v>
      </c>
      <c r="F85" s="61"/>
      <c r="G85" s="60">
        <f t="shared" ref="G85:G148" ca="1" si="21">SUM(D66:D85)/20</f>
        <v>128.53187868432141</v>
      </c>
      <c r="H85" s="60">
        <f t="shared" ca="1" si="11"/>
        <v>128.53187868432141</v>
      </c>
      <c r="I85" s="60">
        <f t="shared" ca="1" si="12"/>
        <v>152.72935927042329</v>
      </c>
      <c r="J85" s="60">
        <f t="shared" ca="1" si="13"/>
        <v>104.33439809821954</v>
      </c>
      <c r="K85" s="60">
        <f t="shared" ca="1" si="16"/>
        <v>124.9658644856404</v>
      </c>
      <c r="L85" s="60">
        <f t="shared" ca="1" si="17"/>
        <v>126.74002471549196</v>
      </c>
      <c r="M85" s="60">
        <f t="shared" ca="1" si="18"/>
        <v>126.1321078983535</v>
      </c>
      <c r="N85" s="52">
        <f t="shared" ca="1" si="14"/>
        <v>0.60791681713845946</v>
      </c>
      <c r="O85" s="52">
        <f t="shared" ca="1" si="19"/>
        <v>0.10366285467952302</v>
      </c>
      <c r="P85" s="60">
        <f t="shared" ca="1" si="20"/>
        <v>-0.55721026902060089</v>
      </c>
      <c r="Q85" s="60">
        <f t="shared" ca="1" si="15"/>
        <v>42.00596559906235</v>
      </c>
    </row>
    <row r="86" spans="4:17">
      <c r="D86">
        <f ca="1">Sheet2!L86</f>
        <v>126.70491124794597</v>
      </c>
      <c r="F86" s="61"/>
      <c r="G86" s="60">
        <f t="shared" ca="1" si="21"/>
        <v>128.08358085925502</v>
      </c>
      <c r="H86" s="60">
        <f t="shared" ca="1" si="11"/>
        <v>128.08358085925502</v>
      </c>
      <c r="I86" s="60">
        <f t="shared" ca="1" si="12"/>
        <v>151.8524952575699</v>
      </c>
      <c r="J86" s="60">
        <f t="shared" ca="1" si="13"/>
        <v>104.31466646094015</v>
      </c>
      <c r="K86" s="60">
        <f t="shared" ca="1" si="16"/>
        <v>125.13148798681236</v>
      </c>
      <c r="L86" s="60">
        <f t="shared" ca="1" si="17"/>
        <v>126.72832022630998</v>
      </c>
      <c r="M86" s="60">
        <f t="shared" ca="1" si="18"/>
        <v>126.29576599823707</v>
      </c>
      <c r="N86" s="52">
        <f t="shared" ca="1" si="14"/>
        <v>0.43255422807290245</v>
      </c>
      <c r="O86" s="52">
        <f t="shared" ca="1" si="19"/>
        <v>0.22325971773166101</v>
      </c>
      <c r="P86" s="60">
        <f t="shared" ca="1" si="20"/>
        <v>-4.7050471547338759</v>
      </c>
      <c r="Q86" s="60">
        <f t="shared" ca="1" si="15"/>
        <v>41.700219013665958</v>
      </c>
    </row>
    <row r="87" spans="4:17">
      <c r="D87">
        <f ca="1">Sheet2!L87</f>
        <v>120.18517155664971</v>
      </c>
      <c r="F87" s="61"/>
      <c r="G87" s="60">
        <f t="shared" ca="1" si="21"/>
        <v>127.23527744186393</v>
      </c>
      <c r="H87" s="60">
        <f t="shared" ca="1" si="11"/>
        <v>127.23527744186393</v>
      </c>
      <c r="I87" s="60">
        <f t="shared" ca="1" si="12"/>
        <v>150.71584116705654</v>
      </c>
      <c r="J87" s="60">
        <f t="shared" ca="1" si="13"/>
        <v>103.7547137166713</v>
      </c>
      <c r="K87" s="60">
        <f t="shared" ca="1" si="16"/>
        <v>124.66041023155877</v>
      </c>
      <c r="L87" s="60">
        <f t="shared" ca="1" si="17"/>
        <v>124.54727066975656</v>
      </c>
      <c r="M87" s="60">
        <f t="shared" ca="1" si="18"/>
        <v>124.54988187206925</v>
      </c>
      <c r="N87" s="52">
        <f t="shared" ca="1" si="14"/>
        <v>-2.6112023126927397E-3</v>
      </c>
      <c r="O87" s="52">
        <f t="shared" ca="1" si="19"/>
        <v>0.14112483771553239</v>
      </c>
      <c r="P87" s="60">
        <f t="shared" ca="1" si="20"/>
        <v>-6.519739691296266</v>
      </c>
      <c r="Q87" s="60">
        <f t="shared" ca="1" si="15"/>
        <v>44.667359644211068</v>
      </c>
    </row>
    <row r="88" spans="4:17">
      <c r="D88">
        <f ca="1">Sheet2!L88</f>
        <v>122.26404574785137</v>
      </c>
      <c r="F88" s="61"/>
      <c r="G88" s="60">
        <f t="shared" ca="1" si="21"/>
        <v>126.21724137732232</v>
      </c>
      <c r="H88" s="60">
        <f t="shared" ca="1" si="11"/>
        <v>126.21724137732232</v>
      </c>
      <c r="I88" s="60">
        <f t="shared" ca="1" si="12"/>
        <v>147.63349618413406</v>
      </c>
      <c r="J88" s="60">
        <f t="shared" ca="1" si="13"/>
        <v>104.80098657051059</v>
      </c>
      <c r="K88" s="60">
        <f t="shared" ca="1" si="16"/>
        <v>124.43218504263426</v>
      </c>
      <c r="L88" s="60">
        <f t="shared" ca="1" si="17"/>
        <v>123.78619569578817</v>
      </c>
      <c r="M88" s="60">
        <f t="shared" ca="1" si="18"/>
        <v>123.89678583657843</v>
      </c>
      <c r="N88" s="52">
        <f t="shared" ca="1" si="14"/>
        <v>-0.11059014079026497</v>
      </c>
      <c r="O88" s="52">
        <f t="shared" ca="1" si="19"/>
        <v>4.9592118258878805E-2</v>
      </c>
      <c r="P88" s="60">
        <f t="shared" ca="1" si="20"/>
        <v>2.0788741912016633</v>
      </c>
      <c r="Q88" s="60">
        <f t="shared" ca="1" si="15"/>
        <v>51.802279686144033</v>
      </c>
    </row>
    <row r="89" spans="4:17">
      <c r="D89">
        <f ca="1">Sheet2!L89</f>
        <v>130.50860561890474</v>
      </c>
      <c r="F89" s="61"/>
      <c r="G89" s="60">
        <f t="shared" ca="1" si="21"/>
        <v>125.87134040655023</v>
      </c>
      <c r="H89" s="60">
        <f t="shared" ca="1" si="11"/>
        <v>125.87134040655023</v>
      </c>
      <c r="I89" s="60">
        <f t="shared" ca="1" si="12"/>
        <v>146.24341369445926</v>
      </c>
      <c r="J89" s="60">
        <f t="shared" ca="1" si="13"/>
        <v>105.4992671186412</v>
      </c>
      <c r="K89" s="60">
        <f t="shared" ca="1" si="16"/>
        <v>125.01089176418382</v>
      </c>
      <c r="L89" s="60">
        <f t="shared" ca="1" si="17"/>
        <v>126.0269990034937</v>
      </c>
      <c r="M89" s="60">
        <f t="shared" ca="1" si="18"/>
        <v>125.78587720295738</v>
      </c>
      <c r="N89" s="52">
        <f t="shared" ca="1" si="14"/>
        <v>0.2411218005363196</v>
      </c>
      <c r="O89" s="52">
        <f t="shared" ca="1" si="19"/>
        <v>0.11923927545067545</v>
      </c>
      <c r="P89" s="60">
        <f t="shared" ca="1" si="20"/>
        <v>8.2445598710533687</v>
      </c>
      <c r="Q89" s="60">
        <f t="shared" ca="1" si="15"/>
        <v>56.451464950585368</v>
      </c>
    </row>
    <row r="90" spans="4:17">
      <c r="D90">
        <f ca="1">Sheet2!L90</f>
        <v>131.38451383226399</v>
      </c>
      <c r="F90" s="61"/>
      <c r="G90" s="60">
        <f t="shared" ca="1" si="21"/>
        <v>125.60639937169799</v>
      </c>
      <c r="H90" s="60">
        <f t="shared" ca="1" si="11"/>
        <v>125.60639937169799</v>
      </c>
      <c r="I90" s="60">
        <f t="shared" ca="1" si="12"/>
        <v>145.10080032196231</v>
      </c>
      <c r="J90" s="60">
        <f t="shared" ca="1" si="13"/>
        <v>106.11199842143365</v>
      </c>
      <c r="K90" s="60">
        <f t="shared" ca="1" si="16"/>
        <v>125.61790338971528</v>
      </c>
      <c r="L90" s="60">
        <f t="shared" ca="1" si="17"/>
        <v>127.81283727975048</v>
      </c>
      <c r="M90" s="60">
        <f t="shared" ca="1" si="18"/>
        <v>127.38548766847356</v>
      </c>
      <c r="N90" s="52">
        <f t="shared" ca="1" si="14"/>
        <v>0.42734961127692372</v>
      </c>
      <c r="O90" s="52">
        <f t="shared" ca="1" si="19"/>
        <v>0.23127939756931118</v>
      </c>
      <c r="P90" s="60">
        <f t="shared" ca="1" si="20"/>
        <v>0.87590821335925284</v>
      </c>
      <c r="Q90" s="60">
        <f t="shared" ca="1" si="15"/>
        <v>51.993593142681512</v>
      </c>
    </row>
    <row r="91" spans="4:17">
      <c r="D91">
        <f ca="1">Sheet2!L91</f>
        <v>125.01939051318132</v>
      </c>
      <c r="F91" s="61"/>
      <c r="G91" s="60">
        <f t="shared" ca="1" si="21"/>
        <v>124.74843393295797</v>
      </c>
      <c r="H91" s="60">
        <f t="shared" ca="1" si="11"/>
        <v>124.74843393295797</v>
      </c>
      <c r="I91" s="60">
        <f t="shared" ca="1" si="12"/>
        <v>141.0270900302931</v>
      </c>
      <c r="J91" s="60">
        <f t="shared" ca="1" si="13"/>
        <v>108.46977783562284</v>
      </c>
      <c r="K91" s="60">
        <f t="shared" ca="1" si="16"/>
        <v>125.5609021633787</v>
      </c>
      <c r="L91" s="60">
        <f t="shared" ca="1" si="17"/>
        <v>126.88168835756076</v>
      </c>
      <c r="M91" s="60">
        <f t="shared" ca="1" si="18"/>
        <v>126.70945990981863</v>
      </c>
      <c r="N91" s="52">
        <f t="shared" ca="1" si="14"/>
        <v>0.17222844774212831</v>
      </c>
      <c r="O91" s="52">
        <f t="shared" ca="1" si="19"/>
        <v>0.20980632490488105</v>
      </c>
      <c r="P91" s="60">
        <f t="shared" ca="1" si="20"/>
        <v>-6.3651233190826702</v>
      </c>
      <c r="Q91" s="60">
        <f t="shared" ca="1" si="15"/>
        <v>51.289801233842923</v>
      </c>
    </row>
    <row r="92" spans="4:17">
      <c r="D92">
        <f ca="1">Sheet2!L92</f>
        <v>120.7861950615428</v>
      </c>
      <c r="F92" s="61"/>
      <c r="G92" s="60">
        <f t="shared" ca="1" si="21"/>
        <v>123.88936874197304</v>
      </c>
      <c r="H92" s="60">
        <f t="shared" ca="1" si="11"/>
        <v>123.88936874197304</v>
      </c>
      <c r="I92" s="60">
        <f t="shared" ca="1" si="12"/>
        <v>137.88279571434433</v>
      </c>
      <c r="J92" s="60">
        <f t="shared" ca="1" si="13"/>
        <v>109.89594176960176</v>
      </c>
      <c r="K92" s="60">
        <f t="shared" ca="1" si="16"/>
        <v>125.10616815368004</v>
      </c>
      <c r="L92" s="60">
        <f t="shared" ca="1" si="17"/>
        <v>124.84985725888811</v>
      </c>
      <c r="M92" s="60">
        <f t="shared" ca="1" si="18"/>
        <v>125.01709852459697</v>
      </c>
      <c r="N92" s="52">
        <f t="shared" ca="1" si="14"/>
        <v>-0.1672412657088671</v>
      </c>
      <c r="O92" s="52">
        <f t="shared" ca="1" si="19"/>
        <v>7.2698110136245345E-2</v>
      </c>
      <c r="P92" s="60">
        <f t="shared" ca="1" si="20"/>
        <v>-4.2331954516385224</v>
      </c>
      <c r="Q92" s="60">
        <f t="shared" ca="1" si="15"/>
        <v>51.651730738543215</v>
      </c>
    </row>
    <row r="93" spans="4:17">
      <c r="D93">
        <f ca="1">Sheet2!L93</f>
        <v>111.42950847342316</v>
      </c>
      <c r="F93" s="61"/>
      <c r="G93" s="60">
        <f t="shared" ca="1" si="21"/>
        <v>123.11380716414969</v>
      </c>
      <c r="H93" s="60">
        <f t="shared" ca="1" si="11"/>
        <v>123.11380716414969</v>
      </c>
      <c r="I93" s="60">
        <f t="shared" ca="1" si="12"/>
        <v>138.89717315555021</v>
      </c>
      <c r="J93" s="60">
        <f t="shared" ca="1" si="13"/>
        <v>107.33044117274916</v>
      </c>
      <c r="K93" s="60">
        <f t="shared" ca="1" si="16"/>
        <v>123.80362913651273</v>
      </c>
      <c r="L93" s="60">
        <f t="shared" ca="1" si="17"/>
        <v>120.37640766373313</v>
      </c>
      <c r="M93" s="60">
        <f t="shared" ca="1" si="18"/>
        <v>121.13492993854732</v>
      </c>
      <c r="N93" s="52">
        <f t="shared" ca="1" si="14"/>
        <v>-0.75852227481418311</v>
      </c>
      <c r="O93" s="52">
        <f t="shared" ca="1" si="19"/>
        <v>-0.22956384802754681</v>
      </c>
      <c r="P93" s="60">
        <f t="shared" ca="1" si="20"/>
        <v>-9.3566865881196435</v>
      </c>
      <c r="Q93" s="60">
        <f t="shared" ca="1" si="15"/>
        <v>44.720444798856562</v>
      </c>
    </row>
    <row r="94" spans="4:17">
      <c r="D94">
        <f ca="1">Sheet2!L94</f>
        <v>115.33715492268584</v>
      </c>
      <c r="F94" s="61"/>
      <c r="G94" s="60">
        <f t="shared" ca="1" si="21"/>
        <v>122.87313117047297</v>
      </c>
      <c r="H94" s="60">
        <f t="shared" ca="1" si="11"/>
        <v>122.87313117047297</v>
      </c>
      <c r="I94" s="60">
        <f t="shared" ca="1" si="12"/>
        <v>139.28135971019159</v>
      </c>
      <c r="J94" s="60">
        <f t="shared" ca="1" si="13"/>
        <v>106.46490263075435</v>
      </c>
      <c r="K94" s="60">
        <f t="shared" ca="1" si="16"/>
        <v>122.9972982590054</v>
      </c>
      <c r="L94" s="60">
        <f t="shared" ca="1" si="17"/>
        <v>118.69665675005071</v>
      </c>
      <c r="M94" s="60">
        <f t="shared" ca="1" si="18"/>
        <v>119.47842279115832</v>
      </c>
      <c r="N94" s="52">
        <f t="shared" ca="1" si="14"/>
        <v>-0.78176604110761616</v>
      </c>
      <c r="O94" s="52">
        <f t="shared" ca="1" si="19"/>
        <v>-0.43036464551120834</v>
      </c>
      <c r="P94" s="60">
        <f t="shared" ca="1" si="20"/>
        <v>3.9076464492626855</v>
      </c>
      <c r="Q94" s="60">
        <f t="shared" ca="1" si="15"/>
        <v>45.705150334153252</v>
      </c>
    </row>
    <row r="95" spans="4:17">
      <c r="D95">
        <f ca="1">Sheet2!L95</f>
        <v>118.97121471774199</v>
      </c>
      <c r="F95" s="61"/>
      <c r="G95" s="60">
        <f t="shared" ca="1" si="21"/>
        <v>122.71489595534146</v>
      </c>
      <c r="H95" s="60">
        <f t="shared" ca="1" si="11"/>
        <v>122.71489595534146</v>
      </c>
      <c r="I95" s="60">
        <f t="shared" ca="1" si="12"/>
        <v>139.29422816795866</v>
      </c>
      <c r="J95" s="60">
        <f t="shared" ca="1" si="13"/>
        <v>106.13556374272427</v>
      </c>
      <c r="K95" s="60">
        <f t="shared" ca="1" si="16"/>
        <v>122.61386173126604</v>
      </c>
      <c r="L95" s="60">
        <f t="shared" ca="1" si="17"/>
        <v>118.78817607261448</v>
      </c>
      <c r="M95" s="60">
        <f t="shared" ca="1" si="18"/>
        <v>119.33350619875367</v>
      </c>
      <c r="N95" s="52">
        <f t="shared" ca="1" si="14"/>
        <v>-0.54533012613919141</v>
      </c>
      <c r="O95" s="52">
        <f t="shared" ca="1" si="19"/>
        <v>-0.47217027483047491</v>
      </c>
      <c r="P95" s="60">
        <f t="shared" ca="1" si="20"/>
        <v>3.634059795056146</v>
      </c>
      <c r="Q95" s="60">
        <f t="shared" ca="1" si="15"/>
        <v>51.383420989643248</v>
      </c>
    </row>
    <row r="96" spans="4:17">
      <c r="D96">
        <f ca="1">Sheet2!L96</f>
        <v>113.82674594251851</v>
      </c>
      <c r="F96" s="61"/>
      <c r="G96" s="60">
        <f t="shared" ca="1" si="21"/>
        <v>121.9543587182383</v>
      </c>
      <c r="H96" s="60">
        <f t="shared" ca="1" si="11"/>
        <v>121.9543587182383</v>
      </c>
      <c r="I96" s="60">
        <f t="shared" ca="1" si="12"/>
        <v>138.86004815405641</v>
      </c>
      <c r="J96" s="60">
        <f t="shared" ca="1" si="13"/>
        <v>105.04866928242018</v>
      </c>
      <c r="K96" s="60">
        <f t="shared" ca="1" si="16"/>
        <v>121.77699356090913</v>
      </c>
      <c r="L96" s="60">
        <f t="shared" ca="1" si="17"/>
        <v>117.13436602924915</v>
      </c>
      <c r="M96" s="60">
        <f t="shared" ca="1" si="18"/>
        <v>117.76014612554363</v>
      </c>
      <c r="N96" s="52">
        <f t="shared" ca="1" si="14"/>
        <v>-0.62578009629447706</v>
      </c>
      <c r="O96" s="52">
        <f t="shared" ca="1" si="19"/>
        <v>-0.52802839172647564</v>
      </c>
      <c r="P96" s="60">
        <f t="shared" ca="1" si="20"/>
        <v>-5.1444687752234728</v>
      </c>
      <c r="Q96" s="60">
        <f t="shared" ca="1" si="15"/>
        <v>49.032213518658004</v>
      </c>
    </row>
    <row r="97" spans="4:17">
      <c r="D97">
        <f ca="1">Sheet2!L97</f>
        <v>107.8626333906243</v>
      </c>
      <c r="F97" s="61"/>
      <c r="G97" s="60">
        <f t="shared" ca="1" si="21"/>
        <v>121.17348571605153</v>
      </c>
      <c r="H97" s="60">
        <f t="shared" ca="1" si="11"/>
        <v>121.17348571605153</v>
      </c>
      <c r="I97" s="60">
        <f t="shared" ca="1" si="12"/>
        <v>140.12237784617579</v>
      </c>
      <c r="J97" s="60">
        <f t="shared" ca="1" si="13"/>
        <v>102.22459358592727</v>
      </c>
      <c r="K97" s="60">
        <f t="shared" ca="1" si="16"/>
        <v>120.45181640183438</v>
      </c>
      <c r="L97" s="60">
        <f t="shared" ca="1" si="17"/>
        <v>114.04378848304088</v>
      </c>
      <c r="M97" s="60">
        <f t="shared" ca="1" si="18"/>
        <v>114.93228534413811</v>
      </c>
      <c r="N97" s="52">
        <f t="shared" ca="1" si="14"/>
        <v>-0.8884968610972237</v>
      </c>
      <c r="O97" s="52">
        <f t="shared" ca="1" si="19"/>
        <v>-0.65910783513402038</v>
      </c>
      <c r="P97" s="60">
        <f t="shared" ca="1" si="20"/>
        <v>-5.9641125518942175</v>
      </c>
      <c r="Q97" s="60">
        <f t="shared" ca="1" si="15"/>
        <v>37.757357811778974</v>
      </c>
    </row>
    <row r="98" spans="4:17">
      <c r="D98">
        <f ca="1">Sheet2!L98</f>
        <v>96.718917516524456</v>
      </c>
      <c r="F98" s="61"/>
      <c r="G98" s="60">
        <f t="shared" ca="1" si="21"/>
        <v>120.06799306965816</v>
      </c>
      <c r="H98" s="60">
        <f t="shared" ca="1" si="11"/>
        <v>120.06799306965816</v>
      </c>
      <c r="I98" s="60">
        <f t="shared" ca="1" si="12"/>
        <v>144.25835613503244</v>
      </c>
      <c r="J98" s="60">
        <f t="shared" ca="1" si="13"/>
        <v>95.877630004283859</v>
      </c>
      <c r="K98" s="60">
        <f t="shared" ca="1" si="16"/>
        <v>118.19154031751914</v>
      </c>
      <c r="L98" s="60">
        <f t="shared" ca="1" si="17"/>
        <v>108.26883149420209</v>
      </c>
      <c r="M98" s="60">
        <f t="shared" ca="1" si="18"/>
        <v>109.72846596481992</v>
      </c>
      <c r="N98" s="52">
        <f t="shared" ca="1" si="14"/>
        <v>-1.4596344706178286</v>
      </c>
      <c r="O98" s="52">
        <f t="shared" ca="1" si="19"/>
        <v>-0.95020842985540521</v>
      </c>
      <c r="P98" s="60">
        <f t="shared" ca="1" si="20"/>
        <v>-11.14371587409984</v>
      </c>
      <c r="Q98" s="60">
        <f t="shared" ca="1" si="15"/>
        <v>25.767852052178995</v>
      </c>
    </row>
    <row r="99" spans="4:17">
      <c r="D99">
        <f ca="1">Sheet2!L99</f>
        <v>97.224792298171181</v>
      </c>
      <c r="F99" s="61"/>
      <c r="G99" s="60">
        <f t="shared" ca="1" si="21"/>
        <v>118.99643734698024</v>
      </c>
      <c r="H99" s="60">
        <f t="shared" ca="1" si="11"/>
        <v>118.99643734698024</v>
      </c>
      <c r="I99" s="60">
        <f t="shared" ca="1" si="12"/>
        <v>146.9774007698241</v>
      </c>
      <c r="J99" s="60">
        <f t="shared" ca="1" si="13"/>
        <v>91.015473924136387</v>
      </c>
      <c r="K99" s="60">
        <f t="shared" ca="1" si="16"/>
        <v>116.19470717281934</v>
      </c>
      <c r="L99" s="60">
        <f t="shared" ca="1" si="17"/>
        <v>104.58748509552512</v>
      </c>
      <c r="M99" s="60">
        <f t="shared" ca="1" si="18"/>
        <v>106.15598777434884</v>
      </c>
      <c r="N99" s="52">
        <f t="shared" ca="1" si="14"/>
        <v>-1.5685026788237195</v>
      </c>
      <c r="O99" s="52">
        <f t="shared" ca="1" si="19"/>
        <v>-1.1750427022075196</v>
      </c>
      <c r="P99" s="60">
        <f t="shared" ca="1" si="20"/>
        <v>0.50587478164672461</v>
      </c>
      <c r="Q99" s="60">
        <f t="shared" ca="1" si="15"/>
        <v>26.482092401275978</v>
      </c>
    </row>
    <row r="100" spans="4:17">
      <c r="D100">
        <f ca="1">Sheet2!L100</f>
        <v>97.279110659400956</v>
      </c>
      <c r="F100" s="61"/>
      <c r="G100" s="60">
        <f t="shared" ca="1" si="21"/>
        <v>117.79427529711639</v>
      </c>
      <c r="H100" s="60">
        <f t="shared" ca="1" si="11"/>
        <v>117.79427529711639</v>
      </c>
      <c r="I100" s="60">
        <f t="shared" ca="1" si="12"/>
        <v>148.72973355032755</v>
      </c>
      <c r="J100" s="60">
        <f t="shared" ca="1" si="13"/>
        <v>86.858817043905205</v>
      </c>
      <c r="K100" s="60">
        <f t="shared" ca="1" si="16"/>
        <v>114.39322179058901</v>
      </c>
      <c r="L100" s="60">
        <f t="shared" ca="1" si="17"/>
        <v>102.15136028348374</v>
      </c>
      <c r="M100" s="60">
        <f t="shared" ca="1" si="18"/>
        <v>103.61973717007803</v>
      </c>
      <c r="N100" s="52">
        <f t="shared" ca="1" si="14"/>
        <v>-1.4683768865942852</v>
      </c>
      <c r="O100" s="52">
        <f t="shared" ca="1" si="19"/>
        <v>-1.2817096783481616</v>
      </c>
      <c r="P100" s="60">
        <f t="shared" ca="1" si="20"/>
        <v>5.4318361229775292E-2</v>
      </c>
      <c r="Q100" s="60">
        <f t="shared" ca="1" si="15"/>
        <v>28.372377711546065</v>
      </c>
    </row>
    <row r="101" spans="4:17">
      <c r="D101">
        <f ca="1">Sheet2!L101</f>
        <v>89.433481243393615</v>
      </c>
      <c r="F101" s="61"/>
      <c r="G101" s="60">
        <f t="shared" ca="1" si="21"/>
        <v>116.41291544094365</v>
      </c>
      <c r="H101" s="60">
        <f t="shared" ca="1" si="11"/>
        <v>116.41291544094365</v>
      </c>
      <c r="I101" s="60">
        <f t="shared" ca="1" si="12"/>
        <v>151.93396284073003</v>
      </c>
      <c r="J101" s="60">
        <f t="shared" ca="1" si="13"/>
        <v>80.891868041157252</v>
      </c>
      <c r="K101" s="60">
        <f t="shared" ca="1" si="16"/>
        <v>112.01610364323707</v>
      </c>
      <c r="L101" s="60">
        <f t="shared" ca="1" si="17"/>
        <v>97.912067270120374</v>
      </c>
      <c r="M101" s="60">
        <f t="shared" ca="1" si="18"/>
        <v>99.566521191025345</v>
      </c>
      <c r="N101" s="52">
        <f t="shared" ca="1" si="14"/>
        <v>-1.6544539209049702</v>
      </c>
      <c r="O101" s="52">
        <f t="shared" ca="1" si="19"/>
        <v>-1.4172530392779101</v>
      </c>
      <c r="P101" s="60">
        <f t="shared" ca="1" si="20"/>
        <v>-7.8456294160073412</v>
      </c>
      <c r="Q101" s="60">
        <f t="shared" ca="1" si="15"/>
        <v>27.829964153722727</v>
      </c>
    </row>
    <row r="102" spans="4:17">
      <c r="D102">
        <f ca="1">Sheet2!L102</f>
        <v>90.828065961481187</v>
      </c>
      <c r="F102" s="61"/>
      <c r="G102" s="60">
        <f t="shared" ca="1" si="21"/>
        <v>115.19295016968822</v>
      </c>
      <c r="H102" s="60">
        <f t="shared" ca="1" si="11"/>
        <v>115.19295016968822</v>
      </c>
      <c r="I102" s="60">
        <f t="shared" ca="1" si="12"/>
        <v>154.05011771619922</v>
      </c>
      <c r="J102" s="60">
        <f t="shared" ca="1" si="13"/>
        <v>76.335782623177209</v>
      </c>
      <c r="K102" s="60">
        <f t="shared" ca="1" si="16"/>
        <v>109.99819529259366</v>
      </c>
      <c r="L102" s="60">
        <f t="shared" ca="1" si="17"/>
        <v>95.550733500573983</v>
      </c>
      <c r="M102" s="60">
        <f t="shared" ca="1" si="18"/>
        <v>97.069819696869871</v>
      </c>
      <c r="N102" s="52">
        <f t="shared" ca="1" si="14"/>
        <v>-1.5190861962958877</v>
      </c>
      <c r="O102" s="52">
        <f t="shared" ca="1" si="19"/>
        <v>-1.4542832781935382</v>
      </c>
      <c r="P102" s="60">
        <f t="shared" ca="1" si="20"/>
        <v>1.3945847180875717</v>
      </c>
      <c r="Q102" s="60">
        <f t="shared" ca="1" si="15"/>
        <v>27.110795970991205</v>
      </c>
    </row>
    <row r="103" spans="4:17">
      <c r="D103">
        <f ca="1">Sheet2!L103</f>
        <v>90.823915713278083</v>
      </c>
      <c r="F103" s="61"/>
      <c r="G103" s="60">
        <f t="shared" ca="1" si="21"/>
        <v>113.49827507459818</v>
      </c>
      <c r="H103" s="60">
        <f t="shared" ca="1" si="11"/>
        <v>113.49827507459818</v>
      </c>
      <c r="I103" s="60">
        <f t="shared" ca="1" si="12"/>
        <v>154.5747666661137</v>
      </c>
      <c r="J103" s="60">
        <f t="shared" ca="1" si="13"/>
        <v>72.421783483082663</v>
      </c>
      <c r="K103" s="60">
        <f t="shared" ca="1" si="16"/>
        <v>108.17207342789695</v>
      </c>
      <c r="L103" s="60">
        <f t="shared" ca="1" si="17"/>
        <v>93.975127571475355</v>
      </c>
      <c r="M103" s="60">
        <f t="shared" ca="1" si="18"/>
        <v>95.285275701557936</v>
      </c>
      <c r="N103" s="52">
        <f t="shared" ca="1" si="14"/>
        <v>-1.310148130082581</v>
      </c>
      <c r="O103" s="52">
        <f t="shared" ca="1" si="19"/>
        <v>-1.4018704970622811</v>
      </c>
      <c r="P103" s="60">
        <f t="shared" ca="1" si="20"/>
        <v>-4.1502482031035015E-3</v>
      </c>
      <c r="Q103" s="60">
        <f t="shared" ca="1" si="15"/>
        <v>17.164458895429789</v>
      </c>
    </row>
    <row r="104" spans="4:17">
      <c r="D104">
        <f ca="1">Sheet2!L104</f>
        <v>88.95192274310692</v>
      </c>
      <c r="F104" s="61"/>
      <c r="G104" s="60">
        <f t="shared" ca="1" si="21"/>
        <v>111.34751277816849</v>
      </c>
      <c r="H104" s="60">
        <f t="shared" ca="1" si="11"/>
        <v>111.34751277816849</v>
      </c>
      <c r="I104" s="60">
        <f t="shared" ca="1" si="12"/>
        <v>153.23435935284741</v>
      </c>
      <c r="J104" s="60">
        <f t="shared" ca="1" si="13"/>
        <v>69.460666203489581</v>
      </c>
      <c r="K104" s="60">
        <f t="shared" ca="1" si="16"/>
        <v>106.34158288648838</v>
      </c>
      <c r="L104" s="60">
        <f t="shared" ca="1" si="17"/>
        <v>92.300725962019214</v>
      </c>
      <c r="M104" s="60">
        <f t="shared" ca="1" si="18"/>
        <v>93.475746284857649</v>
      </c>
      <c r="N104" s="52">
        <f t="shared" ca="1" si="14"/>
        <v>-1.175020322838435</v>
      </c>
      <c r="O104" s="52">
        <f t="shared" ca="1" si="19"/>
        <v>-1.3193795246172462</v>
      </c>
      <c r="P104" s="60">
        <f t="shared" ca="1" si="20"/>
        <v>-1.8719929701711635</v>
      </c>
      <c r="Q104" s="60">
        <f t="shared" ca="1" si="15"/>
        <v>15.460150812702082</v>
      </c>
    </row>
    <row r="105" spans="4:17">
      <c r="D105">
        <f ca="1">Sheet2!L105</f>
        <v>87.536708317970451</v>
      </c>
      <c r="F105" s="61"/>
      <c r="G105" s="60">
        <f t="shared" ca="1" si="21"/>
        <v>109.15385027393299</v>
      </c>
      <c r="H105" s="60">
        <f t="shared" ca="1" si="11"/>
        <v>109.15385027393299</v>
      </c>
      <c r="I105" s="60">
        <f t="shared" ca="1" si="12"/>
        <v>151.36353072972418</v>
      </c>
      <c r="J105" s="60">
        <f t="shared" ca="1" si="13"/>
        <v>66.944169818141802</v>
      </c>
      <c r="K105" s="60">
        <f t="shared" ca="1" si="16"/>
        <v>104.55064245139144</v>
      </c>
      <c r="L105" s="60">
        <f t="shared" ca="1" si="17"/>
        <v>90.712720080669627</v>
      </c>
      <c r="M105" s="60">
        <f t="shared" ca="1" si="18"/>
        <v>91.778878294318446</v>
      </c>
      <c r="N105" s="52">
        <f t="shared" ca="1" si="14"/>
        <v>-1.0661582136488192</v>
      </c>
      <c r="O105" s="52">
        <f t="shared" ca="1" si="19"/>
        <v>-1.2272990479014545</v>
      </c>
      <c r="P105" s="60">
        <f t="shared" ca="1" si="20"/>
        <v>-1.4152144251364689</v>
      </c>
      <c r="Q105" s="60">
        <f t="shared" ca="1" si="15"/>
        <v>16.815183246320871</v>
      </c>
    </row>
    <row r="106" spans="4:17">
      <c r="D106">
        <f ca="1">Sheet2!L106</f>
        <v>82.575144240032898</v>
      </c>
      <c r="F106" s="61"/>
      <c r="G106" s="60">
        <f t="shared" ca="1" si="21"/>
        <v>106.94736192353737</v>
      </c>
      <c r="H106" s="60">
        <f t="shared" ca="1" si="11"/>
        <v>106.94736192353737</v>
      </c>
      <c r="I106" s="60">
        <f t="shared" ca="1" si="12"/>
        <v>150.55320368892723</v>
      </c>
      <c r="J106" s="60">
        <f t="shared" ca="1" si="13"/>
        <v>63.341520158147532</v>
      </c>
      <c r="K106" s="60">
        <f t="shared" ca="1" si="16"/>
        <v>102.45773785983349</v>
      </c>
      <c r="L106" s="60">
        <f t="shared" ca="1" si="17"/>
        <v>88.000194800457393</v>
      </c>
      <c r="M106" s="60">
        <f t="shared" ca="1" si="18"/>
        <v>89.149239993094014</v>
      </c>
      <c r="N106" s="52">
        <f t="shared" ca="1" si="14"/>
        <v>-1.1490451926366205</v>
      </c>
      <c r="O106" s="52">
        <f t="shared" ca="1" si="19"/>
        <v>-1.1988431005324238</v>
      </c>
      <c r="P106" s="60">
        <f t="shared" ca="1" si="20"/>
        <v>-4.9615640779375525</v>
      </c>
      <c r="Q106" s="60">
        <f t="shared" ca="1" si="15"/>
        <v>16.601078501071726</v>
      </c>
    </row>
    <row r="107" spans="4:17">
      <c r="D107">
        <f ca="1">Sheet2!L107</f>
        <v>82.976692540390772</v>
      </c>
      <c r="F107" s="61"/>
      <c r="G107" s="60">
        <f t="shared" ca="1" si="21"/>
        <v>105.0869379727244</v>
      </c>
      <c r="H107" s="60">
        <f t="shared" ca="1" si="11"/>
        <v>105.0869379727244</v>
      </c>
      <c r="I107" s="60">
        <f t="shared" ca="1" si="12"/>
        <v>150.17429540822408</v>
      </c>
      <c r="J107" s="60">
        <f t="shared" ca="1" si="13"/>
        <v>59.999580537224716</v>
      </c>
      <c r="K107" s="60">
        <f t="shared" ca="1" si="16"/>
        <v>100.60240021036275</v>
      </c>
      <c r="L107" s="60">
        <f t="shared" ca="1" si="17"/>
        <v>86.325694047101862</v>
      </c>
      <c r="M107" s="60">
        <f t="shared" ca="1" si="18"/>
        <v>87.385655006607379</v>
      </c>
      <c r="N107" s="52">
        <f t="shared" ca="1" si="14"/>
        <v>-1.0599609595055171</v>
      </c>
      <c r="O107" s="52">
        <f t="shared" ca="1" si="19"/>
        <v>-1.1483405037953669</v>
      </c>
      <c r="P107" s="60">
        <f t="shared" ca="1" si="20"/>
        <v>0.4015483003578737</v>
      </c>
      <c r="Q107" s="60">
        <f t="shared" ca="1" si="15"/>
        <v>20.514532675055364</v>
      </c>
    </row>
    <row r="108" spans="4:17">
      <c r="D108">
        <f ca="1">Sheet2!L108</f>
        <v>82.969308381822884</v>
      </c>
      <c r="F108" s="61"/>
      <c r="G108" s="60">
        <f t="shared" ca="1" si="21"/>
        <v>103.122201104423</v>
      </c>
      <c r="H108" s="60">
        <f t="shared" ca="1" si="11"/>
        <v>103.122201104423</v>
      </c>
      <c r="I108" s="60">
        <f t="shared" ca="1" si="12"/>
        <v>148.72277223575898</v>
      </c>
      <c r="J108" s="60">
        <f t="shared" ca="1" si="13"/>
        <v>57.521629973087023</v>
      </c>
      <c r="K108" s="60">
        <f t="shared" ca="1" si="16"/>
        <v>98.923058131454184</v>
      </c>
      <c r="L108" s="60">
        <f t="shared" ca="1" si="17"/>
        <v>85.206898825342208</v>
      </c>
      <c r="M108" s="60">
        <f t="shared" ca="1" si="18"/>
        <v>86.123841685240379</v>
      </c>
      <c r="N108" s="52">
        <f t="shared" ca="1" si="14"/>
        <v>-0.91694285989817104</v>
      </c>
      <c r="O108" s="52">
        <f t="shared" ca="1" si="19"/>
        <v>-1.0641959060145685</v>
      </c>
      <c r="P108" s="60">
        <f t="shared" ca="1" si="20"/>
        <v>-7.3841585678877664E-3</v>
      </c>
      <c r="Q108" s="60">
        <f t="shared" ca="1" si="15"/>
        <v>13.507491699302832</v>
      </c>
    </row>
    <row r="109" spans="4:17">
      <c r="D109">
        <f ca="1">Sheet2!L109</f>
        <v>84.155763027019276</v>
      </c>
      <c r="F109" s="61"/>
      <c r="G109" s="60">
        <f t="shared" ca="1" si="21"/>
        <v>100.80455897482871</v>
      </c>
      <c r="H109" s="60">
        <f t="shared" ca="1" si="11"/>
        <v>100.80455897482871</v>
      </c>
      <c r="I109" s="60">
        <f t="shared" ca="1" si="12"/>
        <v>144.17859446983152</v>
      </c>
      <c r="J109" s="60">
        <f t="shared" ca="1" si="13"/>
        <v>57.430523479825879</v>
      </c>
      <c r="K109" s="60">
        <f t="shared" ca="1" si="16"/>
        <v>97.516649073888956</v>
      </c>
      <c r="L109" s="60">
        <f t="shared" ca="1" si="17"/>
        <v>84.856520225901235</v>
      </c>
      <c r="M109" s="60">
        <f t="shared" ca="1" si="18"/>
        <v>85.561533497177209</v>
      </c>
      <c r="N109" s="52">
        <f t="shared" ca="1" si="14"/>
        <v>-0.70501327127597335</v>
      </c>
      <c r="O109" s="52">
        <f t="shared" ca="1" si="19"/>
        <v>-0.93358403883689756</v>
      </c>
      <c r="P109" s="60">
        <f t="shared" ca="1" si="20"/>
        <v>1.1864546451963918</v>
      </c>
      <c r="Q109" s="60">
        <f t="shared" ca="1" si="15"/>
        <v>8.455119643133969</v>
      </c>
    </row>
    <row r="110" spans="4:17">
      <c r="D110">
        <f ca="1">Sheet2!L110</f>
        <v>84.184173395869536</v>
      </c>
      <c r="F110" s="61"/>
      <c r="G110" s="60">
        <f t="shared" ca="1" si="21"/>
        <v>98.444541953008994</v>
      </c>
      <c r="H110" s="60">
        <f t="shared" ca="1" si="11"/>
        <v>98.444541953008994</v>
      </c>
      <c r="I110" s="60">
        <f t="shared" ca="1" si="12"/>
        <v>138.12717357854228</v>
      </c>
      <c r="J110" s="60">
        <f t="shared" ca="1" si="13"/>
        <v>58.761910327475697</v>
      </c>
      <c r="K110" s="60">
        <f t="shared" ca="1" si="16"/>
        <v>96.246889485506145</v>
      </c>
      <c r="L110" s="60">
        <f t="shared" ca="1" si="17"/>
        <v>84.632404615890678</v>
      </c>
      <c r="M110" s="60">
        <f t="shared" ca="1" si="18"/>
        <v>85.168002039660735</v>
      </c>
      <c r="N110" s="52">
        <f t="shared" ca="1" si="14"/>
        <v>-0.53559742377005648</v>
      </c>
      <c r="O110" s="52">
        <f t="shared" ca="1" si="19"/>
        <v>-0.78886163335804627</v>
      </c>
      <c r="P110" s="60">
        <f t="shared" ca="1" si="20"/>
        <v>2.8410368850259715E-2</v>
      </c>
      <c r="Q110" s="60">
        <f t="shared" ca="1" si="15"/>
        <v>9.7082929293529077</v>
      </c>
    </row>
    <row r="111" spans="4:17">
      <c r="D111">
        <f ca="1">Sheet2!L111</f>
        <v>88.251740711214637</v>
      </c>
      <c r="F111" s="61"/>
      <c r="G111" s="60">
        <f t="shared" ca="1" si="21"/>
        <v>96.606159462910654</v>
      </c>
      <c r="H111" s="60">
        <f t="shared" ca="1" si="11"/>
        <v>96.606159462910654</v>
      </c>
      <c r="I111" s="60">
        <f t="shared" ca="1" si="12"/>
        <v>132.77333401360733</v>
      </c>
      <c r="J111" s="60">
        <f t="shared" ca="1" si="13"/>
        <v>60.438984912213982</v>
      </c>
      <c r="K111" s="60">
        <f t="shared" ca="1" si="16"/>
        <v>95.485446745097434</v>
      </c>
      <c r="L111" s="60">
        <f t="shared" ca="1" si="17"/>
        <v>85.838849980998674</v>
      </c>
      <c r="M111" s="60">
        <f t="shared" ca="1" si="18"/>
        <v>86.049070231533278</v>
      </c>
      <c r="N111" s="52">
        <f t="shared" ca="1" si="14"/>
        <v>-0.21022025053460425</v>
      </c>
      <c r="O111" s="52">
        <f t="shared" ca="1" si="19"/>
        <v>-0.57844658505861279</v>
      </c>
      <c r="P111" s="60">
        <f t="shared" ca="1" si="20"/>
        <v>4.0675673153451015</v>
      </c>
      <c r="Q111" s="60">
        <f t="shared" ca="1" si="15"/>
        <v>21.894831449678719</v>
      </c>
    </row>
    <row r="112" spans="4:17">
      <c r="D112">
        <f ca="1">Sheet2!L112</f>
        <v>94.511348121941623</v>
      </c>
      <c r="F112" s="61"/>
      <c r="G112" s="60">
        <f t="shared" ca="1" si="21"/>
        <v>95.29241711593059</v>
      </c>
      <c r="H112" s="60">
        <f t="shared" ca="1" si="11"/>
        <v>95.29241711593059</v>
      </c>
      <c r="I112" s="60">
        <f t="shared" ca="1" si="12"/>
        <v>127.9015605885875</v>
      </c>
      <c r="J112" s="60">
        <f t="shared" ca="1" si="13"/>
        <v>62.683273643273679</v>
      </c>
      <c r="K112" s="60">
        <f t="shared" ca="1" si="16"/>
        <v>95.392675447654028</v>
      </c>
      <c r="L112" s="60">
        <f t="shared" ca="1" si="17"/>
        <v>88.729682694646328</v>
      </c>
      <c r="M112" s="60">
        <f t="shared" ca="1" si="18"/>
        <v>88.466863914507087</v>
      </c>
      <c r="N112" s="52">
        <f t="shared" ca="1" si="14"/>
        <v>0.26281878013924143</v>
      </c>
      <c r="O112" s="52">
        <f t="shared" ca="1" si="19"/>
        <v>-0.27253190680484762</v>
      </c>
      <c r="P112" s="60">
        <f t="shared" ca="1" si="20"/>
        <v>6.2596074107269857</v>
      </c>
      <c r="Q112" s="60">
        <f t="shared" ca="1" si="15"/>
        <v>46.321245110735319</v>
      </c>
    </row>
    <row r="113" spans="4:17">
      <c r="D113">
        <f ca="1">Sheet2!L113</f>
        <v>98.027975881715278</v>
      </c>
      <c r="F113" s="61"/>
      <c r="G113" s="60">
        <f t="shared" ca="1" si="21"/>
        <v>94.622340486345223</v>
      </c>
      <c r="H113" s="60">
        <f t="shared" ca="1" si="11"/>
        <v>94.622340486345223</v>
      </c>
      <c r="I113" s="60">
        <f t="shared" ca="1" si="12"/>
        <v>125.591876405129</v>
      </c>
      <c r="J113" s="60">
        <f t="shared" ca="1" si="13"/>
        <v>63.652804567561446</v>
      </c>
      <c r="K113" s="60">
        <f t="shared" ca="1" si="16"/>
        <v>95.643656441374162</v>
      </c>
      <c r="L113" s="60">
        <f t="shared" ca="1" si="17"/>
        <v>91.829113757002659</v>
      </c>
      <c r="M113" s="60">
        <f t="shared" ca="1" si="18"/>
        <v>91.198610190852293</v>
      </c>
      <c r="N113" s="52">
        <f t="shared" ca="1" si="14"/>
        <v>0.63050356615036662</v>
      </c>
      <c r="O113" s="52">
        <f t="shared" ca="1" si="19"/>
        <v>5.5844628815230307E-2</v>
      </c>
      <c r="P113" s="60">
        <f t="shared" ca="1" si="20"/>
        <v>3.5166277597736553</v>
      </c>
      <c r="Q113" s="60">
        <f t="shared" ca="1" si="15"/>
        <v>51.216389922113031</v>
      </c>
    </row>
    <row r="114" spans="4:17">
      <c r="D114">
        <f ca="1">Sheet2!L114</f>
        <v>103.29655073304713</v>
      </c>
      <c r="F114" s="61"/>
      <c r="G114" s="60">
        <f t="shared" ca="1" si="21"/>
        <v>94.020310276863285</v>
      </c>
      <c r="H114" s="60">
        <f t="shared" ca="1" si="11"/>
        <v>94.020310276863285</v>
      </c>
      <c r="I114" s="60">
        <f t="shared" ca="1" si="12"/>
        <v>122.57518209386066</v>
      </c>
      <c r="J114" s="60">
        <f t="shared" ca="1" si="13"/>
        <v>65.465438459865908</v>
      </c>
      <c r="K114" s="60">
        <f t="shared" ca="1" si="16"/>
        <v>96.372503516771587</v>
      </c>
      <c r="L114" s="60">
        <f t="shared" ca="1" si="17"/>
        <v>95.651592749017482</v>
      </c>
      <c r="M114" s="60">
        <f t="shared" ca="1" si="18"/>
        <v>94.655164631479394</v>
      </c>
      <c r="N114" s="52">
        <f t="shared" ca="1" si="14"/>
        <v>0.99642811753808758</v>
      </c>
      <c r="O114" s="52">
        <f t="shared" ca="1" si="19"/>
        <v>0.39787498835081481</v>
      </c>
      <c r="P114" s="60">
        <f t="shared" ca="1" si="20"/>
        <v>5.2685748513318487</v>
      </c>
      <c r="Q114" s="60">
        <f t="shared" ca="1" si="15"/>
        <v>57.870191704824784</v>
      </c>
    </row>
    <row r="115" spans="4:17">
      <c r="D115">
        <f ca="1">Sheet2!L115</f>
        <v>106.26432578743042</v>
      </c>
      <c r="F115" s="61"/>
      <c r="G115" s="60">
        <f t="shared" ca="1" si="21"/>
        <v>93.384965830347696</v>
      </c>
      <c r="H115" s="60">
        <f t="shared" ca="1" si="11"/>
        <v>93.384965830347696</v>
      </c>
      <c r="I115" s="60">
        <f t="shared" ca="1" si="12"/>
        <v>118.36590810894364</v>
      </c>
      <c r="J115" s="60">
        <f t="shared" ca="1" si="13"/>
        <v>68.404023551751749</v>
      </c>
      <c r="K115" s="60">
        <f t="shared" ca="1" si="16"/>
        <v>97.314581828262902</v>
      </c>
      <c r="L115" s="60">
        <f t="shared" ca="1" si="17"/>
        <v>99.189170428488467</v>
      </c>
      <c r="M115" s="60">
        <f t="shared" ca="1" si="18"/>
        <v>97.972067818893976</v>
      </c>
      <c r="N115" s="52">
        <f t="shared" ca="1" si="14"/>
        <v>1.217102609594491</v>
      </c>
      <c r="O115" s="52">
        <f t="shared" ca="1" si="19"/>
        <v>0.6957759415303334</v>
      </c>
      <c r="P115" s="60">
        <f t="shared" ca="1" si="20"/>
        <v>2.9677750543832957</v>
      </c>
      <c r="Q115" s="60">
        <f t="shared" ca="1" si="15"/>
        <v>75.232548154101607</v>
      </c>
    </row>
    <row r="116" spans="4:17">
      <c r="D116">
        <f ca="1">Sheet2!L116</f>
        <v>100.61650640847917</v>
      </c>
      <c r="F116" s="61"/>
      <c r="G116" s="60">
        <f t="shared" ca="1" si="21"/>
        <v>92.724453853645727</v>
      </c>
      <c r="H116" s="60">
        <f t="shared" ca="1" si="11"/>
        <v>92.724453853645727</v>
      </c>
      <c r="I116" s="60">
        <f t="shared" ca="1" si="12"/>
        <v>114.5204978540244</v>
      </c>
      <c r="J116" s="60">
        <f t="shared" ca="1" si="13"/>
        <v>70.928409853267055</v>
      </c>
      <c r="K116" s="60">
        <f t="shared" ca="1" si="16"/>
        <v>97.629050835902547</v>
      </c>
      <c r="L116" s="60">
        <f t="shared" ca="1" si="17"/>
        <v>99.664949088485372</v>
      </c>
      <c r="M116" s="60">
        <f t="shared" ca="1" si="18"/>
        <v>98.727621701632614</v>
      </c>
      <c r="N116" s="52">
        <f t="shared" ca="1" si="14"/>
        <v>0.93732738685275763</v>
      </c>
      <c r="O116" s="52">
        <f t="shared" ca="1" si="19"/>
        <v>0.78361283073848775</v>
      </c>
      <c r="P116" s="60">
        <f t="shared" ca="1" si="20"/>
        <v>-5.6478193789512545</v>
      </c>
      <c r="Q116" s="60">
        <f t="shared" ca="1" si="15"/>
        <v>63.014919410088901</v>
      </c>
    </row>
    <row r="117" spans="4:17">
      <c r="D117">
        <f ca="1">Sheet2!L117</f>
        <v>101.10148500066771</v>
      </c>
      <c r="F117" s="61"/>
      <c r="G117" s="60">
        <f t="shared" ca="1" si="21"/>
        <v>92.386396434147898</v>
      </c>
      <c r="H117" s="60">
        <f t="shared" ca="1" si="11"/>
        <v>92.386396434147898</v>
      </c>
      <c r="I117" s="60">
        <f t="shared" ca="1" si="12"/>
        <v>112.65646419061888</v>
      </c>
      <c r="J117" s="60">
        <f t="shared" ca="1" si="13"/>
        <v>72.116328677676918</v>
      </c>
      <c r="K117" s="60">
        <f t="shared" ca="1" si="16"/>
        <v>97.959758851594472</v>
      </c>
      <c r="L117" s="60">
        <f t="shared" ca="1" si="17"/>
        <v>100.14379439254617</v>
      </c>
      <c r="M117" s="60">
        <f t="shared" ca="1" si="18"/>
        <v>99.405868358499788</v>
      </c>
      <c r="N117" s="52">
        <f t="shared" ca="1" si="14"/>
        <v>0.73792603404638157</v>
      </c>
      <c r="O117" s="52">
        <f t="shared" ca="1" si="19"/>
        <v>0.7669994501231765</v>
      </c>
      <c r="P117" s="60">
        <f t="shared" ca="1" si="20"/>
        <v>0.48497859218853989</v>
      </c>
      <c r="Q117" s="60">
        <f t="shared" ca="1" si="15"/>
        <v>63.492751935488222</v>
      </c>
    </row>
    <row r="118" spans="4:17">
      <c r="D118">
        <f ca="1">Sheet2!L118</f>
        <v>95.427571862554629</v>
      </c>
      <c r="F118" s="61"/>
      <c r="G118" s="60">
        <f t="shared" ca="1" si="21"/>
        <v>92.321829151449407</v>
      </c>
      <c r="H118" s="60">
        <f t="shared" ca="1" si="11"/>
        <v>92.321829151449407</v>
      </c>
      <c r="I118" s="60">
        <f t="shared" ca="1" si="12"/>
        <v>112.49737020910553</v>
      </c>
      <c r="J118" s="60">
        <f t="shared" ca="1" si="13"/>
        <v>72.146288093793288</v>
      </c>
      <c r="K118" s="60">
        <f t="shared" ca="1" si="16"/>
        <v>97.718598185971629</v>
      </c>
      <c r="L118" s="60">
        <f t="shared" ca="1" si="17"/>
        <v>98.571720215882323</v>
      </c>
      <c r="M118" s="60">
        <f t="shared" ca="1" si="18"/>
        <v>98.269212216801179</v>
      </c>
      <c r="N118" s="52">
        <f t="shared" ca="1" si="14"/>
        <v>0.30250799908114345</v>
      </c>
      <c r="O118" s="52">
        <f t="shared" ca="1" si="19"/>
        <v>0.59809346792607354</v>
      </c>
      <c r="P118" s="60">
        <f t="shared" ca="1" si="20"/>
        <v>-5.673913138113079</v>
      </c>
      <c r="Q118" s="60">
        <f t="shared" ca="1" si="15"/>
        <v>57.729822114126883</v>
      </c>
    </row>
    <row r="119" spans="4:17">
      <c r="D119">
        <f ca="1">Sheet2!L119</f>
        <v>91.993056941611727</v>
      </c>
      <c r="F119" s="61"/>
      <c r="G119" s="60">
        <f t="shared" ca="1" si="21"/>
        <v>92.060242383621443</v>
      </c>
      <c r="H119" s="60">
        <f t="shared" ca="1" si="11"/>
        <v>92.060242383621443</v>
      </c>
      <c r="I119" s="60">
        <f t="shared" ca="1" si="12"/>
        <v>111.98466424558062</v>
      </c>
      <c r="J119" s="60">
        <f t="shared" ca="1" si="13"/>
        <v>72.135820521662268</v>
      </c>
      <c r="K119" s="60">
        <f t="shared" ca="1" si="16"/>
        <v>97.173308543651643</v>
      </c>
      <c r="L119" s="60">
        <f t="shared" ca="1" si="17"/>
        <v>96.378832457792143</v>
      </c>
      <c r="M119" s="60">
        <f t="shared" ca="1" si="18"/>
        <v>96.476024995318483</v>
      </c>
      <c r="N119" s="52">
        <f t="shared" ca="1" si="14"/>
        <v>-9.7192537526339606E-2</v>
      </c>
      <c r="O119" s="52">
        <f t="shared" ca="1" si="19"/>
        <v>0.34526219321610513</v>
      </c>
      <c r="P119" s="60">
        <f t="shared" ca="1" si="20"/>
        <v>-3.4345149209429024</v>
      </c>
      <c r="Q119" s="60">
        <f t="shared" ca="1" si="15"/>
        <v>55.074788775499499</v>
      </c>
    </row>
    <row r="120" spans="4:17">
      <c r="D120">
        <f ca="1">Sheet2!L120</f>
        <v>85.602385024032927</v>
      </c>
      <c r="F120" s="61"/>
      <c r="G120" s="60">
        <f t="shared" ca="1" si="21"/>
        <v>91.47640610185303</v>
      </c>
      <c r="H120" s="60">
        <f t="shared" ca="1" si="11"/>
        <v>91.47640610185303</v>
      </c>
      <c r="I120" s="60">
        <f t="shared" ca="1" si="12"/>
        <v>111.47709367949838</v>
      </c>
      <c r="J120" s="60">
        <f t="shared" ca="1" si="13"/>
        <v>71.475718524207679</v>
      </c>
      <c r="K120" s="60">
        <f t="shared" ca="1" si="16"/>
        <v>96.071315827497486</v>
      </c>
      <c r="L120" s="60">
        <f t="shared" ca="1" si="17"/>
        <v>92.786683313205756</v>
      </c>
      <c r="M120" s="60">
        <f t="shared" ca="1" si="18"/>
        <v>93.369270717808334</v>
      </c>
      <c r="N120" s="52">
        <f t="shared" ca="1" si="14"/>
        <v>-0.58258740460257741</v>
      </c>
      <c r="O120" s="52">
        <f t="shared" ca="1" si="19"/>
        <v>7.8623394638569488E-3</v>
      </c>
      <c r="P120" s="60">
        <f t="shared" ca="1" si="20"/>
        <v>-6.3906719175787998</v>
      </c>
      <c r="Q120" s="60">
        <f t="shared" ca="1" si="15"/>
        <v>53.338683326859716</v>
      </c>
    </row>
    <row r="121" spans="4:17">
      <c r="D121">
        <f ca="1">Sheet2!L121</f>
        <v>85.108166601374236</v>
      </c>
      <c r="F121" s="61"/>
      <c r="G121" s="60">
        <f t="shared" ca="1" si="21"/>
        <v>91.260140369752065</v>
      </c>
      <c r="H121" s="60">
        <f t="shared" ca="1" si="11"/>
        <v>91.260140369752065</v>
      </c>
      <c r="I121" s="60">
        <f t="shared" ca="1" si="12"/>
        <v>111.61046595273615</v>
      </c>
      <c r="J121" s="60">
        <f t="shared" ca="1" si="13"/>
        <v>70.909814786767981</v>
      </c>
      <c r="K121" s="60">
        <f t="shared" ca="1" si="16"/>
        <v>95.027206377390513</v>
      </c>
      <c r="L121" s="60">
        <f t="shared" ca="1" si="17"/>
        <v>90.227177742595259</v>
      </c>
      <c r="M121" s="60">
        <f t="shared" ca="1" si="18"/>
        <v>91.008955255970022</v>
      </c>
      <c r="N121" s="52">
        <f t="shared" ca="1" si="14"/>
        <v>-0.78177751337476309</v>
      </c>
      <c r="O121" s="52">
        <f t="shared" ca="1" si="19"/>
        <v>-0.27927942520473215</v>
      </c>
      <c r="P121" s="60">
        <f t="shared" ca="1" si="20"/>
        <v>-0.49421842265869032</v>
      </c>
      <c r="Q121" s="60">
        <f t="shared" ca="1" si="15"/>
        <v>52.345964779273203</v>
      </c>
    </row>
    <row r="122" spans="4:17">
      <c r="D122">
        <f ca="1">Sheet2!L122</f>
        <v>80.517616684565525</v>
      </c>
      <c r="F122" s="61"/>
      <c r="G122" s="60">
        <f t="shared" ca="1" si="21"/>
        <v>90.744617905906296</v>
      </c>
      <c r="H122" s="60">
        <f t="shared" ca="1" si="11"/>
        <v>90.744617905906296</v>
      </c>
      <c r="I122" s="60">
        <f t="shared" ca="1" si="12"/>
        <v>112.14272032562873</v>
      </c>
      <c r="J122" s="60">
        <f t="shared" ca="1" si="13"/>
        <v>69.346515486183861</v>
      </c>
      <c r="K122" s="60">
        <f t="shared" ca="1" si="16"/>
        <v>93.645340692359554</v>
      </c>
      <c r="L122" s="60">
        <f t="shared" ca="1" si="17"/>
        <v>86.990657389918681</v>
      </c>
      <c r="M122" s="60">
        <f t="shared" ca="1" si="18"/>
        <v>88.011429949854445</v>
      </c>
      <c r="N122" s="52">
        <f t="shared" ca="1" si="14"/>
        <v>-1.0207725599357644</v>
      </c>
      <c r="O122" s="52">
        <f t="shared" ca="1" si="19"/>
        <v>-0.54891329237965292</v>
      </c>
      <c r="P122" s="60">
        <f t="shared" ca="1" si="20"/>
        <v>-4.5905499168087118</v>
      </c>
      <c r="Q122" s="60">
        <f t="shared" ca="1" si="15"/>
        <v>47.548881065158085</v>
      </c>
    </row>
    <row r="123" spans="4:17">
      <c r="D123">
        <f ca="1">Sheet2!L123</f>
        <v>76.843972328759364</v>
      </c>
      <c r="F123" s="61"/>
      <c r="G123" s="60">
        <f t="shared" ca="1" si="21"/>
        <v>90.045620736680348</v>
      </c>
      <c r="H123" s="60">
        <f t="shared" ca="1" si="11"/>
        <v>90.045620736680348</v>
      </c>
      <c r="I123" s="60">
        <f t="shared" ca="1" si="12"/>
        <v>113.08681434159499</v>
      </c>
      <c r="J123" s="60">
        <f t="shared" ca="1" si="13"/>
        <v>67.004427131765709</v>
      </c>
      <c r="K123" s="60">
        <f t="shared" ca="1" si="16"/>
        <v>92.045210372016683</v>
      </c>
      <c r="L123" s="60">
        <f t="shared" ca="1" si="17"/>
        <v>83.608429036198913</v>
      </c>
      <c r="M123" s="60">
        <f t="shared" ca="1" si="18"/>
        <v>84.820727772398698</v>
      </c>
      <c r="N123" s="52">
        <f t="shared" ca="1" si="14"/>
        <v>-1.2122987361997843</v>
      </c>
      <c r="O123" s="52">
        <f t="shared" ca="1" si="19"/>
        <v>-0.79014436285970069</v>
      </c>
      <c r="P123" s="60">
        <f t="shared" ca="1" si="20"/>
        <v>-3.6736443558061609</v>
      </c>
      <c r="Q123" s="60">
        <f t="shared" ca="1" si="15"/>
        <v>43.036240375990502</v>
      </c>
    </row>
    <row r="124" spans="4:17">
      <c r="D124">
        <f ca="1">Sheet2!L124</f>
        <v>76.357710272175595</v>
      </c>
      <c r="F124" s="61"/>
      <c r="G124" s="60">
        <f t="shared" ca="1" si="21"/>
        <v>89.415910113133791</v>
      </c>
      <c r="H124" s="60">
        <f t="shared" ca="1" si="11"/>
        <v>89.415910113133791</v>
      </c>
      <c r="I124" s="60">
        <f t="shared" ca="1" si="12"/>
        <v>113.94828937640087</v>
      </c>
      <c r="J124" s="60">
        <f t="shared" ca="1" si="13"/>
        <v>64.883530849866716</v>
      </c>
      <c r="K124" s="60">
        <f t="shared" ca="1" si="16"/>
        <v>90.551162743460381</v>
      </c>
      <c r="L124" s="60">
        <f t="shared" ca="1" si="17"/>
        <v>81.191522781524483</v>
      </c>
      <c r="M124" s="60">
        <f t="shared" ca="1" si="18"/>
        <v>82.402722772334954</v>
      </c>
      <c r="N124" s="52">
        <f t="shared" ca="1" si="14"/>
        <v>-1.2111999908104707</v>
      </c>
      <c r="O124" s="52">
        <f t="shared" ca="1" si="19"/>
        <v>-0.94325550029634431</v>
      </c>
      <c r="P124" s="60">
        <f t="shared" ca="1" si="20"/>
        <v>-0.48626205658376875</v>
      </c>
      <c r="Q124" s="60">
        <f t="shared" ca="1" si="15"/>
        <v>42.610510647876566</v>
      </c>
    </row>
    <row r="125" spans="4:17">
      <c r="D125">
        <f ca="1">Sheet2!L125</f>
        <v>69.832231868432217</v>
      </c>
      <c r="F125" s="61"/>
      <c r="G125" s="60">
        <f t="shared" ca="1" si="21"/>
        <v>88.530686290656874</v>
      </c>
      <c r="H125" s="60">
        <f t="shared" ca="1" si="11"/>
        <v>88.530686290656874</v>
      </c>
      <c r="I125" s="60">
        <f t="shared" ca="1" si="12"/>
        <v>115.85915566403588</v>
      </c>
      <c r="J125" s="60">
        <f t="shared" ca="1" si="13"/>
        <v>61.202216917277873</v>
      </c>
      <c r="K125" s="60">
        <f t="shared" ca="1" si="16"/>
        <v>88.577931231552938</v>
      </c>
      <c r="L125" s="60">
        <f t="shared" ca="1" si="17"/>
        <v>77.405092477160395</v>
      </c>
      <c r="M125" s="60">
        <f t="shared" ca="1" si="18"/>
        <v>78.81115394264846</v>
      </c>
      <c r="N125" s="52">
        <f t="shared" ca="1" si="14"/>
        <v>-1.4060614654880652</v>
      </c>
      <c r="O125" s="52">
        <f t="shared" ca="1" si="19"/>
        <v>-1.1115485785478791</v>
      </c>
      <c r="P125" s="60">
        <f t="shared" ca="1" si="20"/>
        <v>-6.525478403743378</v>
      </c>
      <c r="Q125" s="60">
        <f t="shared" ca="1" si="15"/>
        <v>33.380285324722365</v>
      </c>
    </row>
    <row r="126" spans="4:17">
      <c r="D126">
        <f ca="1">Sheet2!L126</f>
        <v>66.004901188975651</v>
      </c>
      <c r="F126" s="61"/>
      <c r="G126" s="60">
        <f t="shared" ca="1" si="21"/>
        <v>87.702174138104027</v>
      </c>
      <c r="H126" s="60">
        <f t="shared" ca="1" si="11"/>
        <v>87.702174138104027</v>
      </c>
      <c r="I126" s="60">
        <f t="shared" ca="1" si="12"/>
        <v>118.18538943860784</v>
      </c>
      <c r="J126" s="60">
        <f t="shared" ca="1" si="13"/>
        <v>57.218958837600219</v>
      </c>
      <c r="K126" s="60">
        <f t="shared" ca="1" si="16"/>
        <v>86.428118846545587</v>
      </c>
      <c r="L126" s="60">
        <f t="shared" ca="1" si="17"/>
        <v>73.605028714432152</v>
      </c>
      <c r="M126" s="60">
        <f t="shared" ca="1" si="18"/>
        <v>75.152224584456235</v>
      </c>
      <c r="N126" s="52">
        <f t="shared" ca="1" si="14"/>
        <v>-1.5471958700240833</v>
      </c>
      <c r="O126" s="52">
        <f t="shared" ca="1" si="19"/>
        <v>-1.2699657754483171</v>
      </c>
      <c r="P126" s="60">
        <f t="shared" ca="1" si="20"/>
        <v>-3.8273306794565656</v>
      </c>
      <c r="Q126" s="60">
        <f t="shared" ca="1" si="15"/>
        <v>23.098171514264706</v>
      </c>
    </row>
    <row r="127" spans="4:17">
      <c r="D127">
        <f ca="1">Sheet2!L127</f>
        <v>67.585817359624684</v>
      </c>
      <c r="F127" s="61"/>
      <c r="G127" s="60">
        <f t="shared" ca="1" si="21"/>
        <v>86.932630379065728</v>
      </c>
      <c r="H127" s="60">
        <f t="shared" ca="1" si="11"/>
        <v>86.932630379065728</v>
      </c>
      <c r="I127" s="60">
        <f t="shared" ca="1" si="12"/>
        <v>119.74562552175206</v>
      </c>
      <c r="J127" s="60">
        <f t="shared" ca="1" si="13"/>
        <v>54.119635236379402</v>
      </c>
      <c r="K127" s="60">
        <f t="shared" ca="1" si="16"/>
        <v>84.633613943029317</v>
      </c>
      <c r="L127" s="60">
        <f t="shared" ca="1" si="17"/>
        <v>71.598624929496339</v>
      </c>
      <c r="M127" s="60">
        <f t="shared" ca="1" si="18"/>
        <v>72.990393948790086</v>
      </c>
      <c r="N127" s="52">
        <f t="shared" ca="1" si="14"/>
        <v>-1.3917690192937471</v>
      </c>
      <c r="O127" s="52">
        <f t="shared" ca="1" si="19"/>
        <v>-1.3142578641193825</v>
      </c>
      <c r="P127" s="60">
        <f t="shared" ca="1" si="20"/>
        <v>1.5809161706490329</v>
      </c>
      <c r="Q127" s="60">
        <f t="shared" ca="1" si="15"/>
        <v>20.182019977041008</v>
      </c>
    </row>
    <row r="128" spans="4:17">
      <c r="D128">
        <f ca="1">Sheet2!L128</f>
        <v>68.910166394091405</v>
      </c>
      <c r="F128" s="61"/>
      <c r="G128" s="60">
        <f t="shared" ca="1" si="21"/>
        <v>86.229673279679147</v>
      </c>
      <c r="H128" s="60">
        <f t="shared" ca="1" si="11"/>
        <v>86.229673279679147</v>
      </c>
      <c r="I128" s="60">
        <f t="shared" ca="1" si="12"/>
        <v>120.80986143763295</v>
      </c>
      <c r="J128" s="60">
        <f t="shared" ca="1" si="13"/>
        <v>51.649485121725348</v>
      </c>
      <c r="K128" s="60">
        <f t="shared" ca="1" si="16"/>
        <v>83.136142747892379</v>
      </c>
      <c r="L128" s="60">
        <f t="shared" ca="1" si="17"/>
        <v>70.702472084361361</v>
      </c>
      <c r="M128" s="60">
        <f t="shared" ca="1" si="18"/>
        <v>71.824614647447603</v>
      </c>
      <c r="N128" s="52">
        <f t="shared" ca="1" si="14"/>
        <v>-1.1221425630862427</v>
      </c>
      <c r="O128" s="52">
        <f t="shared" ca="1" si="19"/>
        <v>-1.2443977546527862</v>
      </c>
      <c r="P128" s="60">
        <f t="shared" ca="1" si="20"/>
        <v>1.3243490344667208</v>
      </c>
      <c r="Q128" s="60">
        <f t="shared" ca="1" si="15"/>
        <v>13.498284325960228</v>
      </c>
    </row>
    <row r="129" spans="4:17">
      <c r="D129">
        <f ca="1">Sheet2!L129</f>
        <v>68.821309855387099</v>
      </c>
      <c r="F129" s="61"/>
      <c r="G129" s="60">
        <f t="shared" ca="1" si="21"/>
        <v>85.462950621097534</v>
      </c>
      <c r="H129" s="60">
        <f t="shared" ca="1" si="11"/>
        <v>85.462950621097534</v>
      </c>
      <c r="I129" s="60">
        <f t="shared" ca="1" si="12"/>
        <v>121.65715010482242</v>
      </c>
      <c r="J129" s="60">
        <f t="shared" ca="1" si="13"/>
        <v>49.268751137372639</v>
      </c>
      <c r="K129" s="60">
        <f t="shared" ca="1" si="16"/>
        <v>81.772825329558543</v>
      </c>
      <c r="L129" s="60">
        <f t="shared" ca="1" si="17"/>
        <v>70.075418008036607</v>
      </c>
      <c r="M129" s="60">
        <f t="shared" ca="1" si="18"/>
        <v>70.966527564001751</v>
      </c>
      <c r="N129" s="52">
        <f t="shared" ca="1" si="14"/>
        <v>-0.8911095559651443</v>
      </c>
      <c r="O129" s="52">
        <f t="shared" ca="1" si="19"/>
        <v>-1.115929318766371</v>
      </c>
      <c r="P129" s="60">
        <f t="shared" ca="1" si="20"/>
        <v>-8.8856538704305876E-2</v>
      </c>
      <c r="Q129" s="60">
        <f t="shared" ca="1" si="15"/>
        <v>7.6661583252017067</v>
      </c>
    </row>
    <row r="130" spans="4:17">
      <c r="D130">
        <f ca="1">Sheet2!L130</f>
        <v>70.169770764695599</v>
      </c>
      <c r="F130" s="61"/>
      <c r="G130" s="60">
        <f t="shared" ca="1" si="21"/>
        <v>84.762230489538837</v>
      </c>
      <c r="H130" s="60">
        <f t="shared" ref="H130:H193" ca="1" si="22">SUM(OFFSET(H130,(-1*$T$2+1),-4,$T$2,1))/$T$2</f>
        <v>84.762230489538837</v>
      </c>
      <c r="I130" s="60">
        <f t="shared" ref="I130:I193" ca="1" si="23">H130+$T$3*STDEV(OFFSET(I130,(-1*$T$2+1),-5,$T$2,1))</f>
        <v>122.15944214656528</v>
      </c>
      <c r="J130" s="60">
        <f t="shared" ref="J130:J193" ca="1" si="24">H130-$T$3*STDEV(OFFSET(J130,(-1*$T$2+1),-6,$T$2,1))</f>
        <v>47.365018832512384</v>
      </c>
      <c r="K130" s="60">
        <f t="shared" ca="1" si="16"/>
        <v>80.667772513857315</v>
      </c>
      <c r="L130" s="60">
        <f t="shared" ca="1" si="17"/>
        <v>70.106868926922942</v>
      </c>
      <c r="M130" s="60">
        <f t="shared" ca="1" si="18"/>
        <v>70.7388827642</v>
      </c>
      <c r="N130" s="52">
        <f t="shared" ref="N130:N193" ca="1" si="25">L130-M130</f>
        <v>-0.63201383727705718</v>
      </c>
      <c r="O130" s="52">
        <f t="shared" ca="1" si="19"/>
        <v>-0.93996005277025696</v>
      </c>
      <c r="P130" s="60">
        <f t="shared" ca="1" si="20"/>
        <v>1.3484609093084998</v>
      </c>
      <c r="Q130" s="60">
        <f t="shared" ref="Q130:Q193" ca="1" si="26">100-100/(1+(SUMIF(OFFSET(Q130,(-1*$T$7)+1,-1,$T$7,1),"&gt;=0")/$T$7)/ABS((SUMIF(OFFSET(Q130,(-1*$T$7)+1,-1,$T$7,1),"&lt;0")/$T$7)))</f>
        <v>11.869270337151164</v>
      </c>
    </row>
    <row r="131" spans="4:17">
      <c r="D131">
        <f ca="1">Sheet2!L131</f>
        <v>69.3862457582497</v>
      </c>
      <c r="F131" s="61"/>
      <c r="G131" s="60">
        <f t="shared" ca="1" si="21"/>
        <v>83.818955741890605</v>
      </c>
      <c r="H131" s="60">
        <f t="shared" ca="1" si="22"/>
        <v>83.818955741890605</v>
      </c>
      <c r="I131" s="60">
        <f t="shared" ca="1" si="23"/>
        <v>122.2991263077471</v>
      </c>
      <c r="J131" s="60">
        <f t="shared" ca="1" si="24"/>
        <v>45.338785176034108</v>
      </c>
      <c r="K131" s="60">
        <f t="shared" ref="K131:K194" ca="1" si="27">D131*2/(1+$T$2)+K130*(1-2/(1+$T$2))</f>
        <v>79.59334139427564</v>
      </c>
      <c r="L131" s="60">
        <f t="shared" ref="L131:L194" ca="1" si="28">D131*2/(1+$T$4)+L130*(1-2/(1+$T$4))</f>
        <v>69.866661204031857</v>
      </c>
      <c r="M131" s="60">
        <f t="shared" ref="M131:M194" ca="1" si="29">D131*2/(1+$T$5)+M130*(1-2/(1+$T$5))</f>
        <v>70.352415048214198</v>
      </c>
      <c r="N131" s="52">
        <f t="shared" ca="1" si="25"/>
        <v>-0.4857538441823408</v>
      </c>
      <c r="O131" s="52">
        <f t="shared" ref="O131:O194" ca="1" si="30">N131*2/(1+$T$6)+O130*(1-2/(1+$T$6))</f>
        <v>-0.77479415873828739</v>
      </c>
      <c r="P131" s="60">
        <f t="shared" ref="P131:P194" ca="1" si="31">D131-D130</f>
        <v>-0.78352500644589895</v>
      </c>
      <c r="Q131" s="60">
        <f t="shared" ca="1" si="26"/>
        <v>10.575438785499827</v>
      </c>
    </row>
    <row r="132" spans="4:17">
      <c r="D132">
        <f ca="1">Sheet2!L132</f>
        <v>73.777111746421383</v>
      </c>
      <c r="F132" s="61"/>
      <c r="G132" s="60">
        <f t="shared" ca="1" si="21"/>
        <v>82.782243923114578</v>
      </c>
      <c r="H132" s="60">
        <f t="shared" ca="1" si="22"/>
        <v>82.782243923114578</v>
      </c>
      <c r="I132" s="60">
        <f t="shared" ca="1" si="23"/>
        <v>121.08105530799781</v>
      </c>
      <c r="J132" s="60">
        <f t="shared" ca="1" si="24"/>
        <v>44.483432538231348</v>
      </c>
      <c r="K132" s="60">
        <f t="shared" ca="1" si="27"/>
        <v>79.039414761146659</v>
      </c>
      <c r="L132" s="60">
        <f t="shared" ca="1" si="28"/>
        <v>71.170144718161708</v>
      </c>
      <c r="M132" s="60">
        <f t="shared" ca="1" si="29"/>
        <v>71.330899819130536</v>
      </c>
      <c r="N132" s="52">
        <f t="shared" ca="1" si="25"/>
        <v>-0.16075510096882795</v>
      </c>
      <c r="O132" s="52">
        <f t="shared" ca="1" si="30"/>
        <v>-0.55150722864030211</v>
      </c>
      <c r="P132" s="60">
        <f t="shared" ca="1" si="31"/>
        <v>4.3908659881716829</v>
      </c>
      <c r="Q132" s="60">
        <f t="shared" ca="1" si="26"/>
        <v>22.199977049769217</v>
      </c>
    </row>
    <row r="133" spans="4:17">
      <c r="D133">
        <f ca="1">Sheet2!L133</f>
        <v>67.729336109174952</v>
      </c>
      <c r="F133" s="61"/>
      <c r="G133" s="60">
        <f t="shared" ca="1" si="21"/>
        <v>81.26731193448758</v>
      </c>
      <c r="H133" s="60">
        <f t="shared" ca="1" si="22"/>
        <v>81.26731193448758</v>
      </c>
      <c r="I133" s="60">
        <f t="shared" ca="1" si="23"/>
        <v>119.2963009042226</v>
      </c>
      <c r="J133" s="60">
        <f t="shared" ca="1" si="24"/>
        <v>43.238322964752555</v>
      </c>
      <c r="K133" s="60">
        <f t="shared" ca="1" si="27"/>
        <v>77.962264413339838</v>
      </c>
      <c r="L133" s="60">
        <f t="shared" ca="1" si="28"/>
        <v>70.023208515166132</v>
      </c>
      <c r="M133" s="60">
        <f t="shared" ca="1" si="29"/>
        <v>70.301881616286082</v>
      </c>
      <c r="N133" s="52">
        <f t="shared" ca="1" si="25"/>
        <v>-0.27867310111994925</v>
      </c>
      <c r="O133" s="52">
        <f t="shared" ca="1" si="30"/>
        <v>-0.45229481863290105</v>
      </c>
      <c r="P133" s="60">
        <f t="shared" ca="1" si="31"/>
        <v>-6.0477756372464313</v>
      </c>
      <c r="Q133" s="60">
        <f t="shared" ca="1" si="26"/>
        <v>20.803821284619545</v>
      </c>
    </row>
    <row r="134" spans="4:17">
      <c r="D134">
        <f ca="1">Sheet2!L134</f>
        <v>69.717358900988913</v>
      </c>
      <c r="F134" s="61"/>
      <c r="G134" s="60">
        <f t="shared" ca="1" si="21"/>
        <v>79.588352342884662</v>
      </c>
      <c r="H134" s="60">
        <f t="shared" ca="1" si="22"/>
        <v>79.588352342884662</v>
      </c>
      <c r="I134" s="60">
        <f t="shared" ca="1" si="23"/>
        <v>115.41716986602728</v>
      </c>
      <c r="J134" s="60">
        <f t="shared" ca="1" si="24"/>
        <v>43.759534819742044</v>
      </c>
      <c r="K134" s="60">
        <f t="shared" ca="1" si="27"/>
        <v>77.177035316925469</v>
      </c>
      <c r="L134" s="60">
        <f t="shared" ca="1" si="28"/>
        <v>69.921258643773726</v>
      </c>
      <c r="M134" s="60">
        <f t="shared" ca="1" si="29"/>
        <v>70.13487512620118</v>
      </c>
      <c r="N134" s="52">
        <f t="shared" ca="1" si="25"/>
        <v>-0.21361648242745446</v>
      </c>
      <c r="O134" s="52">
        <f t="shared" ca="1" si="30"/>
        <v>-0.365502696376375</v>
      </c>
      <c r="P134" s="60">
        <f t="shared" ca="1" si="31"/>
        <v>1.988022791813961</v>
      </c>
      <c r="Q134" s="60">
        <f t="shared" ca="1" si="26"/>
        <v>28.62056971999057</v>
      </c>
    </row>
    <row r="135" spans="4:17">
      <c r="D135">
        <f ca="1">Sheet2!L135</f>
        <v>71.239905681929699</v>
      </c>
      <c r="F135" s="61"/>
      <c r="G135" s="60">
        <f t="shared" ca="1" si="21"/>
        <v>77.83713133760962</v>
      </c>
      <c r="H135" s="60">
        <f t="shared" ca="1" si="22"/>
        <v>77.83713133760962</v>
      </c>
      <c r="I135" s="60">
        <f t="shared" ca="1" si="23"/>
        <v>109.51983249321705</v>
      </c>
      <c r="J135" s="60">
        <f t="shared" ca="1" si="24"/>
        <v>46.154430182002187</v>
      </c>
      <c r="K135" s="60">
        <f t="shared" ca="1" si="27"/>
        <v>76.611594399306824</v>
      </c>
      <c r="L135" s="60">
        <f t="shared" ca="1" si="28"/>
        <v>70.360807656492383</v>
      </c>
      <c r="M135" s="60">
        <f t="shared" ca="1" si="29"/>
        <v>70.45059814212361</v>
      </c>
      <c r="N135" s="52">
        <f t="shared" ca="1" si="25"/>
        <v>-8.9790485631226602E-2</v>
      </c>
      <c r="O135" s="52">
        <f t="shared" ca="1" si="30"/>
        <v>-0.26524371065086649</v>
      </c>
      <c r="P135" s="60">
        <f t="shared" ca="1" si="31"/>
        <v>1.522546780940786</v>
      </c>
      <c r="Q135" s="60">
        <f t="shared" ca="1" si="26"/>
        <v>31.837643819746162</v>
      </c>
    </row>
    <row r="136" spans="4:17">
      <c r="D136">
        <f ca="1">Sheet2!L136</f>
        <v>74.943221750733883</v>
      </c>
      <c r="F136" s="61"/>
      <c r="G136" s="60">
        <f t="shared" ca="1" si="21"/>
        <v>76.553467104722372</v>
      </c>
      <c r="H136" s="60">
        <f t="shared" ca="1" si="22"/>
        <v>76.553467104722372</v>
      </c>
      <c r="I136" s="60">
        <f t="shared" ca="1" si="23"/>
        <v>104.61543024518247</v>
      </c>
      <c r="J136" s="60">
        <f t="shared" ca="1" si="24"/>
        <v>48.491503964262286</v>
      </c>
      <c r="K136" s="60">
        <f t="shared" ca="1" si="27"/>
        <v>76.452701766109413</v>
      </c>
      <c r="L136" s="60">
        <f t="shared" ca="1" si="28"/>
        <v>71.888279021239555</v>
      </c>
      <c r="M136" s="60">
        <f t="shared" ca="1" si="29"/>
        <v>71.734204887440825</v>
      </c>
      <c r="N136" s="52">
        <f t="shared" ca="1" si="25"/>
        <v>0.15407413379872992</v>
      </c>
      <c r="O136" s="52">
        <f t="shared" ca="1" si="30"/>
        <v>-0.11276449448737688</v>
      </c>
      <c r="P136" s="60">
        <f t="shared" ca="1" si="31"/>
        <v>3.7033160688041846</v>
      </c>
      <c r="Q136" s="60">
        <f t="shared" ca="1" si="26"/>
        <v>42.525887543989427</v>
      </c>
    </row>
    <row r="137" spans="4:17">
      <c r="D137">
        <f ca="1">Sheet2!L137</f>
        <v>75.920967073586397</v>
      </c>
      <c r="F137" s="61"/>
      <c r="G137" s="60">
        <f t="shared" ca="1" si="21"/>
        <v>75.294441208368283</v>
      </c>
      <c r="H137" s="60">
        <f t="shared" ca="1" si="22"/>
        <v>75.294441208368283</v>
      </c>
      <c r="I137" s="60">
        <f t="shared" ca="1" si="23"/>
        <v>98.428003178222994</v>
      </c>
      <c r="J137" s="60">
        <f t="shared" ca="1" si="24"/>
        <v>52.160879238513573</v>
      </c>
      <c r="K137" s="60">
        <f t="shared" ca="1" si="27"/>
        <v>76.402060366821502</v>
      </c>
      <c r="L137" s="60">
        <f t="shared" ca="1" si="28"/>
        <v>73.23250837202184</v>
      </c>
      <c r="M137" s="60">
        <f t="shared" ca="1" si="29"/>
        <v>72.930422654910984</v>
      </c>
      <c r="N137" s="52">
        <f t="shared" ca="1" si="25"/>
        <v>0.30208571711085597</v>
      </c>
      <c r="O137" s="52">
        <f t="shared" ca="1" si="30"/>
        <v>3.809012791198052E-2</v>
      </c>
      <c r="P137" s="60">
        <f t="shared" ca="1" si="31"/>
        <v>0.97774532285251325</v>
      </c>
      <c r="Q137" s="60">
        <f t="shared" ca="1" si="26"/>
        <v>48.6660020058859</v>
      </c>
    </row>
    <row r="138" spans="4:17">
      <c r="D138">
        <f ca="1">Sheet2!L138</f>
        <v>77.548941168409641</v>
      </c>
      <c r="F138" s="61"/>
      <c r="G138" s="60">
        <f t="shared" ca="1" si="21"/>
        <v>74.400509673661034</v>
      </c>
      <c r="H138" s="60">
        <f t="shared" ca="1" si="22"/>
        <v>74.400509673661034</v>
      </c>
      <c r="I138" s="60">
        <f t="shared" ca="1" si="23"/>
        <v>93.622534538649404</v>
      </c>
      <c r="J138" s="60">
        <f t="shared" ca="1" si="24"/>
        <v>55.178484808672671</v>
      </c>
      <c r="K138" s="60">
        <f t="shared" ca="1" si="27"/>
        <v>76.511287109829894</v>
      </c>
      <c r="L138" s="60">
        <f t="shared" ca="1" si="28"/>
        <v>74.671319304151112</v>
      </c>
      <c r="M138" s="60">
        <f t="shared" ca="1" si="29"/>
        <v>74.249999373053456</v>
      </c>
      <c r="N138" s="52">
        <f t="shared" ca="1" si="25"/>
        <v>0.42131993109765631</v>
      </c>
      <c r="O138" s="52">
        <f t="shared" ca="1" si="30"/>
        <v>0.17744641997949898</v>
      </c>
      <c r="P138" s="60">
        <f t="shared" ca="1" si="31"/>
        <v>1.6279740948232444</v>
      </c>
      <c r="Q138" s="60">
        <f t="shared" ca="1" si="26"/>
        <v>51.666655635180902</v>
      </c>
    </row>
    <row r="139" spans="4:17">
      <c r="D139">
        <f ca="1">Sheet2!L139</f>
        <v>77.625261213794971</v>
      </c>
      <c r="F139" s="61"/>
      <c r="G139" s="60">
        <f t="shared" ca="1" si="21"/>
        <v>73.682119887270204</v>
      </c>
      <c r="H139" s="60">
        <f t="shared" ca="1" si="22"/>
        <v>73.682119887270204</v>
      </c>
      <c r="I139" s="60">
        <f t="shared" ca="1" si="23"/>
        <v>89.376984913279273</v>
      </c>
      <c r="J139" s="60">
        <f t="shared" ca="1" si="24"/>
        <v>57.987254861261142</v>
      </c>
      <c r="K139" s="60">
        <f t="shared" ca="1" si="27"/>
        <v>76.617379881636097</v>
      </c>
      <c r="L139" s="60">
        <f t="shared" ca="1" si="28"/>
        <v>75.655966607365741</v>
      </c>
      <c r="M139" s="60">
        <f t="shared" ca="1" si="29"/>
        <v>75.214359898979609</v>
      </c>
      <c r="N139" s="52">
        <f t="shared" ca="1" si="25"/>
        <v>0.44160670838613214</v>
      </c>
      <c r="O139" s="52">
        <f t="shared" ca="1" si="30"/>
        <v>0.27350470667282012</v>
      </c>
      <c r="P139" s="60">
        <f t="shared" ca="1" si="31"/>
        <v>7.6320045385330104E-2</v>
      </c>
      <c r="Q139" s="60">
        <f t="shared" ca="1" si="26"/>
        <v>63.304131379014464</v>
      </c>
    </row>
    <row r="140" spans="4:17">
      <c r="D140">
        <f ca="1">Sheet2!L140</f>
        <v>73.562189088201279</v>
      </c>
      <c r="F140" s="61"/>
      <c r="G140" s="60">
        <f t="shared" ca="1" si="21"/>
        <v>73.080110090478598</v>
      </c>
      <c r="H140" s="60">
        <f t="shared" ca="1" si="22"/>
        <v>73.080110090478598</v>
      </c>
      <c r="I140" s="60">
        <f t="shared" ca="1" si="23"/>
        <v>86.750986085294244</v>
      </c>
      <c r="J140" s="60">
        <f t="shared" ca="1" si="24"/>
        <v>59.409234095662953</v>
      </c>
      <c r="K140" s="60">
        <f t="shared" ca="1" si="27"/>
        <v>76.326409329880391</v>
      </c>
      <c r="L140" s="60">
        <f t="shared" ca="1" si="28"/>
        <v>74.958040767644263</v>
      </c>
      <c r="M140" s="60">
        <f t="shared" ca="1" si="29"/>
        <v>74.742311095900092</v>
      </c>
      <c r="N140" s="52">
        <f t="shared" ca="1" si="25"/>
        <v>0.21572967174417101</v>
      </c>
      <c r="O140" s="52">
        <f t="shared" ca="1" si="30"/>
        <v>0.25249560306240226</v>
      </c>
      <c r="P140" s="60">
        <f t="shared" ca="1" si="31"/>
        <v>-4.0630721255936919</v>
      </c>
      <c r="Q140" s="60">
        <f t="shared" ca="1" si="26"/>
        <v>62.798660046978164</v>
      </c>
    </row>
    <row r="141" spans="4:17">
      <c r="D141">
        <f ca="1">Sheet2!L141</f>
        <v>71.332462526488811</v>
      </c>
      <c r="F141" s="61"/>
      <c r="G141" s="60">
        <f t="shared" ca="1" si="21"/>
        <v>72.391324886734338</v>
      </c>
      <c r="H141" s="60">
        <f t="shared" ca="1" si="22"/>
        <v>72.391324886734338</v>
      </c>
      <c r="I141" s="60">
        <f t="shared" ca="1" si="23"/>
        <v>83.649554838680487</v>
      </c>
      <c r="J141" s="60">
        <f t="shared" ca="1" si="24"/>
        <v>61.133094934788197</v>
      </c>
      <c r="K141" s="60">
        <f t="shared" ca="1" si="27"/>
        <v>75.850795348605004</v>
      </c>
      <c r="L141" s="60">
        <f t="shared" ca="1" si="28"/>
        <v>73.749514687259122</v>
      </c>
      <c r="M141" s="60">
        <f t="shared" ca="1" si="29"/>
        <v>73.768068647496875</v>
      </c>
      <c r="N141" s="52">
        <f t="shared" ca="1" si="25"/>
        <v>-1.8553960237753131E-2</v>
      </c>
      <c r="O141" s="52">
        <f t="shared" ca="1" si="30"/>
        <v>0.15393212549870941</v>
      </c>
      <c r="P141" s="60">
        <f t="shared" ca="1" si="31"/>
        <v>-2.229726561712468</v>
      </c>
      <c r="Q141" s="60">
        <f t="shared" ca="1" si="26"/>
        <v>56.208696827555883</v>
      </c>
    </row>
    <row r="142" spans="4:17">
      <c r="D142">
        <f ca="1">Sheet2!L142</f>
        <v>73.280737028217217</v>
      </c>
      <c r="F142" s="61"/>
      <c r="G142" s="60">
        <f t="shared" ca="1" si="21"/>
        <v>72.029480903916905</v>
      </c>
      <c r="H142" s="60">
        <f t="shared" ca="1" si="22"/>
        <v>72.029480903916905</v>
      </c>
      <c r="I142" s="60">
        <f t="shared" ca="1" si="23"/>
        <v>82.016272671506627</v>
      </c>
      <c r="J142" s="60">
        <f t="shared" ca="1" si="24"/>
        <v>62.042689136327191</v>
      </c>
      <c r="K142" s="60">
        <f t="shared" ca="1" si="27"/>
        <v>75.606027889520448</v>
      </c>
      <c r="L142" s="60">
        <f t="shared" ca="1" si="28"/>
        <v>73.593255467578501</v>
      </c>
      <c r="M142" s="60">
        <f t="shared" ca="1" si="29"/>
        <v>73.628831041988406</v>
      </c>
      <c r="N142" s="52">
        <f t="shared" ca="1" si="25"/>
        <v>-3.557557440990422E-2</v>
      </c>
      <c r="O142" s="52">
        <f t="shared" ca="1" si="30"/>
        <v>8.5020234622849911E-2</v>
      </c>
      <c r="P142" s="60">
        <f t="shared" ca="1" si="31"/>
        <v>1.948274501728406</v>
      </c>
      <c r="Q142" s="60">
        <f t="shared" ca="1" si="26"/>
        <v>57.095892610582986</v>
      </c>
    </row>
    <row r="143" spans="4:17">
      <c r="D143">
        <f ca="1">Sheet2!L143</f>
        <v>73.470657179262957</v>
      </c>
      <c r="F143" s="61"/>
      <c r="G143" s="60">
        <f t="shared" ca="1" si="21"/>
        <v>71.860815146442093</v>
      </c>
      <c r="H143" s="60">
        <f t="shared" ca="1" si="22"/>
        <v>71.860815146442093</v>
      </c>
      <c r="I143" s="60">
        <f t="shared" ca="1" si="23"/>
        <v>81.405984687277311</v>
      </c>
      <c r="J143" s="60">
        <f t="shared" ca="1" si="24"/>
        <v>62.315645605606875</v>
      </c>
      <c r="K143" s="60">
        <f t="shared" ca="1" si="27"/>
        <v>75.402659250448295</v>
      </c>
      <c r="L143" s="60">
        <f t="shared" ca="1" si="28"/>
        <v>73.552389371473325</v>
      </c>
      <c r="M143" s="60">
        <f t="shared" ca="1" si="29"/>
        <v>73.583638509781139</v>
      </c>
      <c r="N143" s="52">
        <f t="shared" ca="1" si="25"/>
        <v>-3.1249138307813951E-2</v>
      </c>
      <c r="O143" s="52">
        <f t="shared" ca="1" si="30"/>
        <v>4.2740462648063055E-2</v>
      </c>
      <c r="P143" s="60">
        <f t="shared" ca="1" si="31"/>
        <v>0.18992015104574023</v>
      </c>
      <c r="Q143" s="60">
        <f t="shared" ca="1" si="26"/>
        <v>57.523813260123731</v>
      </c>
    </row>
    <row r="144" spans="4:17">
      <c r="D144">
        <f ca="1">Sheet2!L144</f>
        <v>72.979472345861737</v>
      </c>
      <c r="F144" s="61"/>
      <c r="G144" s="60">
        <f t="shared" ca="1" si="21"/>
        <v>71.691903250126387</v>
      </c>
      <c r="H144" s="60">
        <f t="shared" ca="1" si="22"/>
        <v>71.691903250126387</v>
      </c>
      <c r="I144" s="60">
        <f t="shared" ca="1" si="23"/>
        <v>80.820556565097334</v>
      </c>
      <c r="J144" s="60">
        <f t="shared" ca="1" si="24"/>
        <v>62.56324993515544</v>
      </c>
      <c r="K144" s="60">
        <f t="shared" ca="1" si="27"/>
        <v>75.171879545249567</v>
      </c>
      <c r="L144" s="60">
        <f t="shared" ca="1" si="28"/>
        <v>73.361417029602805</v>
      </c>
      <c r="M144" s="60">
        <f t="shared" ca="1" si="29"/>
        <v>73.411019605804171</v>
      </c>
      <c r="N144" s="52">
        <f t="shared" ca="1" si="25"/>
        <v>-4.9602576201365878E-2</v>
      </c>
      <c r="O144" s="52">
        <f t="shared" ca="1" si="30"/>
        <v>9.1611757937252632E-3</v>
      </c>
      <c r="P144" s="60">
        <f t="shared" ca="1" si="31"/>
        <v>-0.49118483340122054</v>
      </c>
      <c r="Q144" s="60">
        <f t="shared" ca="1" si="26"/>
        <v>54.676558482309183</v>
      </c>
    </row>
    <row r="145" spans="4:17">
      <c r="D145">
        <f ca="1">Sheet2!L145</f>
        <v>67.30938336292823</v>
      </c>
      <c r="F145" s="61"/>
      <c r="G145" s="60">
        <f t="shared" ca="1" si="21"/>
        <v>71.56576082485121</v>
      </c>
      <c r="H145" s="60">
        <f t="shared" ca="1" si="22"/>
        <v>71.56576082485121</v>
      </c>
      <c r="I145" s="60">
        <f t="shared" ca="1" si="23"/>
        <v>81.024820161725827</v>
      </c>
      <c r="J145" s="60">
        <f t="shared" ca="1" si="24"/>
        <v>62.106701487976594</v>
      </c>
      <c r="K145" s="60">
        <f t="shared" ca="1" si="27"/>
        <v>74.423070385028495</v>
      </c>
      <c r="L145" s="60">
        <f t="shared" ca="1" si="28"/>
        <v>71.344072474044623</v>
      </c>
      <c r="M145" s="60">
        <f t="shared" ca="1" si="29"/>
        <v>71.667694964982473</v>
      </c>
      <c r="N145" s="52">
        <f t="shared" ca="1" si="25"/>
        <v>-0.32362249093785067</v>
      </c>
      <c r="O145" s="52">
        <f t="shared" ca="1" si="30"/>
        <v>-0.11185106665412053</v>
      </c>
      <c r="P145" s="60">
        <f t="shared" ca="1" si="31"/>
        <v>-5.6700889829335068</v>
      </c>
      <c r="Q145" s="60">
        <f t="shared" ca="1" si="26"/>
        <v>47.026838444513274</v>
      </c>
    </row>
    <row r="146" spans="4:17">
      <c r="D146">
        <f ca="1">Sheet2!L146</f>
        <v>66.330457265798955</v>
      </c>
      <c r="F146" s="61"/>
      <c r="G146" s="60">
        <f t="shared" ca="1" si="21"/>
        <v>71.582038628692359</v>
      </c>
      <c r="H146" s="60">
        <f t="shared" ca="1" si="22"/>
        <v>71.582038628692359</v>
      </c>
      <c r="I146" s="60">
        <f t="shared" ca="1" si="23"/>
        <v>80.966745798776756</v>
      </c>
      <c r="J146" s="60">
        <f t="shared" ca="1" si="24"/>
        <v>62.197331458607962</v>
      </c>
      <c r="K146" s="60">
        <f t="shared" ca="1" si="27"/>
        <v>73.65234532605426</v>
      </c>
      <c r="L146" s="60">
        <f t="shared" ca="1" si="28"/>
        <v>69.6728674046294</v>
      </c>
      <c r="M146" s="60">
        <f t="shared" ca="1" si="29"/>
        <v>70.142769908072893</v>
      </c>
      <c r="N146" s="52">
        <f t="shared" ca="1" si="25"/>
        <v>-0.46990250344349249</v>
      </c>
      <c r="O146" s="52">
        <f t="shared" ca="1" si="30"/>
        <v>-0.24205158912298308</v>
      </c>
      <c r="P146" s="60">
        <f t="shared" ca="1" si="31"/>
        <v>-0.97892609712927481</v>
      </c>
      <c r="Q146" s="60">
        <f t="shared" ca="1" si="26"/>
        <v>38.185499716884955</v>
      </c>
    </row>
    <row r="147" spans="4:17">
      <c r="D147">
        <f ca="1">Sheet2!L147</f>
        <v>67.479885852524077</v>
      </c>
      <c r="F147" s="61"/>
      <c r="G147" s="60">
        <f t="shared" ca="1" si="21"/>
        <v>71.576742053337355</v>
      </c>
      <c r="H147" s="60">
        <f t="shared" ca="1" si="22"/>
        <v>71.576742053337355</v>
      </c>
      <c r="I147" s="60">
        <f t="shared" ca="1" si="23"/>
        <v>80.979611900499563</v>
      </c>
      <c r="J147" s="60">
        <f t="shared" ca="1" si="24"/>
        <v>62.17387220617514</v>
      </c>
      <c r="K147" s="60">
        <f t="shared" ca="1" si="27"/>
        <v>73.064492042860905</v>
      </c>
      <c r="L147" s="60">
        <f t="shared" ca="1" si="28"/>
        <v>68.941873553927621</v>
      </c>
      <c r="M147" s="60">
        <f t="shared" ca="1" si="29"/>
        <v>69.381945892201799</v>
      </c>
      <c r="N147" s="52">
        <f t="shared" ca="1" si="25"/>
        <v>-0.44007233827417735</v>
      </c>
      <c r="O147" s="52">
        <f t="shared" ca="1" si="30"/>
        <v>-0.31405913426887189</v>
      </c>
      <c r="P147" s="60">
        <f t="shared" ca="1" si="31"/>
        <v>1.1494285867251222</v>
      </c>
      <c r="Q147" s="60">
        <f t="shared" ca="1" si="26"/>
        <v>49.531400040043941</v>
      </c>
    </row>
    <row r="148" spans="4:17">
      <c r="D148">
        <f ca="1">Sheet2!L148</f>
        <v>63.816077177800835</v>
      </c>
      <c r="F148" s="61"/>
      <c r="G148" s="60">
        <f t="shared" ca="1" si="21"/>
        <v>71.322037592522832</v>
      </c>
      <c r="H148" s="60">
        <f t="shared" ca="1" si="22"/>
        <v>71.322037592522832</v>
      </c>
      <c r="I148" s="60">
        <f t="shared" ca="1" si="23"/>
        <v>81.764240806205436</v>
      </c>
      <c r="J148" s="60">
        <f t="shared" ca="1" si="24"/>
        <v>60.879834378840229</v>
      </c>
      <c r="K148" s="60">
        <f t="shared" ca="1" si="27"/>
        <v>72.183690627140905</v>
      </c>
      <c r="L148" s="60">
        <f t="shared" ca="1" si="28"/>
        <v>67.233274761885369</v>
      </c>
      <c r="M148" s="60">
        <f t="shared" ca="1" si="29"/>
        <v>67.79169768808724</v>
      </c>
      <c r="N148" s="52">
        <f t="shared" ca="1" si="25"/>
        <v>-0.55842292620187095</v>
      </c>
      <c r="O148" s="52">
        <f t="shared" ca="1" si="30"/>
        <v>-0.40291869497178068</v>
      </c>
      <c r="P148" s="60">
        <f t="shared" ca="1" si="31"/>
        <v>-3.6638086747232421</v>
      </c>
      <c r="Q148" s="60">
        <f t="shared" ca="1" si="26"/>
        <v>39.570881695924072</v>
      </c>
    </row>
    <row r="149" spans="4:17">
      <c r="D149">
        <f ca="1">Sheet2!L149</f>
        <v>60.899656313239802</v>
      </c>
      <c r="F149" s="61"/>
      <c r="G149" s="60">
        <f t="shared" ref="G149:G212" ca="1" si="32">SUM(D130:D149)/20</f>
        <v>70.925954915415474</v>
      </c>
      <c r="H149" s="60">
        <f t="shared" ca="1" si="22"/>
        <v>70.925954915415474</v>
      </c>
      <c r="I149" s="60">
        <f t="shared" ca="1" si="23"/>
        <v>83.113557423750251</v>
      </c>
      <c r="J149" s="60">
        <f t="shared" ca="1" si="24"/>
        <v>58.738352407080697</v>
      </c>
      <c r="K149" s="60">
        <f t="shared" ca="1" si="27"/>
        <v>71.109020692483654</v>
      </c>
      <c r="L149" s="60">
        <f t="shared" ca="1" si="28"/>
        <v>65.122068612336847</v>
      </c>
      <c r="M149" s="60">
        <f t="shared" ca="1" si="29"/>
        <v>65.822543009559396</v>
      </c>
      <c r="N149" s="52">
        <f t="shared" ca="1" si="25"/>
        <v>-0.70047439722254978</v>
      </c>
      <c r="O149" s="52">
        <f t="shared" ca="1" si="30"/>
        <v>-0.51112076851751498</v>
      </c>
      <c r="P149" s="60">
        <f t="shared" ca="1" si="31"/>
        <v>-2.916420864561033</v>
      </c>
      <c r="Q149" s="60">
        <f t="shared" ca="1" si="26"/>
        <v>32.584084589276955</v>
      </c>
    </row>
    <row r="150" spans="4:17">
      <c r="D150">
        <f ca="1">Sheet2!L150</f>
        <v>56.033141933883343</v>
      </c>
      <c r="F150" s="61"/>
      <c r="G150" s="60">
        <f t="shared" ca="1" si="32"/>
        <v>70.219123473874845</v>
      </c>
      <c r="H150" s="60">
        <f t="shared" ca="1" si="22"/>
        <v>70.219123473874845</v>
      </c>
      <c r="I150" s="60">
        <f t="shared" ca="1" si="23"/>
        <v>85.470795187254595</v>
      </c>
      <c r="J150" s="60">
        <f t="shared" ca="1" si="24"/>
        <v>54.967451760495095</v>
      </c>
      <c r="K150" s="60">
        <f t="shared" ca="1" si="27"/>
        <v>69.673222715474097</v>
      </c>
      <c r="L150" s="60">
        <f t="shared" ca="1" si="28"/>
        <v>62.092426386185679</v>
      </c>
      <c r="M150" s="60">
        <f t="shared" ca="1" si="29"/>
        <v>63.025571273651948</v>
      </c>
      <c r="N150" s="52">
        <f t="shared" ca="1" si="25"/>
        <v>-0.93314488746626978</v>
      </c>
      <c r="O150" s="52">
        <f t="shared" ca="1" si="30"/>
        <v>-0.6645840844988804</v>
      </c>
      <c r="P150" s="60">
        <f t="shared" ca="1" si="31"/>
        <v>-4.8665143793564596</v>
      </c>
      <c r="Q150" s="60">
        <f t="shared" ca="1" si="26"/>
        <v>19.35098151684528</v>
      </c>
    </row>
    <row r="151" spans="4:17">
      <c r="D151">
        <f ca="1">Sheet2!L151</f>
        <v>55.483064560576423</v>
      </c>
      <c r="F151" s="61"/>
      <c r="G151" s="60">
        <f t="shared" ca="1" si="32"/>
        <v>69.523964413991195</v>
      </c>
      <c r="H151" s="60">
        <f t="shared" ca="1" si="22"/>
        <v>69.523964413991195</v>
      </c>
      <c r="I151" s="60">
        <f t="shared" ca="1" si="23"/>
        <v>87.27001964253067</v>
      </c>
      <c r="J151" s="60">
        <f t="shared" ca="1" si="24"/>
        <v>51.777909185451719</v>
      </c>
      <c r="K151" s="60">
        <f t="shared" ca="1" si="27"/>
        <v>68.321779081674322</v>
      </c>
      <c r="L151" s="60">
        <f t="shared" ca="1" si="28"/>
        <v>59.88930577764927</v>
      </c>
      <c r="M151" s="60">
        <f t="shared" ca="1" si="29"/>
        <v>60.870569355630373</v>
      </c>
      <c r="N151" s="52">
        <f t="shared" ca="1" si="25"/>
        <v>-0.9812635779811032</v>
      </c>
      <c r="O151" s="52">
        <f t="shared" ca="1" si="30"/>
        <v>-0.77974026394696139</v>
      </c>
      <c r="P151" s="60">
        <f t="shared" ca="1" si="31"/>
        <v>-0.55007737330691953</v>
      </c>
      <c r="Q151" s="60">
        <f t="shared" ca="1" si="26"/>
        <v>16.409047698378913</v>
      </c>
    </row>
    <row r="152" spans="4:17">
      <c r="D152">
        <f ca="1">Sheet2!L152</f>
        <v>55.28029908859223</v>
      </c>
      <c r="F152" s="61"/>
      <c r="G152" s="60">
        <f t="shared" ca="1" si="32"/>
        <v>68.599123781099735</v>
      </c>
      <c r="H152" s="60">
        <f t="shared" ca="1" si="22"/>
        <v>68.599123781099735</v>
      </c>
      <c r="I152" s="60">
        <f t="shared" ca="1" si="23"/>
        <v>88.135396992595034</v>
      </c>
      <c r="J152" s="60">
        <f t="shared" ca="1" si="24"/>
        <v>49.062850569604436</v>
      </c>
      <c r="K152" s="60">
        <f t="shared" ca="1" si="27"/>
        <v>67.079733368047457</v>
      </c>
      <c r="L152" s="60">
        <f t="shared" ca="1" si="28"/>
        <v>58.352970214630261</v>
      </c>
      <c r="M152" s="60">
        <f t="shared" ca="1" si="29"/>
        <v>59.273349279333758</v>
      </c>
      <c r="N152" s="52">
        <f t="shared" ca="1" si="25"/>
        <v>-0.9203790647034964</v>
      </c>
      <c r="O152" s="52">
        <f t="shared" ca="1" si="30"/>
        <v>-0.83088164604024684</v>
      </c>
      <c r="P152" s="60">
        <f t="shared" ca="1" si="31"/>
        <v>-0.20276547198419337</v>
      </c>
      <c r="Q152" s="60">
        <f t="shared" ca="1" si="26"/>
        <v>11.601193113619686</v>
      </c>
    </row>
    <row r="153" spans="4:17">
      <c r="D153">
        <f ca="1">Sheet2!L153</f>
        <v>50.511672417066684</v>
      </c>
      <c r="F153" s="61"/>
      <c r="G153" s="60">
        <f t="shared" ca="1" si="32"/>
        <v>67.738240596494308</v>
      </c>
      <c r="H153" s="60">
        <f t="shared" ca="1" si="22"/>
        <v>67.738240596494308</v>
      </c>
      <c r="I153" s="60">
        <f t="shared" ca="1" si="23"/>
        <v>90.225610475838721</v>
      </c>
      <c r="J153" s="60">
        <f t="shared" ca="1" si="24"/>
        <v>45.250870717149901</v>
      </c>
      <c r="K153" s="60">
        <f t="shared" ca="1" si="27"/>
        <v>65.501822801287389</v>
      </c>
      <c r="L153" s="60">
        <f t="shared" ca="1" si="28"/>
        <v>55.739204282109071</v>
      </c>
      <c r="M153" s="60">
        <f t="shared" ca="1" si="29"/>
        <v>56.77001303297174</v>
      </c>
      <c r="N153" s="52">
        <f t="shared" ca="1" si="25"/>
        <v>-1.0308087508626684</v>
      </c>
      <c r="O153" s="52">
        <f t="shared" ca="1" si="30"/>
        <v>-0.90358241143021834</v>
      </c>
      <c r="P153" s="60">
        <f t="shared" ca="1" si="31"/>
        <v>-4.7686266715255456</v>
      </c>
      <c r="Q153" s="60">
        <f t="shared" ca="1" si="26"/>
        <v>9.7587916370265191</v>
      </c>
    </row>
    <row r="154" spans="4:17">
      <c r="D154">
        <f ca="1">Sheet2!L154</f>
        <v>49.342095343824617</v>
      </c>
      <c r="F154" s="61"/>
      <c r="G154" s="60">
        <f t="shared" ca="1" si="32"/>
        <v>66.719477418636089</v>
      </c>
      <c r="H154" s="60">
        <f t="shared" ca="1" si="22"/>
        <v>66.719477418636089</v>
      </c>
      <c r="I154" s="60">
        <f t="shared" ca="1" si="23"/>
        <v>91.830432123605675</v>
      </c>
      <c r="J154" s="60">
        <f t="shared" ca="1" si="24"/>
        <v>41.608522713666495</v>
      </c>
      <c r="K154" s="60">
        <f t="shared" ca="1" si="27"/>
        <v>63.962801138671885</v>
      </c>
      <c r="L154" s="60">
        <f t="shared" ca="1" si="28"/>
        <v>53.606834636014256</v>
      </c>
      <c r="M154" s="60">
        <f t="shared" ca="1" si="29"/>
        <v>54.647750836072561</v>
      </c>
      <c r="N154" s="52">
        <f t="shared" ca="1" si="25"/>
        <v>-1.0409162000583052</v>
      </c>
      <c r="O154" s="52">
        <f t="shared" ca="1" si="30"/>
        <v>-0.95352197093134083</v>
      </c>
      <c r="P154" s="60">
        <f t="shared" ca="1" si="31"/>
        <v>-1.1695770732420669</v>
      </c>
      <c r="Q154" s="60">
        <f t="shared" ca="1" si="26"/>
        <v>10.675716571573375</v>
      </c>
    </row>
    <row r="155" spans="4:17">
      <c r="D155">
        <f ca="1">Sheet2!L155</f>
        <v>48.313673256282968</v>
      </c>
      <c r="F155" s="61"/>
      <c r="G155" s="60">
        <f t="shared" ca="1" si="32"/>
        <v>65.573165797353752</v>
      </c>
      <c r="H155" s="60">
        <f t="shared" ca="1" si="22"/>
        <v>65.573165797353752</v>
      </c>
      <c r="I155" s="60">
        <f t="shared" ca="1" si="23"/>
        <v>92.900937639594474</v>
      </c>
      <c r="J155" s="60">
        <f t="shared" ca="1" si="24"/>
        <v>38.24539395511303</v>
      </c>
      <c r="K155" s="60">
        <f t="shared" ca="1" si="27"/>
        <v>62.472408007015801</v>
      </c>
      <c r="L155" s="60">
        <f t="shared" ca="1" si="28"/>
        <v>51.842447509437164</v>
      </c>
      <c r="M155" s="60">
        <f t="shared" ca="1" si="29"/>
        <v>52.83801438470411</v>
      </c>
      <c r="N155" s="52">
        <f t="shared" ca="1" si="25"/>
        <v>-0.99556687526694532</v>
      </c>
      <c r="O155" s="52">
        <f t="shared" ca="1" si="30"/>
        <v>-0.96881102705337874</v>
      </c>
      <c r="P155" s="60">
        <f t="shared" ca="1" si="31"/>
        <v>-1.0284220875416494</v>
      </c>
      <c r="Q155" s="60">
        <f t="shared" ca="1" si="26"/>
        <v>11.109073690929961</v>
      </c>
    </row>
    <row r="156" spans="4:17">
      <c r="D156">
        <f ca="1">Sheet2!L156</f>
        <v>44.232835833949672</v>
      </c>
      <c r="F156" s="61"/>
      <c r="G156" s="60">
        <f t="shared" ca="1" si="32"/>
        <v>64.037646501514544</v>
      </c>
      <c r="H156" s="60">
        <f t="shared" ca="1" si="22"/>
        <v>64.037646501514544</v>
      </c>
      <c r="I156" s="60">
        <f t="shared" ca="1" si="23"/>
        <v>93.607170912575711</v>
      </c>
      <c r="J156" s="60">
        <f t="shared" ca="1" si="24"/>
        <v>34.468122090453377</v>
      </c>
      <c r="K156" s="60">
        <f t="shared" ca="1" si="27"/>
        <v>60.73530589529522</v>
      </c>
      <c r="L156" s="60">
        <f t="shared" ca="1" si="28"/>
        <v>49.305910284274674</v>
      </c>
      <c r="M156" s="60">
        <f t="shared" ca="1" si="29"/>
        <v>50.379391941631411</v>
      </c>
      <c r="N156" s="52">
        <f t="shared" ca="1" si="25"/>
        <v>-1.0734816573567372</v>
      </c>
      <c r="O156" s="52">
        <f t="shared" ca="1" si="30"/>
        <v>-1.006873074436418</v>
      </c>
      <c r="P156" s="60">
        <f t="shared" ca="1" si="31"/>
        <v>-4.0808374223332962</v>
      </c>
      <c r="Q156" s="60">
        <f t="shared" ca="1" si="26"/>
        <v>4.2215327010309949</v>
      </c>
    </row>
    <row r="157" spans="4:17">
      <c r="D157">
        <f ca="1">Sheet2!L157</f>
        <v>44.7826872935983</v>
      </c>
      <c r="F157" s="61"/>
      <c r="G157" s="60">
        <f t="shared" ca="1" si="32"/>
        <v>62.480732512515125</v>
      </c>
      <c r="H157" s="60">
        <f t="shared" ca="1" si="22"/>
        <v>62.480732512515125</v>
      </c>
      <c r="I157" s="60">
        <f t="shared" ca="1" si="23"/>
        <v>93.244731387173516</v>
      </c>
      <c r="J157" s="60">
        <f t="shared" ca="1" si="24"/>
        <v>31.716733637856734</v>
      </c>
      <c r="K157" s="60">
        <f t="shared" ca="1" si="27"/>
        <v>59.216008885609796</v>
      </c>
      <c r="L157" s="60">
        <f t="shared" ca="1" si="28"/>
        <v>47.798169287382557</v>
      </c>
      <c r="M157" s="60">
        <f t="shared" ca="1" si="29"/>
        <v>48.780333470764816</v>
      </c>
      <c r="N157" s="52">
        <f t="shared" ca="1" si="25"/>
        <v>-0.98216418338225964</v>
      </c>
      <c r="O157" s="52">
        <f t="shared" ca="1" si="30"/>
        <v>-0.99788802314399683</v>
      </c>
      <c r="P157" s="60">
        <f t="shared" ca="1" si="31"/>
        <v>0.5498514596486288</v>
      </c>
      <c r="Q157" s="60">
        <f t="shared" ca="1" si="26"/>
        <v>5.2959296237923752</v>
      </c>
    </row>
    <row r="158" spans="4:17">
      <c r="D158">
        <f ca="1">Sheet2!L158</f>
        <v>43.903570612779859</v>
      </c>
      <c r="F158" s="61"/>
      <c r="G158" s="60">
        <f t="shared" ca="1" si="32"/>
        <v>60.798463984733644</v>
      </c>
      <c r="H158" s="60">
        <f t="shared" ca="1" si="22"/>
        <v>60.798463984733644</v>
      </c>
      <c r="I158" s="60">
        <f t="shared" ca="1" si="23"/>
        <v>91.95750952227452</v>
      </c>
      <c r="J158" s="60">
        <f t="shared" ca="1" si="24"/>
        <v>29.639418447192771</v>
      </c>
      <c r="K158" s="60">
        <f t="shared" ca="1" si="27"/>
        <v>57.757681431054564</v>
      </c>
      <c r="L158" s="60">
        <f t="shared" ca="1" si="28"/>
        <v>46.499969729181664</v>
      </c>
      <c r="M158" s="60">
        <f t="shared" ca="1" si="29"/>
        <v>47.386972654197685</v>
      </c>
      <c r="N158" s="52">
        <f t="shared" ca="1" si="25"/>
        <v>-0.88700292501602007</v>
      </c>
      <c r="O158" s="52">
        <f t="shared" ca="1" si="30"/>
        <v>-0.95756616927927807</v>
      </c>
      <c r="P158" s="60">
        <f t="shared" ca="1" si="31"/>
        <v>-0.87911668081844141</v>
      </c>
      <c r="Q158" s="60">
        <f t="shared" ca="1" si="26"/>
        <v>5.2326657651403679</v>
      </c>
    </row>
    <row r="159" spans="4:17">
      <c r="D159">
        <f ca="1">Sheet2!L159</f>
        <v>45.443808986306045</v>
      </c>
      <c r="F159" s="61"/>
      <c r="G159" s="60">
        <f t="shared" ca="1" si="32"/>
        <v>59.189391373359207</v>
      </c>
      <c r="H159" s="60">
        <f t="shared" ca="1" si="22"/>
        <v>59.189391373359207</v>
      </c>
      <c r="I159" s="60">
        <f t="shared" ca="1" si="23"/>
        <v>89.708543360767436</v>
      </c>
      <c r="J159" s="60">
        <f t="shared" ca="1" si="24"/>
        <v>28.670239385950982</v>
      </c>
      <c r="K159" s="60">
        <f t="shared" ca="1" si="27"/>
        <v>56.584931674411848</v>
      </c>
      <c r="L159" s="60">
        <f t="shared" ca="1" si="28"/>
        <v>46.147916148223125</v>
      </c>
      <c r="M159" s="60">
        <f t="shared" ca="1" si="29"/>
        <v>46.831783034800075</v>
      </c>
      <c r="N159" s="52">
        <f t="shared" ca="1" si="25"/>
        <v>-0.68386688657695061</v>
      </c>
      <c r="O159" s="52">
        <f t="shared" ca="1" si="30"/>
        <v>-0.85803915738752268</v>
      </c>
      <c r="P159" s="60">
        <f t="shared" ca="1" si="31"/>
        <v>1.5402383735261864</v>
      </c>
      <c r="Q159" s="60">
        <f t="shared" ca="1" si="26"/>
        <v>11.429045172519622</v>
      </c>
    </row>
    <row r="160" spans="4:17">
      <c r="D160">
        <f ca="1">Sheet2!L160</f>
        <v>47.052254866790051</v>
      </c>
      <c r="F160" s="61"/>
      <c r="G160" s="60">
        <f t="shared" ca="1" si="32"/>
        <v>57.863894662288644</v>
      </c>
      <c r="H160" s="60">
        <f t="shared" ca="1" si="22"/>
        <v>57.863894662288644</v>
      </c>
      <c r="I160" s="60">
        <f t="shared" ca="1" si="23"/>
        <v>87.761094211866947</v>
      </c>
      <c r="J160" s="60">
        <f t="shared" ca="1" si="24"/>
        <v>27.966695112710333</v>
      </c>
      <c r="K160" s="60">
        <f t="shared" ca="1" si="27"/>
        <v>55.677057692733584</v>
      </c>
      <c r="L160" s="60">
        <f t="shared" ca="1" si="28"/>
        <v>46.449362387745438</v>
      </c>
      <c r="M160" s="60">
        <f t="shared" ca="1" si="29"/>
        <v>46.894774986797209</v>
      </c>
      <c r="N160" s="52">
        <f t="shared" ca="1" si="25"/>
        <v>-0.445412599051771</v>
      </c>
      <c r="O160" s="52">
        <f t="shared" ca="1" si="30"/>
        <v>-0.70799313617452209</v>
      </c>
      <c r="P160" s="60">
        <f t="shared" ca="1" si="31"/>
        <v>1.6084458804840054</v>
      </c>
      <c r="Q160" s="60">
        <f t="shared" ca="1" si="26"/>
        <v>16.732043837384779</v>
      </c>
    </row>
    <row r="161" spans="4:17">
      <c r="D161">
        <f ca="1">Sheet2!L161</f>
        <v>46.528535645334934</v>
      </c>
      <c r="F161" s="61"/>
      <c r="G161" s="60">
        <f t="shared" ca="1" si="32"/>
        <v>56.623698318230936</v>
      </c>
      <c r="H161" s="60">
        <f t="shared" ca="1" si="22"/>
        <v>56.623698318230936</v>
      </c>
      <c r="I161" s="60">
        <f t="shared" ca="1" si="23"/>
        <v>85.958629851764854</v>
      </c>
      <c r="J161" s="60">
        <f t="shared" ca="1" si="24"/>
        <v>27.288766784697017</v>
      </c>
      <c r="K161" s="60">
        <f t="shared" ca="1" si="27"/>
        <v>54.805769878695614</v>
      </c>
      <c r="L161" s="60">
        <f t="shared" ca="1" si="28"/>
        <v>46.475753473608606</v>
      </c>
      <c r="M161" s="60">
        <f t="shared" ca="1" si="29"/>
        <v>46.790135174950848</v>
      </c>
      <c r="N161" s="52">
        <f t="shared" ca="1" si="25"/>
        <v>-0.31438170134224208</v>
      </c>
      <c r="O161" s="52">
        <f t="shared" ca="1" si="30"/>
        <v>-0.56486170532642022</v>
      </c>
      <c r="P161" s="60">
        <f t="shared" ca="1" si="31"/>
        <v>-0.52371922145511718</v>
      </c>
      <c r="Q161" s="60">
        <f t="shared" ca="1" si="26"/>
        <v>13.046707719193861</v>
      </c>
    </row>
    <row r="162" spans="4:17">
      <c r="D162">
        <f ca="1">Sheet2!L162</f>
        <v>43.908130726068784</v>
      </c>
      <c r="F162" s="61"/>
      <c r="G162" s="60">
        <f t="shared" ca="1" si="32"/>
        <v>55.155068003123532</v>
      </c>
      <c r="H162" s="60">
        <f t="shared" ca="1" si="22"/>
        <v>55.155068003123532</v>
      </c>
      <c r="I162" s="60">
        <f t="shared" ca="1" si="23"/>
        <v>83.391362590911413</v>
      </c>
      <c r="J162" s="60">
        <f t="shared" ca="1" si="24"/>
        <v>26.918773415335654</v>
      </c>
      <c r="K162" s="60">
        <f t="shared" ca="1" si="27"/>
        <v>53.767899483207344</v>
      </c>
      <c r="L162" s="60">
        <f t="shared" ca="1" si="28"/>
        <v>45.619879224428672</v>
      </c>
      <c r="M162" s="60">
        <f t="shared" ca="1" si="29"/>
        <v>45.96670533241312</v>
      </c>
      <c r="N162" s="52">
        <f t="shared" ca="1" si="25"/>
        <v>-0.34682610798444813</v>
      </c>
      <c r="O162" s="52">
        <f t="shared" ca="1" si="30"/>
        <v>-0.48557603356570311</v>
      </c>
      <c r="P162" s="60">
        <f t="shared" ca="1" si="31"/>
        <v>-2.62040491926615</v>
      </c>
      <c r="Q162" s="60">
        <f t="shared" ca="1" si="26"/>
        <v>13.545260179069842</v>
      </c>
    </row>
    <row r="163" spans="4:17">
      <c r="D163">
        <f ca="1">Sheet2!L163</f>
        <v>44.505923150163412</v>
      </c>
      <c r="F163" s="61"/>
      <c r="G163" s="60">
        <f t="shared" ca="1" si="32"/>
        <v>53.706831301668558</v>
      </c>
      <c r="H163" s="60">
        <f t="shared" ca="1" si="22"/>
        <v>53.706831301668558</v>
      </c>
      <c r="I163" s="60">
        <f t="shared" ca="1" si="23"/>
        <v>80.016671068080711</v>
      </c>
      <c r="J163" s="60">
        <f t="shared" ca="1" si="24"/>
        <v>27.396991535256412</v>
      </c>
      <c r="K163" s="60">
        <f t="shared" ca="1" si="27"/>
        <v>52.885806499107922</v>
      </c>
      <c r="L163" s="60">
        <f t="shared" ca="1" si="28"/>
        <v>45.248560533006923</v>
      </c>
      <c r="M163" s="60">
        <f t="shared" ca="1" si="29"/>
        <v>45.54933899462749</v>
      </c>
      <c r="N163" s="52">
        <f t="shared" ca="1" si="25"/>
        <v>-0.30077846162056687</v>
      </c>
      <c r="O163" s="52">
        <f t="shared" ca="1" si="30"/>
        <v>-0.41837691649474451</v>
      </c>
      <c r="P163" s="60">
        <f t="shared" ca="1" si="31"/>
        <v>0.59779242409462796</v>
      </c>
      <c r="Q163" s="60">
        <f t="shared" ca="1" si="26"/>
        <v>17.194673717520701</v>
      </c>
    </row>
    <row r="164" spans="4:17">
      <c r="D164">
        <f ca="1">Sheet2!L164</f>
        <v>44.1184014564789</v>
      </c>
      <c r="F164" s="61"/>
      <c r="G164" s="60">
        <f t="shared" ca="1" si="32"/>
        <v>52.263777757199406</v>
      </c>
      <c r="H164" s="60">
        <f t="shared" ca="1" si="22"/>
        <v>52.263777757199406</v>
      </c>
      <c r="I164" s="60">
        <f t="shared" ca="1" si="23"/>
        <v>76.020536717179013</v>
      </c>
      <c r="J164" s="60">
        <f t="shared" ca="1" si="24"/>
        <v>28.5070187972198</v>
      </c>
      <c r="K164" s="60">
        <f t="shared" ca="1" si="27"/>
        <v>52.050815542667067</v>
      </c>
      <c r="L164" s="60">
        <f t="shared" ca="1" si="28"/>
        <v>44.87184084083092</v>
      </c>
      <c r="M164" s="60">
        <f t="shared" ca="1" si="29"/>
        <v>45.140499698013606</v>
      </c>
      <c r="N164" s="52">
        <f t="shared" ca="1" si="25"/>
        <v>-0.26865885718268601</v>
      </c>
      <c r="O164" s="52">
        <f t="shared" ca="1" si="30"/>
        <v>-0.36393398583581416</v>
      </c>
      <c r="P164" s="60">
        <f t="shared" ca="1" si="31"/>
        <v>-0.38752169368451206</v>
      </c>
      <c r="Q164" s="60">
        <f t="shared" ca="1" si="26"/>
        <v>20.950139062109471</v>
      </c>
    </row>
    <row r="165" spans="4:17">
      <c r="D165">
        <f ca="1">Sheet2!L165</f>
        <v>41.440819193718625</v>
      </c>
      <c r="F165" s="61"/>
      <c r="G165" s="60">
        <f t="shared" ca="1" si="32"/>
        <v>50.970349548738923</v>
      </c>
      <c r="H165" s="60">
        <f t="shared" ca="1" si="22"/>
        <v>50.970349548738923</v>
      </c>
      <c r="I165" s="60">
        <f t="shared" ca="1" si="23"/>
        <v>73.500064337527277</v>
      </c>
      <c r="J165" s="60">
        <f t="shared" ca="1" si="24"/>
        <v>28.440634759950566</v>
      </c>
      <c r="K165" s="60">
        <f t="shared" ca="1" si="27"/>
        <v>51.040339699910071</v>
      </c>
      <c r="L165" s="60">
        <f t="shared" ca="1" si="28"/>
        <v>43.728166958460157</v>
      </c>
      <c r="M165" s="60">
        <f t="shared" ca="1" si="29"/>
        <v>44.083448125357897</v>
      </c>
      <c r="N165" s="52">
        <f t="shared" ca="1" si="25"/>
        <v>-0.35528116689773981</v>
      </c>
      <c r="O165" s="52">
        <f t="shared" ca="1" si="30"/>
        <v>-0.36078750622196892</v>
      </c>
      <c r="P165" s="60">
        <f t="shared" ca="1" si="31"/>
        <v>-2.677582262760275</v>
      </c>
      <c r="Q165" s="60">
        <f t="shared" ca="1" si="26"/>
        <v>18.980988765209432</v>
      </c>
    </row>
    <row r="166" spans="4:17">
      <c r="D166">
        <f ca="1">Sheet2!L166</f>
        <v>42.400099338713737</v>
      </c>
      <c r="F166" s="61"/>
      <c r="G166" s="60">
        <f t="shared" ca="1" si="32"/>
        <v>49.773831652384665</v>
      </c>
      <c r="H166" s="60">
        <f t="shared" ca="1" si="22"/>
        <v>49.773831652384665</v>
      </c>
      <c r="I166" s="60">
        <f t="shared" ca="1" si="23"/>
        <v>70.546855600301171</v>
      </c>
      <c r="J166" s="60">
        <f t="shared" ca="1" si="24"/>
        <v>29.000807704468162</v>
      </c>
      <c r="K166" s="60">
        <f t="shared" ca="1" si="27"/>
        <v>50.217459665510418</v>
      </c>
      <c r="L166" s="60">
        <f t="shared" ca="1" si="28"/>
        <v>43.28547775187802</v>
      </c>
      <c r="M166" s="60">
        <f t="shared" ca="1" si="29"/>
        <v>43.602491329173851</v>
      </c>
      <c r="N166" s="52">
        <f t="shared" ca="1" si="25"/>
        <v>-0.31701357729583179</v>
      </c>
      <c r="O166" s="52">
        <f t="shared" ca="1" si="30"/>
        <v>-0.34486971388519178</v>
      </c>
      <c r="P166" s="60">
        <f t="shared" ca="1" si="31"/>
        <v>0.95928014499511249</v>
      </c>
      <c r="Q166" s="60">
        <f t="shared" ca="1" si="26"/>
        <v>22.468106299719665</v>
      </c>
    </row>
    <row r="167" spans="4:17">
      <c r="D167">
        <f ca="1">Sheet2!L167</f>
        <v>43.08388457573561</v>
      </c>
      <c r="F167" s="61"/>
      <c r="G167" s="60">
        <f t="shared" ca="1" si="32"/>
        <v>48.554031588545243</v>
      </c>
      <c r="H167" s="60">
        <f t="shared" ca="1" si="22"/>
        <v>48.554031588545243</v>
      </c>
      <c r="I167" s="60">
        <f t="shared" ca="1" si="23"/>
        <v>66.23749278698466</v>
      </c>
      <c r="J167" s="60">
        <f t="shared" ca="1" si="24"/>
        <v>30.870570390105826</v>
      </c>
      <c r="K167" s="60">
        <f t="shared" ca="1" si="27"/>
        <v>49.53807156172234</v>
      </c>
      <c r="L167" s="60">
        <f t="shared" ca="1" si="28"/>
        <v>43.218280026497219</v>
      </c>
      <c r="M167" s="60">
        <f t="shared" ca="1" si="29"/>
        <v>43.454317971048638</v>
      </c>
      <c r="N167" s="52">
        <f t="shared" ca="1" si="25"/>
        <v>-0.2360379445514198</v>
      </c>
      <c r="O167" s="52">
        <f t="shared" ca="1" si="30"/>
        <v>-0.30529452503654742</v>
      </c>
      <c r="P167" s="60">
        <f t="shared" ca="1" si="31"/>
        <v>0.68378523702187266</v>
      </c>
      <c r="Q167" s="60">
        <f t="shared" ca="1" si="26"/>
        <v>30.763579539190602</v>
      </c>
    </row>
    <row r="168" spans="4:17">
      <c r="D168">
        <f ca="1">Sheet2!L168</f>
        <v>44.83529714824558</v>
      </c>
      <c r="F168" s="61"/>
      <c r="G168" s="60">
        <f t="shared" ca="1" si="32"/>
        <v>47.604992587067478</v>
      </c>
      <c r="H168" s="60">
        <f t="shared" ca="1" si="22"/>
        <v>47.604992587067478</v>
      </c>
      <c r="I168" s="60">
        <f t="shared" ca="1" si="23"/>
        <v>62.380884069398249</v>
      </c>
      <c r="J168" s="60">
        <f t="shared" ca="1" si="24"/>
        <v>32.829101104736708</v>
      </c>
      <c r="K168" s="60">
        <f t="shared" ca="1" si="27"/>
        <v>49.09018828424837</v>
      </c>
      <c r="L168" s="60">
        <f t="shared" ca="1" si="28"/>
        <v>43.757285733746677</v>
      </c>
      <c r="M168" s="60">
        <f t="shared" ca="1" si="29"/>
        <v>43.848883450247769</v>
      </c>
      <c r="N168" s="52">
        <f t="shared" ca="1" si="25"/>
        <v>-9.1597716501091497E-2</v>
      </c>
      <c r="O168" s="52">
        <f t="shared" ca="1" si="30"/>
        <v>-0.22758659466001799</v>
      </c>
      <c r="P168" s="60">
        <f t="shared" ca="1" si="31"/>
        <v>1.7514125725099703</v>
      </c>
      <c r="Q168" s="60">
        <f t="shared" ca="1" si="26"/>
        <v>38.669787807477491</v>
      </c>
    </row>
    <row r="169" spans="4:17">
      <c r="D169">
        <f ca="1">Sheet2!L169</f>
        <v>45.383184133759841</v>
      </c>
      <c r="F169" s="61"/>
      <c r="G169" s="60">
        <f t="shared" ca="1" si="32"/>
        <v>46.829168978093477</v>
      </c>
      <c r="H169" s="60">
        <f t="shared" ca="1" si="22"/>
        <v>46.829168978093477</v>
      </c>
      <c r="I169" s="60">
        <f t="shared" ca="1" si="23"/>
        <v>58.876988359488735</v>
      </c>
      <c r="J169" s="60">
        <f t="shared" ca="1" si="24"/>
        <v>34.78134959669822</v>
      </c>
      <c r="K169" s="60">
        <f t="shared" ca="1" si="27"/>
        <v>48.737140269916132</v>
      </c>
      <c r="L169" s="60">
        <f t="shared" ca="1" si="28"/>
        <v>44.299251867084401</v>
      </c>
      <c r="M169" s="60">
        <f t="shared" ca="1" si="29"/>
        <v>44.287255074108359</v>
      </c>
      <c r="N169" s="52">
        <f t="shared" ca="1" si="25"/>
        <v>1.1996792976042059E-2</v>
      </c>
      <c r="O169" s="52">
        <f t="shared" ca="1" si="30"/>
        <v>-0.1404653627923598</v>
      </c>
      <c r="P169" s="60">
        <f t="shared" ca="1" si="31"/>
        <v>0.54788698551426052</v>
      </c>
      <c r="Q169" s="60">
        <f t="shared" ca="1" si="26"/>
        <v>42.450257741948619</v>
      </c>
    </row>
    <row r="170" spans="4:17">
      <c r="D170">
        <f ca="1">Sheet2!L170</f>
        <v>48.667904117562998</v>
      </c>
      <c r="F170" s="61"/>
      <c r="G170" s="60">
        <f t="shared" ca="1" si="32"/>
        <v>46.460907087277462</v>
      </c>
      <c r="H170" s="60">
        <f t="shared" ca="1" si="22"/>
        <v>46.460907087277462</v>
      </c>
      <c r="I170" s="60">
        <f t="shared" ca="1" si="23"/>
        <v>57.029635776175773</v>
      </c>
      <c r="J170" s="60">
        <f t="shared" ca="1" si="24"/>
        <v>35.892178398379151</v>
      </c>
      <c r="K170" s="60">
        <f t="shared" ca="1" si="27"/>
        <v>48.730546350644403</v>
      </c>
      <c r="L170" s="60">
        <f t="shared" ca="1" si="28"/>
        <v>45.7554692839106</v>
      </c>
      <c r="M170" s="60">
        <f t="shared" ca="1" si="29"/>
        <v>45.538869086523967</v>
      </c>
      <c r="N170" s="52">
        <f t="shared" ca="1" si="25"/>
        <v>0.21660019738663294</v>
      </c>
      <c r="O170" s="52">
        <f t="shared" ca="1" si="30"/>
        <v>-1.0623340909089701E-2</v>
      </c>
      <c r="P170" s="60">
        <f t="shared" ca="1" si="31"/>
        <v>3.2847199838031571</v>
      </c>
      <c r="Q170" s="60">
        <f t="shared" ca="1" si="26"/>
        <v>61.914694790894764</v>
      </c>
    </row>
    <row r="171" spans="4:17">
      <c r="D171">
        <f ca="1">Sheet2!L171</f>
        <v>46.905339415291856</v>
      </c>
      <c r="F171" s="61"/>
      <c r="G171" s="60">
        <f t="shared" ca="1" si="32"/>
        <v>46.032020830013245</v>
      </c>
      <c r="H171" s="60">
        <f t="shared" ca="1" si="22"/>
        <v>46.032020830013245</v>
      </c>
      <c r="I171" s="60">
        <f t="shared" ca="1" si="23"/>
        <v>54.858871016820274</v>
      </c>
      <c r="J171" s="60">
        <f t="shared" ca="1" si="24"/>
        <v>37.205170643206216</v>
      </c>
      <c r="K171" s="60">
        <f t="shared" ca="1" si="27"/>
        <v>48.556717118706061</v>
      </c>
      <c r="L171" s="60">
        <f t="shared" ca="1" si="28"/>
        <v>46.138759327704356</v>
      </c>
      <c r="M171" s="60">
        <f t="shared" ca="1" si="29"/>
        <v>45.929289180457651</v>
      </c>
      <c r="N171" s="52">
        <f t="shared" ca="1" si="25"/>
        <v>0.2094701472467051</v>
      </c>
      <c r="O171" s="52">
        <f t="shared" ca="1" si="30"/>
        <v>6.9410654783926579E-2</v>
      </c>
      <c r="P171" s="60">
        <f t="shared" ca="1" si="31"/>
        <v>-1.7625647022711419</v>
      </c>
      <c r="Q171" s="60">
        <f t="shared" ca="1" si="26"/>
        <v>55.353616025597084</v>
      </c>
    </row>
    <row r="172" spans="4:17">
      <c r="D172">
        <f ca="1">Sheet2!L172</f>
        <v>45.561184533428481</v>
      </c>
      <c r="F172" s="61"/>
      <c r="G172" s="60">
        <f t="shared" ca="1" si="32"/>
        <v>45.546065102255056</v>
      </c>
      <c r="H172" s="60">
        <f t="shared" ca="1" si="22"/>
        <v>45.546065102255056</v>
      </c>
      <c r="I172" s="60">
        <f t="shared" ca="1" si="23"/>
        <v>52.032833918584188</v>
      </c>
      <c r="J172" s="60">
        <f t="shared" ca="1" si="24"/>
        <v>39.059296285925925</v>
      </c>
      <c r="K172" s="60">
        <f t="shared" ca="1" si="27"/>
        <v>48.271428301060581</v>
      </c>
      <c r="L172" s="60">
        <f t="shared" ca="1" si="28"/>
        <v>45.946234396279067</v>
      </c>
      <c r="M172" s="60">
        <f t="shared" ca="1" si="29"/>
        <v>45.824116424163606</v>
      </c>
      <c r="N172" s="52">
        <f t="shared" ca="1" si="25"/>
        <v>0.12211797211546127</v>
      </c>
      <c r="O172" s="52">
        <f t="shared" ca="1" si="30"/>
        <v>8.8576951995393741E-2</v>
      </c>
      <c r="P172" s="60">
        <f t="shared" ca="1" si="31"/>
        <v>-1.3441548818633748</v>
      </c>
      <c r="Q172" s="60">
        <f t="shared" ca="1" si="26"/>
        <v>54.084903921301546</v>
      </c>
    </row>
    <row r="173" spans="4:17">
      <c r="D173">
        <f ca="1">Sheet2!L173</f>
        <v>44.471576617432568</v>
      </c>
      <c r="F173" s="61"/>
      <c r="G173" s="60">
        <f t="shared" ca="1" si="32"/>
        <v>45.244060312273348</v>
      </c>
      <c r="H173" s="60">
        <f t="shared" ca="1" si="22"/>
        <v>45.244060312273348</v>
      </c>
      <c r="I173" s="60">
        <f t="shared" ca="1" si="23"/>
        <v>50.900685593389269</v>
      </c>
      <c r="J173" s="60">
        <f t="shared" ca="1" si="24"/>
        <v>39.587435031157426</v>
      </c>
      <c r="K173" s="60">
        <f t="shared" ca="1" si="27"/>
        <v>47.909537664524578</v>
      </c>
      <c r="L173" s="60">
        <f t="shared" ca="1" si="28"/>
        <v>45.454681803330239</v>
      </c>
      <c r="M173" s="60">
        <f t="shared" ca="1" si="29"/>
        <v>45.437676479383306</v>
      </c>
      <c r="N173" s="52">
        <f t="shared" ca="1" si="25"/>
        <v>1.7005323946932549E-2</v>
      </c>
      <c r="O173" s="52">
        <f t="shared" ca="1" si="30"/>
        <v>6.255090543231695E-2</v>
      </c>
      <c r="P173" s="60">
        <f t="shared" ca="1" si="31"/>
        <v>-1.0896079159959129</v>
      </c>
      <c r="Q173" s="60">
        <f t="shared" ca="1" si="26"/>
        <v>47.549679149173855</v>
      </c>
    </row>
    <row r="174" spans="4:17">
      <c r="D174">
        <f ca="1">Sheet2!L174</f>
        <v>43.318561502156129</v>
      </c>
      <c r="F174" s="61"/>
      <c r="G174" s="60">
        <f t="shared" ca="1" si="32"/>
        <v>44.942883620189924</v>
      </c>
      <c r="H174" s="60">
        <f t="shared" ca="1" si="22"/>
        <v>44.942883620189924</v>
      </c>
      <c r="I174" s="60">
        <f t="shared" ca="1" si="23"/>
        <v>50.048431686749616</v>
      </c>
      <c r="J174" s="60">
        <f t="shared" ca="1" si="24"/>
        <v>39.837335553630233</v>
      </c>
      <c r="K174" s="60">
        <f t="shared" ca="1" si="27"/>
        <v>47.47230183953711</v>
      </c>
      <c r="L174" s="60">
        <f t="shared" ca="1" si="28"/>
        <v>44.742641702938869</v>
      </c>
      <c r="M174" s="60">
        <f t="shared" ca="1" si="29"/>
        <v>44.832215057318393</v>
      </c>
      <c r="N174" s="52">
        <f t="shared" ca="1" si="25"/>
        <v>-8.9573354379524517E-2</v>
      </c>
      <c r="O174" s="52">
        <f t="shared" ca="1" si="30"/>
        <v>7.2329927734655075E-3</v>
      </c>
      <c r="P174" s="60">
        <f t="shared" ca="1" si="31"/>
        <v>-1.153015115276439</v>
      </c>
      <c r="Q174" s="60">
        <f t="shared" ca="1" si="26"/>
        <v>40.368861739722604</v>
      </c>
    </row>
    <row r="175" spans="4:17">
      <c r="D175">
        <f ca="1">Sheet2!L175</f>
        <v>41.74134381530677</v>
      </c>
      <c r="F175" s="61"/>
      <c r="G175" s="60">
        <f t="shared" ca="1" si="32"/>
        <v>44.61426714814111</v>
      </c>
      <c r="H175" s="60">
        <f t="shared" ca="1" si="22"/>
        <v>44.61426714814111</v>
      </c>
      <c r="I175" s="60">
        <f t="shared" ca="1" si="23"/>
        <v>49.590633562369717</v>
      </c>
      <c r="J175" s="60">
        <f t="shared" ca="1" si="24"/>
        <v>39.637900733912502</v>
      </c>
      <c r="K175" s="60">
        <f t="shared" ca="1" si="27"/>
        <v>46.926496313419932</v>
      </c>
      <c r="L175" s="60">
        <f t="shared" ca="1" si="28"/>
        <v>43.742209073728176</v>
      </c>
      <c r="M175" s="60">
        <f t="shared" ca="1" si="29"/>
        <v>43.949108988172213</v>
      </c>
      <c r="N175" s="52">
        <f t="shared" ca="1" si="25"/>
        <v>-0.20689991444403688</v>
      </c>
      <c r="O175" s="52">
        <f t="shared" ca="1" si="30"/>
        <v>-7.0633518941989909E-2</v>
      </c>
      <c r="P175" s="60">
        <f t="shared" ca="1" si="31"/>
        <v>-1.5772176868493588</v>
      </c>
      <c r="Q175" s="60">
        <f t="shared" ca="1" si="26"/>
        <v>38.287898527405133</v>
      </c>
    </row>
    <row r="176" spans="4:17">
      <c r="D176">
        <f ca="1">Sheet2!L176</f>
        <v>42.394094120268669</v>
      </c>
      <c r="F176" s="61"/>
      <c r="G176" s="60">
        <f t="shared" ca="1" si="32"/>
        <v>44.522330062457058</v>
      </c>
      <c r="H176" s="60">
        <f t="shared" ca="1" si="22"/>
        <v>44.522330062457058</v>
      </c>
      <c r="I176" s="60">
        <f t="shared" ca="1" si="23"/>
        <v>49.679942573615016</v>
      </c>
      <c r="J176" s="60">
        <f t="shared" ca="1" si="24"/>
        <v>39.364717551299101</v>
      </c>
      <c r="K176" s="60">
        <f t="shared" ca="1" si="27"/>
        <v>46.494838961691237</v>
      </c>
      <c r="L176" s="60">
        <f t="shared" ca="1" si="28"/>
        <v>43.292837422575012</v>
      </c>
      <c r="M176" s="60">
        <f t="shared" ca="1" si="29"/>
        <v>43.50481902591406</v>
      </c>
      <c r="N176" s="52">
        <f t="shared" ca="1" si="25"/>
        <v>-0.21198160333904781</v>
      </c>
      <c r="O176" s="52">
        <f t="shared" ca="1" si="30"/>
        <v>-0.12203282235910187</v>
      </c>
      <c r="P176" s="60">
        <f t="shared" ca="1" si="31"/>
        <v>0.65275030496189856</v>
      </c>
      <c r="Q176" s="60">
        <f t="shared" ca="1" si="26"/>
        <v>45.901205598334187</v>
      </c>
    </row>
    <row r="177" spans="4:17">
      <c r="D177">
        <f ca="1">Sheet2!L177</f>
        <v>41.596276320371658</v>
      </c>
      <c r="F177" s="61"/>
      <c r="G177" s="60">
        <f t="shared" ca="1" si="32"/>
        <v>44.363009513795731</v>
      </c>
      <c r="H177" s="60">
        <f t="shared" ca="1" si="22"/>
        <v>44.363009513795731</v>
      </c>
      <c r="I177" s="60">
        <f t="shared" ca="1" si="23"/>
        <v>49.820091320233885</v>
      </c>
      <c r="J177" s="60">
        <f t="shared" ca="1" si="24"/>
        <v>38.905927707357577</v>
      </c>
      <c r="K177" s="60">
        <f t="shared" ca="1" si="27"/>
        <v>46.028309186327469</v>
      </c>
      <c r="L177" s="60">
        <f t="shared" ca="1" si="28"/>
        <v>42.727317055173899</v>
      </c>
      <c r="M177" s="60">
        <f t="shared" ca="1" si="29"/>
        <v>42.959521110044804</v>
      </c>
      <c r="N177" s="52">
        <f t="shared" ca="1" si="25"/>
        <v>-0.23220405487090545</v>
      </c>
      <c r="O177" s="52">
        <f t="shared" ca="1" si="30"/>
        <v>-0.16209508872703043</v>
      </c>
      <c r="P177" s="60">
        <f t="shared" ca="1" si="31"/>
        <v>-0.79781779989701107</v>
      </c>
      <c r="Q177" s="60">
        <f t="shared" ca="1" si="26"/>
        <v>42.207409663140666</v>
      </c>
    </row>
    <row r="178" spans="4:17">
      <c r="D178">
        <f ca="1">Sheet2!L178</f>
        <v>42.986583989908567</v>
      </c>
      <c r="F178" s="61"/>
      <c r="G178" s="60">
        <f t="shared" ca="1" si="32"/>
        <v>44.31716018265216</v>
      </c>
      <c r="H178" s="60">
        <f t="shared" ca="1" si="22"/>
        <v>44.31716018265216</v>
      </c>
      <c r="I178" s="60">
        <f t="shared" ca="1" si="23"/>
        <v>49.833777819928947</v>
      </c>
      <c r="J178" s="60">
        <f t="shared" ca="1" si="24"/>
        <v>38.800542545375372</v>
      </c>
      <c r="K178" s="60">
        <f t="shared" ca="1" si="27"/>
        <v>45.738621072382813</v>
      </c>
      <c r="L178" s="60">
        <f t="shared" ca="1" si="28"/>
        <v>42.813739366752124</v>
      </c>
      <c r="M178" s="60">
        <f t="shared" ca="1" si="29"/>
        <v>42.967253361434452</v>
      </c>
      <c r="N178" s="52">
        <f t="shared" ca="1" si="25"/>
        <v>-0.15351399468232785</v>
      </c>
      <c r="O178" s="52">
        <f t="shared" ca="1" si="30"/>
        <v>-0.15897469089259314</v>
      </c>
      <c r="P178" s="60">
        <f t="shared" ca="1" si="31"/>
        <v>1.3903076695369094</v>
      </c>
      <c r="Q178" s="60">
        <f t="shared" ca="1" si="26"/>
        <v>47.123293194875792</v>
      </c>
    </row>
    <row r="179" spans="4:17">
      <c r="D179">
        <f ca="1">Sheet2!L179</f>
        <v>43.751876442943413</v>
      </c>
      <c r="F179" s="61"/>
      <c r="G179" s="60">
        <f t="shared" ca="1" si="32"/>
        <v>44.232563555484028</v>
      </c>
      <c r="H179" s="60">
        <f t="shared" ca="1" si="22"/>
        <v>44.232563555484028</v>
      </c>
      <c r="I179" s="60">
        <f t="shared" ca="1" si="23"/>
        <v>49.709611829800743</v>
      </c>
      <c r="J179" s="60">
        <f t="shared" ca="1" si="24"/>
        <v>38.755515281167312</v>
      </c>
      <c r="K179" s="60">
        <f t="shared" ca="1" si="27"/>
        <v>45.549407298150491</v>
      </c>
      <c r="L179" s="60">
        <f t="shared" ca="1" si="28"/>
        <v>43.126451725482553</v>
      </c>
      <c r="M179" s="60">
        <f t="shared" ca="1" si="29"/>
        <v>43.191431384722726</v>
      </c>
      <c r="N179" s="52">
        <f t="shared" ca="1" si="25"/>
        <v>-6.4979659240172793E-2</v>
      </c>
      <c r="O179" s="52">
        <f t="shared" ca="1" si="30"/>
        <v>-0.12479467938262211</v>
      </c>
      <c r="P179" s="60">
        <f t="shared" ca="1" si="31"/>
        <v>0.76529245303484572</v>
      </c>
      <c r="Q179" s="60">
        <f t="shared" ca="1" si="26"/>
        <v>56.506423210107727</v>
      </c>
    </row>
    <row r="180" spans="4:17">
      <c r="D180">
        <f ca="1">Sheet2!L180</f>
        <v>46.058616640801702</v>
      </c>
      <c r="F180" s="61"/>
      <c r="G180" s="60">
        <f t="shared" ca="1" si="32"/>
        <v>44.182881644184612</v>
      </c>
      <c r="H180" s="60">
        <f t="shared" ca="1" si="22"/>
        <v>44.182881644184612</v>
      </c>
      <c r="I180" s="60">
        <f t="shared" ca="1" si="23"/>
        <v>49.487694940128122</v>
      </c>
      <c r="J180" s="60">
        <f t="shared" ca="1" si="24"/>
        <v>38.878068348241101</v>
      </c>
      <c r="K180" s="60">
        <f t="shared" ca="1" si="27"/>
        <v>45.597903426022036</v>
      </c>
      <c r="L180" s="60">
        <f t="shared" ca="1" si="28"/>
        <v>44.103840030588941</v>
      </c>
      <c r="M180" s="60">
        <f t="shared" ca="1" si="29"/>
        <v>44.010627172173862</v>
      </c>
      <c r="N180" s="52">
        <f t="shared" ca="1" si="25"/>
        <v>9.321285841507887E-2</v>
      </c>
      <c r="O180" s="52">
        <f t="shared" ca="1" si="30"/>
        <v>-4.5519211092549028E-2</v>
      </c>
      <c r="P180" s="60">
        <f t="shared" ca="1" si="31"/>
        <v>2.3067401978582893</v>
      </c>
      <c r="Q180" s="60">
        <f t="shared" ca="1" si="26"/>
        <v>59.573624674560719</v>
      </c>
    </row>
    <row r="181" spans="4:17">
      <c r="D181">
        <f ca="1">Sheet2!L181</f>
        <v>48.053262728320803</v>
      </c>
      <c r="F181" s="61"/>
      <c r="G181" s="60">
        <f t="shared" ca="1" si="32"/>
        <v>44.259117998333906</v>
      </c>
      <c r="H181" s="60">
        <f t="shared" ca="1" si="22"/>
        <v>44.259117998333906</v>
      </c>
      <c r="I181" s="60">
        <f t="shared" ca="1" si="23"/>
        <v>49.904219803394668</v>
      </c>
      <c r="J181" s="60">
        <f t="shared" ca="1" si="24"/>
        <v>38.614016193273144</v>
      </c>
      <c r="K181" s="60">
        <f t="shared" ca="1" si="27"/>
        <v>45.831747169098108</v>
      </c>
      <c r="L181" s="60">
        <f t="shared" ca="1" si="28"/>
        <v>45.420314263166233</v>
      </c>
      <c r="M181" s="60">
        <f t="shared" ca="1" si="29"/>
        <v>45.165665902501559</v>
      </c>
      <c r="N181" s="52">
        <f t="shared" ca="1" si="25"/>
        <v>0.25464836066467456</v>
      </c>
      <c r="O181" s="52">
        <f t="shared" ca="1" si="30"/>
        <v>6.3632633182805015E-2</v>
      </c>
      <c r="P181" s="60">
        <f t="shared" ca="1" si="31"/>
        <v>1.9946460875191008</v>
      </c>
      <c r="Q181" s="60">
        <f t="shared" ca="1" si="26"/>
        <v>62.169030886281469</v>
      </c>
    </row>
    <row r="182" spans="4:17">
      <c r="D182">
        <f ca="1">Sheet2!L182</f>
        <v>51.528536024513755</v>
      </c>
      <c r="F182" s="61"/>
      <c r="G182" s="60">
        <f t="shared" ca="1" si="32"/>
        <v>44.640138263256155</v>
      </c>
      <c r="H182" s="60">
        <f t="shared" ca="1" si="22"/>
        <v>44.640138263256155</v>
      </c>
      <c r="I182" s="60">
        <f t="shared" ca="1" si="23"/>
        <v>51.830126925165239</v>
      </c>
      <c r="J182" s="60">
        <f t="shared" ca="1" si="24"/>
        <v>37.450149601347071</v>
      </c>
      <c r="K182" s="60">
        <f t="shared" ca="1" si="27"/>
        <v>46.374298488661509</v>
      </c>
      <c r="L182" s="60">
        <f t="shared" ca="1" si="28"/>
        <v>47.45638818361541</v>
      </c>
      <c r="M182" s="60">
        <f t="shared" ca="1" si="29"/>
        <v>46.983628794505044</v>
      </c>
      <c r="N182" s="52">
        <f t="shared" ca="1" si="25"/>
        <v>0.47275938911036519</v>
      </c>
      <c r="O182" s="52">
        <f t="shared" ca="1" si="30"/>
        <v>0.21240599897464507</v>
      </c>
      <c r="P182" s="60">
        <f t="shared" ca="1" si="31"/>
        <v>3.4752732961929524</v>
      </c>
      <c r="Q182" s="60">
        <f t="shared" ca="1" si="26"/>
        <v>65.114353634149722</v>
      </c>
    </row>
    <row r="183" spans="4:17">
      <c r="D183">
        <f ca="1">Sheet2!L183</f>
        <v>51.076852802496454</v>
      </c>
      <c r="F183" s="61"/>
      <c r="G183" s="60">
        <f t="shared" ca="1" si="32"/>
        <v>44.9686847458728</v>
      </c>
      <c r="H183" s="60">
        <f t="shared" ca="1" si="22"/>
        <v>44.9686847458728</v>
      </c>
      <c r="I183" s="60">
        <f t="shared" ca="1" si="23"/>
        <v>53.173575417648536</v>
      </c>
      <c r="J183" s="60">
        <f t="shared" ca="1" si="24"/>
        <v>36.763794074097063</v>
      </c>
      <c r="K183" s="60">
        <f t="shared" ca="1" si="27"/>
        <v>46.82216080426484</v>
      </c>
      <c r="L183" s="60">
        <f t="shared" ca="1" si="28"/>
        <v>48.663209723242431</v>
      </c>
      <c r="M183" s="60">
        <f t="shared" ca="1" si="29"/>
        <v>48.153121368216873</v>
      </c>
      <c r="N183" s="52">
        <f t="shared" ca="1" si="25"/>
        <v>0.51008835502555883</v>
      </c>
      <c r="O183" s="52">
        <f t="shared" ca="1" si="30"/>
        <v>0.32065412844770458</v>
      </c>
      <c r="P183" s="60">
        <f t="shared" ca="1" si="31"/>
        <v>-0.45168322201730149</v>
      </c>
      <c r="Q183" s="60">
        <f t="shared" ca="1" si="26"/>
        <v>62.913278064838693</v>
      </c>
    </row>
    <row r="184" spans="4:17">
      <c r="D184">
        <f ca="1">Sheet2!L184</f>
        <v>52.329413985658313</v>
      </c>
      <c r="F184" s="61"/>
      <c r="G184" s="60">
        <f t="shared" ca="1" si="32"/>
        <v>45.37923537233177</v>
      </c>
      <c r="H184" s="60">
        <f t="shared" ca="1" si="22"/>
        <v>45.37923537233177</v>
      </c>
      <c r="I184" s="60">
        <f t="shared" ca="1" si="23"/>
        <v>54.720322200720574</v>
      </c>
      <c r="J184" s="60">
        <f t="shared" ca="1" si="24"/>
        <v>36.038148543942967</v>
      </c>
      <c r="K184" s="60">
        <f t="shared" ca="1" si="27"/>
        <v>47.346661107254697</v>
      </c>
      <c r="L184" s="60">
        <f t="shared" ca="1" si="28"/>
        <v>49.885277810714399</v>
      </c>
      <c r="M184" s="60">
        <f t="shared" ca="1" si="29"/>
        <v>49.346347830342999</v>
      </c>
      <c r="N184" s="52">
        <f t="shared" ca="1" si="25"/>
        <v>0.53892998037139961</v>
      </c>
      <c r="O184" s="52">
        <f t="shared" ca="1" si="30"/>
        <v>0.40002716551086637</v>
      </c>
      <c r="P184" s="60">
        <f t="shared" ca="1" si="31"/>
        <v>1.252561183161859</v>
      </c>
      <c r="Q184" s="60">
        <f t="shared" ca="1" si="26"/>
        <v>59.147539471128653</v>
      </c>
    </row>
    <row r="185" spans="4:17">
      <c r="D185">
        <f ca="1">Sheet2!L185</f>
        <v>53.439561190819454</v>
      </c>
      <c r="F185" s="61"/>
      <c r="G185" s="60">
        <f t="shared" ca="1" si="32"/>
        <v>45.979172472186811</v>
      </c>
      <c r="H185" s="60">
        <f t="shared" ca="1" si="22"/>
        <v>45.979172472186811</v>
      </c>
      <c r="I185" s="60">
        <f t="shared" ca="1" si="23"/>
        <v>56.180946468533108</v>
      </c>
      <c r="J185" s="60">
        <f t="shared" ca="1" si="24"/>
        <v>35.777398475840513</v>
      </c>
      <c r="K185" s="60">
        <f t="shared" ca="1" si="27"/>
        <v>47.926937305689435</v>
      </c>
      <c r="L185" s="60">
        <f t="shared" ca="1" si="28"/>
        <v>51.070038937416086</v>
      </c>
      <c r="M185" s="60">
        <f t="shared" ca="1" si="29"/>
        <v>50.5158373619077</v>
      </c>
      <c r="N185" s="52">
        <f t="shared" ca="1" si="25"/>
        <v>0.55420157550838667</v>
      </c>
      <c r="O185" s="52">
        <f t="shared" ca="1" si="30"/>
        <v>0.4560905873281465</v>
      </c>
      <c r="P185" s="60">
        <f t="shared" ca="1" si="31"/>
        <v>1.110147205161141</v>
      </c>
      <c r="Q185" s="60">
        <f t="shared" ca="1" si="26"/>
        <v>66.874513735334091</v>
      </c>
    </row>
    <row r="186" spans="4:17">
      <c r="D186">
        <f ca="1">Sheet2!L186</f>
        <v>53.317873200997774</v>
      </c>
      <c r="F186" s="61"/>
      <c r="G186" s="60">
        <f t="shared" ca="1" si="32"/>
        <v>46.525061165301011</v>
      </c>
      <c r="H186" s="60">
        <f t="shared" ca="1" si="22"/>
        <v>46.525061165301011</v>
      </c>
      <c r="I186" s="60">
        <f t="shared" ca="1" si="23"/>
        <v>57.389760521331063</v>
      </c>
      <c r="J186" s="60">
        <f t="shared" ca="1" si="24"/>
        <v>35.66036180927096</v>
      </c>
      <c r="K186" s="60">
        <f t="shared" ca="1" si="27"/>
        <v>48.440359771909279</v>
      </c>
      <c r="L186" s="60">
        <f t="shared" ca="1" si="28"/>
        <v>51.819317025276661</v>
      </c>
      <c r="M186" s="60">
        <f t="shared" ca="1" si="29"/>
        <v>51.316419030219151</v>
      </c>
      <c r="N186" s="52">
        <f t="shared" ca="1" si="25"/>
        <v>0.50289799505750921</v>
      </c>
      <c r="O186" s="52">
        <f t="shared" ca="1" si="30"/>
        <v>0.47311146286609662</v>
      </c>
      <c r="P186" s="60">
        <f t="shared" ca="1" si="31"/>
        <v>-0.12168798982168028</v>
      </c>
      <c r="Q186" s="60">
        <f t="shared" ca="1" si="26"/>
        <v>71.381543569430548</v>
      </c>
    </row>
    <row r="187" spans="4:17">
      <c r="D187">
        <f ca="1">Sheet2!L187</f>
        <v>56.182557258973212</v>
      </c>
      <c r="F187" s="61"/>
      <c r="G187" s="60">
        <f t="shared" ca="1" si="32"/>
        <v>47.179994799462897</v>
      </c>
      <c r="H187" s="60">
        <f t="shared" ca="1" si="22"/>
        <v>47.179994799462897</v>
      </c>
      <c r="I187" s="60">
        <f t="shared" ca="1" si="23"/>
        <v>59.305860741372022</v>
      </c>
      <c r="J187" s="60">
        <f t="shared" ca="1" si="24"/>
        <v>35.054128857553771</v>
      </c>
      <c r="K187" s="60">
        <f t="shared" ca="1" si="27"/>
        <v>49.177711913534417</v>
      </c>
      <c r="L187" s="60">
        <f t="shared" ca="1" si="28"/>
        <v>53.273730436508842</v>
      </c>
      <c r="M187" s="60">
        <f t="shared" ca="1" si="29"/>
        <v>52.706744238434595</v>
      </c>
      <c r="N187" s="52">
        <f t="shared" ca="1" si="25"/>
        <v>0.56698619807424677</v>
      </c>
      <c r="O187" s="52">
        <f t="shared" ca="1" si="30"/>
        <v>0.50724773021451486</v>
      </c>
      <c r="P187" s="60">
        <f t="shared" ca="1" si="31"/>
        <v>2.8646840579754382</v>
      </c>
      <c r="Q187" s="60">
        <f t="shared" ca="1" si="26"/>
        <v>79.40414780001808</v>
      </c>
    </row>
    <row r="188" spans="4:17">
      <c r="D188">
        <f ca="1">Sheet2!L188</f>
        <v>54.948968761789104</v>
      </c>
      <c r="F188" s="61"/>
      <c r="G188" s="60">
        <f t="shared" ca="1" si="32"/>
        <v>47.685678380140075</v>
      </c>
      <c r="H188" s="60">
        <f t="shared" ca="1" si="22"/>
        <v>47.685678380140075</v>
      </c>
      <c r="I188" s="60">
        <f t="shared" ca="1" si="23"/>
        <v>60.602197126618144</v>
      </c>
      <c r="J188" s="60">
        <f t="shared" ca="1" si="24"/>
        <v>34.769159633662007</v>
      </c>
      <c r="K188" s="60">
        <f t="shared" ca="1" si="27"/>
        <v>49.727355422892003</v>
      </c>
      <c r="L188" s="60">
        <f t="shared" ca="1" si="28"/>
        <v>53.832143211602272</v>
      </c>
      <c r="M188" s="60">
        <f t="shared" ca="1" si="29"/>
        <v>53.347379816535884</v>
      </c>
      <c r="N188" s="52">
        <f t="shared" ca="1" si="25"/>
        <v>0.48476339506638766</v>
      </c>
      <c r="O188" s="52">
        <f t="shared" ca="1" si="30"/>
        <v>0.49907160834246855</v>
      </c>
      <c r="P188" s="60">
        <f t="shared" ca="1" si="31"/>
        <v>-1.2335884971841082</v>
      </c>
      <c r="Q188" s="60">
        <f t="shared" ca="1" si="26"/>
        <v>79.08416513100434</v>
      </c>
    </row>
    <row r="189" spans="4:17">
      <c r="D189">
        <f ca="1">Sheet2!L189</f>
        <v>55.757722855614936</v>
      </c>
      <c r="F189" s="61"/>
      <c r="G189" s="60">
        <f t="shared" ca="1" si="32"/>
        <v>48.20440531623283</v>
      </c>
      <c r="H189" s="60">
        <f t="shared" ca="1" si="22"/>
        <v>48.20440531623283</v>
      </c>
      <c r="I189" s="60">
        <f t="shared" ca="1" si="23"/>
        <v>61.934623383259776</v>
      </c>
      <c r="J189" s="60">
        <f t="shared" ca="1" si="24"/>
        <v>34.474187249205883</v>
      </c>
      <c r="K189" s="60">
        <f t="shared" ca="1" si="27"/>
        <v>50.301676130770375</v>
      </c>
      <c r="L189" s="60">
        <f t="shared" ca="1" si="28"/>
        <v>54.474003092939824</v>
      </c>
      <c r="M189" s="60">
        <f t="shared" ca="1" si="29"/>
        <v>54.036049256272761</v>
      </c>
      <c r="N189" s="52">
        <f t="shared" ca="1" si="25"/>
        <v>0.437953836667063</v>
      </c>
      <c r="O189" s="52">
        <f t="shared" ca="1" si="30"/>
        <v>0.47684696409686655</v>
      </c>
      <c r="P189" s="60">
        <f t="shared" ca="1" si="31"/>
        <v>0.80875409382583285</v>
      </c>
      <c r="Q189" s="60">
        <f t="shared" ca="1" si="26"/>
        <v>86.451750531121064</v>
      </c>
    </row>
    <row r="190" spans="4:17">
      <c r="D190">
        <f ca="1">Sheet2!L190</f>
        <v>56.683258591584327</v>
      </c>
      <c r="F190" s="61"/>
      <c r="G190" s="60">
        <f t="shared" ca="1" si="32"/>
        <v>48.605173039933895</v>
      </c>
      <c r="H190" s="60">
        <f t="shared" ca="1" si="22"/>
        <v>48.605173039933895</v>
      </c>
      <c r="I190" s="60">
        <f t="shared" ca="1" si="23"/>
        <v>63.294260579280802</v>
      </c>
      <c r="J190" s="60">
        <f t="shared" ca="1" si="24"/>
        <v>33.916085500586988</v>
      </c>
      <c r="K190" s="60">
        <f t="shared" ca="1" si="27"/>
        <v>50.909445888943132</v>
      </c>
      <c r="L190" s="60">
        <f t="shared" ca="1" si="28"/>
        <v>55.21042159248799</v>
      </c>
      <c r="M190" s="60">
        <f t="shared" ca="1" si="29"/>
        <v>54.792394780647498</v>
      </c>
      <c r="N190" s="52">
        <f t="shared" ca="1" si="25"/>
        <v>0.41802681184049106</v>
      </c>
      <c r="O190" s="52">
        <f t="shared" ca="1" si="30"/>
        <v>0.45545781782182093</v>
      </c>
      <c r="P190" s="60">
        <f t="shared" ca="1" si="31"/>
        <v>0.92553573596939032</v>
      </c>
      <c r="Q190" s="60">
        <f t="shared" ca="1" si="26"/>
        <v>86.641289391497025</v>
      </c>
    </row>
    <row r="191" spans="4:17">
      <c r="D191">
        <f ca="1">Sheet2!L191</f>
        <v>56.727482923242007</v>
      </c>
      <c r="F191" s="61"/>
      <c r="G191" s="60">
        <f t="shared" ca="1" si="32"/>
        <v>49.096280215331412</v>
      </c>
      <c r="H191" s="60">
        <f t="shared" ca="1" si="22"/>
        <v>49.096280215331412</v>
      </c>
      <c r="I191" s="60">
        <f t="shared" ca="1" si="23"/>
        <v>64.554540521101131</v>
      </c>
      <c r="J191" s="60">
        <f t="shared" ca="1" si="24"/>
        <v>33.638019909561692</v>
      </c>
      <c r="K191" s="60">
        <f t="shared" ca="1" si="27"/>
        <v>51.46354465411445</v>
      </c>
      <c r="L191" s="60">
        <f t="shared" ca="1" si="28"/>
        <v>55.716108702739334</v>
      </c>
      <c r="M191" s="60">
        <f t="shared" ca="1" si="29"/>
        <v>55.345277107103072</v>
      </c>
      <c r="N191" s="52">
        <f t="shared" ca="1" si="25"/>
        <v>0.37083159563626111</v>
      </c>
      <c r="O191" s="52">
        <f t="shared" ca="1" si="30"/>
        <v>0.42468464611798096</v>
      </c>
      <c r="P191" s="60">
        <f t="shared" ca="1" si="31"/>
        <v>4.4224331657680693E-2</v>
      </c>
      <c r="Q191" s="60">
        <f t="shared" ca="1" si="26"/>
        <v>90.360375774444975</v>
      </c>
    </row>
    <row r="192" spans="4:17">
      <c r="D192">
        <f ca="1">Sheet2!L192</f>
        <v>54.410010354136809</v>
      </c>
      <c r="F192" s="61"/>
      <c r="G192" s="60">
        <f t="shared" ca="1" si="32"/>
        <v>49.538721506366826</v>
      </c>
      <c r="H192" s="60">
        <f t="shared" ca="1" si="22"/>
        <v>49.538721506366826</v>
      </c>
      <c r="I192" s="60">
        <f t="shared" ca="1" si="23"/>
        <v>65.148461144998379</v>
      </c>
      <c r="J192" s="60">
        <f t="shared" ca="1" si="24"/>
        <v>33.928981867735267</v>
      </c>
      <c r="K192" s="60">
        <f t="shared" ca="1" si="27"/>
        <v>51.744160435068963</v>
      </c>
      <c r="L192" s="60">
        <f t="shared" ca="1" si="28"/>
        <v>55.280742586538494</v>
      </c>
      <c r="M192" s="60">
        <f t="shared" ca="1" si="29"/>
        <v>55.078058034827002</v>
      </c>
      <c r="N192" s="52">
        <f t="shared" ca="1" si="25"/>
        <v>0.20268455171149213</v>
      </c>
      <c r="O192" s="52">
        <f t="shared" ca="1" si="30"/>
        <v>0.34395733906107595</v>
      </c>
      <c r="P192" s="60">
        <f t="shared" ca="1" si="31"/>
        <v>-2.3174725691051989</v>
      </c>
      <c r="Q192" s="60">
        <f t="shared" ca="1" si="26"/>
        <v>79.034306198504282</v>
      </c>
    </row>
    <row r="193" spans="4:17">
      <c r="D193">
        <f ca="1">Sheet2!L193</f>
        <v>57.129852595243172</v>
      </c>
      <c r="F193" s="61"/>
      <c r="G193" s="60">
        <f t="shared" ca="1" si="32"/>
        <v>50.171635305257361</v>
      </c>
      <c r="H193" s="60">
        <f t="shared" ca="1" si="22"/>
        <v>50.171635305257361</v>
      </c>
      <c r="I193" s="60">
        <f t="shared" ca="1" si="23"/>
        <v>66.083637461858615</v>
      </c>
      <c r="J193" s="60">
        <f t="shared" ca="1" si="24"/>
        <v>34.2596331486561</v>
      </c>
      <c r="K193" s="60">
        <f t="shared" ca="1" si="27"/>
        <v>52.257083497942695</v>
      </c>
      <c r="L193" s="60">
        <f t="shared" ca="1" si="28"/>
        <v>55.897112589440056</v>
      </c>
      <c r="M193" s="60">
        <f t="shared" ca="1" si="29"/>
        <v>55.664285052088765</v>
      </c>
      <c r="N193" s="52">
        <f t="shared" ca="1" si="25"/>
        <v>0.23282753735129091</v>
      </c>
      <c r="O193" s="52">
        <f t="shared" ca="1" si="30"/>
        <v>0.30354650207569955</v>
      </c>
      <c r="P193" s="60">
        <f t="shared" ca="1" si="31"/>
        <v>2.7198422411063632</v>
      </c>
      <c r="Q193" s="60">
        <f t="shared" ca="1" si="26"/>
        <v>80.929104099349473</v>
      </c>
    </row>
    <row r="194" spans="4:17">
      <c r="D194">
        <f ca="1">Sheet2!L194</f>
        <v>54.99768167459596</v>
      </c>
      <c r="F194" s="61"/>
      <c r="G194" s="60">
        <f t="shared" ca="1" si="32"/>
        <v>50.75559131387935</v>
      </c>
      <c r="H194" s="60">
        <f t="shared" ref="H194:H251" ca="1" si="33">SUM(OFFSET(H194,(-1*$T$2+1),-4,$T$2,1))/$T$2</f>
        <v>50.75559131387935</v>
      </c>
      <c r="I194" s="60">
        <f t="shared" ref="I194:I257" ca="1" si="34">H194+$T$3*STDEV(OFFSET(I194,(-1*$T$2+1),-5,$T$2,1))</f>
        <v>66.281518093956677</v>
      </c>
      <c r="J194" s="60">
        <f t="shared" ref="J194:J251" ca="1" si="35">H194-$T$3*STDEV(OFFSET(J194,(-1*$T$2+1),-6,$T$2,1))</f>
        <v>35.229664533802023</v>
      </c>
      <c r="K194" s="60">
        <f t="shared" ca="1" si="27"/>
        <v>52.518092848100146</v>
      </c>
      <c r="L194" s="60">
        <f t="shared" ca="1" si="28"/>
        <v>55.597302284492031</v>
      </c>
      <c r="M194" s="60">
        <f t="shared" ca="1" si="29"/>
        <v>55.473826944233679</v>
      </c>
      <c r="N194" s="52">
        <f t="shared" ref="N194:N257" ca="1" si="36">L194-M194</f>
        <v>0.12347534025835216</v>
      </c>
      <c r="O194" s="52">
        <f t="shared" ca="1" si="30"/>
        <v>0.23806607959666415</v>
      </c>
      <c r="P194" s="60">
        <f t="shared" ca="1" si="31"/>
        <v>-2.1321709206472121</v>
      </c>
      <c r="Q194" s="60">
        <f t="shared" ref="Q194:Q251" ca="1" si="37">100-100/(1+(SUMIF(OFFSET(Q194,(-1*$T$7)+1,-1,$T$7,1),"&gt;=0")/$T$7)/ABS((SUMIF(OFFSET(Q194,(-1*$T$7)+1,-1,$T$7,1),"&lt;0")/$T$7)))</f>
        <v>70.834775148175751</v>
      </c>
    </row>
    <row r="195" spans="4:17">
      <c r="D195">
        <f ca="1">Sheet2!L195</f>
        <v>57.228038637141339</v>
      </c>
      <c r="F195" s="61"/>
      <c r="G195" s="60">
        <f t="shared" ca="1" si="32"/>
        <v>51.529926054971078</v>
      </c>
      <c r="H195" s="60">
        <f t="shared" ca="1" si="33"/>
        <v>51.529926054971078</v>
      </c>
      <c r="I195" s="60">
        <f t="shared" ca="1" si="34"/>
        <v>66.382985506510877</v>
      </c>
      <c r="J195" s="60">
        <f t="shared" ca="1" si="35"/>
        <v>36.676866603431286</v>
      </c>
      <c r="K195" s="60">
        <f t="shared" ref="K195:K251" ca="1" si="38">D195*2/(1+$T$2)+K194*(1-2/(1+$T$2))</f>
        <v>52.966659113723118</v>
      </c>
      <c r="L195" s="60">
        <f t="shared" ref="L195:L251" ca="1" si="39">D195*2/(1+$T$4)+L194*(1-2/(1+$T$4))</f>
        <v>56.140881068708474</v>
      </c>
      <c r="M195" s="60">
        <f t="shared" ref="M195:M251" ca="1" si="40">D195*2/(1+$T$5)+M194*(1-2/(1+$T$5))</f>
        <v>55.975030285064435</v>
      </c>
      <c r="N195" s="52">
        <f t="shared" ca="1" si="36"/>
        <v>0.16585078364403927</v>
      </c>
      <c r="O195" s="52">
        <f t="shared" ref="O195:O258" ca="1" si="41">N195*2/(1+$T$6)+O194*(1-2/(1+$T$6))</f>
        <v>0.21180597197752782</v>
      </c>
      <c r="P195" s="60">
        <f t="shared" ref="P195:P251" ca="1" si="42">D195-D194</f>
        <v>2.230356962545379</v>
      </c>
      <c r="Q195" s="60">
        <f t="shared" ca="1" si="37"/>
        <v>71.151750723545064</v>
      </c>
    </row>
    <row r="196" spans="4:17">
      <c r="D196">
        <f ca="1">Sheet2!L196</f>
        <v>55.162494166949287</v>
      </c>
      <c r="F196" s="61"/>
      <c r="G196" s="60">
        <f t="shared" ca="1" si="32"/>
        <v>52.168346057305108</v>
      </c>
      <c r="H196" s="60">
        <f t="shared" ca="1" si="33"/>
        <v>52.168346057305108</v>
      </c>
      <c r="I196" s="60">
        <f t="shared" ca="1" si="34"/>
        <v>65.930626389328737</v>
      </c>
      <c r="J196" s="60">
        <f t="shared" ca="1" si="35"/>
        <v>38.406065725281479</v>
      </c>
      <c r="K196" s="60">
        <f t="shared" ca="1" si="38"/>
        <v>53.175786261649421</v>
      </c>
      <c r="L196" s="60">
        <f t="shared" ca="1" si="39"/>
        <v>55.814752101455412</v>
      </c>
      <c r="M196" s="60">
        <f t="shared" ca="1" si="40"/>
        <v>55.742877108460107</v>
      </c>
      <c r="N196" s="52">
        <f t="shared" ca="1" si="36"/>
        <v>7.1874992995304865E-2</v>
      </c>
      <c r="O196" s="52">
        <f t="shared" ca="1" si="41"/>
        <v>0.16092197962035582</v>
      </c>
      <c r="P196" s="60">
        <f t="shared" ca="1" si="42"/>
        <v>-2.0655444701920516</v>
      </c>
      <c r="Q196" s="60">
        <f t="shared" ca="1" si="37"/>
        <v>58.960234533889235</v>
      </c>
    </row>
    <row r="197" spans="4:17">
      <c r="D197">
        <f ca="1">Sheet2!L197</f>
        <v>57.883279134044678</v>
      </c>
      <c r="F197" s="61"/>
      <c r="G197" s="60">
        <f t="shared" ca="1" si="32"/>
        <v>52.982696197988766</v>
      </c>
      <c r="H197" s="60">
        <f t="shared" ca="1" si="33"/>
        <v>52.982696197988766</v>
      </c>
      <c r="I197" s="60">
        <f t="shared" ca="1" si="34"/>
        <v>65.337212115547757</v>
      </c>
      <c r="J197" s="60">
        <f t="shared" ca="1" si="35"/>
        <v>40.628180280429781</v>
      </c>
      <c r="K197" s="60">
        <f t="shared" ca="1" si="38"/>
        <v>53.624118916163255</v>
      </c>
      <c r="L197" s="60">
        <f t="shared" ca="1" si="39"/>
        <v>56.504261112318503</v>
      </c>
      <c r="M197" s="60">
        <f t="shared" ca="1" si="40"/>
        <v>56.354420544341409</v>
      </c>
      <c r="N197" s="52">
        <f t="shared" ca="1" si="36"/>
        <v>0.149840567977094</v>
      </c>
      <c r="O197" s="52">
        <f t="shared" ca="1" si="41"/>
        <v>0.15689237538644241</v>
      </c>
      <c r="P197" s="60">
        <f t="shared" ca="1" si="42"/>
        <v>2.7207849670953905</v>
      </c>
      <c r="Q197" s="60">
        <f t="shared" ca="1" si="37"/>
        <v>65.093624647971907</v>
      </c>
    </row>
    <row r="198" spans="4:17">
      <c r="D198">
        <f ca="1">Sheet2!L198</f>
        <v>60.030761487033573</v>
      </c>
      <c r="F198" s="61"/>
      <c r="G198" s="60">
        <f t="shared" ca="1" si="32"/>
        <v>53.834905072845004</v>
      </c>
      <c r="H198" s="60">
        <f t="shared" ca="1" si="33"/>
        <v>53.834905072845004</v>
      </c>
      <c r="I198" s="60">
        <f t="shared" ca="1" si="34"/>
        <v>65.097809217828285</v>
      </c>
      <c r="J198" s="60">
        <f t="shared" ca="1" si="35"/>
        <v>42.572000927861716</v>
      </c>
      <c r="K198" s="60">
        <f t="shared" ca="1" si="38"/>
        <v>54.234275351484236</v>
      </c>
      <c r="L198" s="60">
        <f t="shared" ca="1" si="39"/>
        <v>57.679761237223531</v>
      </c>
      <c r="M198" s="60">
        <f t="shared" ca="1" si="40"/>
        <v>57.40480367082489</v>
      </c>
      <c r="N198" s="52">
        <f t="shared" ca="1" si="36"/>
        <v>0.27495756639864055</v>
      </c>
      <c r="O198" s="52">
        <f t="shared" ca="1" si="41"/>
        <v>0.19982517211815082</v>
      </c>
      <c r="P198" s="60">
        <f t="shared" ca="1" si="42"/>
        <v>2.1474823529888951</v>
      </c>
      <c r="Q198" s="60">
        <f t="shared" ca="1" si="37"/>
        <v>66.426193795171031</v>
      </c>
    </row>
    <row r="199" spans="4:17">
      <c r="D199">
        <f ca="1">Sheet2!L199</f>
        <v>60.527734606645836</v>
      </c>
      <c r="F199" s="61"/>
      <c r="G199" s="60">
        <f t="shared" ca="1" si="32"/>
        <v>54.673697981030138</v>
      </c>
      <c r="H199" s="60">
        <f t="shared" ca="1" si="33"/>
        <v>54.673697981030138</v>
      </c>
      <c r="I199" s="60">
        <f t="shared" ca="1" si="34"/>
        <v>64.604208780104472</v>
      </c>
      <c r="J199" s="60">
        <f t="shared" ca="1" si="35"/>
        <v>44.743187181955804</v>
      </c>
      <c r="K199" s="60">
        <f t="shared" ca="1" si="38"/>
        <v>54.833652423404388</v>
      </c>
      <c r="L199" s="60">
        <f t="shared" ca="1" si="39"/>
        <v>58.629085693697633</v>
      </c>
      <c r="M199" s="60">
        <f t="shared" ca="1" si="40"/>
        <v>58.29706965248802</v>
      </c>
      <c r="N199" s="52">
        <f t="shared" ca="1" si="36"/>
        <v>0.33201604120961292</v>
      </c>
      <c r="O199" s="52">
        <f t="shared" ca="1" si="41"/>
        <v>0.24789457906050066</v>
      </c>
      <c r="P199" s="60">
        <f t="shared" ca="1" si="42"/>
        <v>0.49697311961226376</v>
      </c>
      <c r="Q199" s="60">
        <f t="shared" ca="1" si="37"/>
        <v>65.524424306439528</v>
      </c>
    </row>
    <row r="200" spans="4:17">
      <c r="D200">
        <f ca="1">Sheet2!L200</f>
        <v>57.94538410078394</v>
      </c>
      <c r="F200" s="61"/>
      <c r="G200" s="60">
        <f t="shared" ca="1" si="32"/>
        <v>55.268036354029242</v>
      </c>
      <c r="H200" s="60">
        <f t="shared" ca="1" si="33"/>
        <v>55.268036354029242</v>
      </c>
      <c r="I200" s="60">
        <f t="shared" ca="1" si="34"/>
        <v>63.665783961631959</v>
      </c>
      <c r="J200" s="60">
        <f t="shared" ca="1" si="35"/>
        <v>46.870288746426525</v>
      </c>
      <c r="K200" s="60">
        <f t="shared" ca="1" si="38"/>
        <v>55.130007821250061</v>
      </c>
      <c r="L200" s="60">
        <f t="shared" ca="1" si="39"/>
        <v>58.401185162726406</v>
      </c>
      <c r="M200" s="60">
        <f t="shared" ca="1" si="40"/>
        <v>58.19658806628685</v>
      </c>
      <c r="N200" s="52">
        <f t="shared" ca="1" si="36"/>
        <v>0.20459709643955648</v>
      </c>
      <c r="O200" s="52">
        <f t="shared" ca="1" si="41"/>
        <v>0.23215003992561187</v>
      </c>
      <c r="P200" s="60">
        <f t="shared" ca="1" si="42"/>
        <v>-2.5823505058618963</v>
      </c>
      <c r="Q200" s="60">
        <f t="shared" ca="1" si="37"/>
        <v>59.148979699232541</v>
      </c>
    </row>
    <row r="201" spans="4:17">
      <c r="D201">
        <f ca="1">Sheet2!L201</f>
        <v>54.394249320018545</v>
      </c>
      <c r="F201" s="61"/>
      <c r="G201" s="60">
        <f t="shared" ca="1" si="32"/>
        <v>55.585085683614125</v>
      </c>
      <c r="H201" s="60">
        <f t="shared" ca="1" si="33"/>
        <v>55.585085683614125</v>
      </c>
      <c r="I201" s="60">
        <f t="shared" ca="1" si="34"/>
        <v>62.607009770264717</v>
      </c>
      <c r="J201" s="60">
        <f t="shared" ca="1" si="35"/>
        <v>48.563161596963532</v>
      </c>
      <c r="K201" s="60">
        <f t="shared" ca="1" si="38"/>
        <v>55.059935583037536</v>
      </c>
      <c r="L201" s="60">
        <f t="shared" ca="1" si="39"/>
        <v>57.065539881823796</v>
      </c>
      <c r="M201" s="60">
        <f t="shared" ca="1" si="40"/>
        <v>57.110205567353049</v>
      </c>
      <c r="N201" s="52">
        <f t="shared" ca="1" si="36"/>
        <v>-4.4665685529253096E-2</v>
      </c>
      <c r="O201" s="52">
        <f t="shared" ca="1" si="41"/>
        <v>0.13148977612384277</v>
      </c>
      <c r="P201" s="60">
        <f t="shared" ca="1" si="42"/>
        <v>-3.5511347807653948</v>
      </c>
      <c r="Q201" s="60">
        <f t="shared" ca="1" si="37"/>
        <v>46.557797390440108</v>
      </c>
    </row>
    <row r="202" spans="4:17">
      <c r="D202">
        <f ca="1">Sheet2!L202</f>
        <v>52.750124365396225</v>
      </c>
      <c r="F202" s="61"/>
      <c r="G202" s="60">
        <f t="shared" ca="1" si="32"/>
        <v>55.646165100658244</v>
      </c>
      <c r="H202" s="60">
        <f t="shared" ca="1" si="33"/>
        <v>55.646165100658244</v>
      </c>
      <c r="I202" s="60">
        <f t="shared" ca="1" si="34"/>
        <v>62.423103895880431</v>
      </c>
      <c r="J202" s="60">
        <f t="shared" ca="1" si="35"/>
        <v>48.869226305436058</v>
      </c>
      <c r="K202" s="60">
        <f t="shared" ca="1" si="38"/>
        <v>54.839953562309788</v>
      </c>
      <c r="L202" s="60">
        <f t="shared" ca="1" si="39"/>
        <v>55.627068043014617</v>
      </c>
      <c r="M202" s="60">
        <f t="shared" ca="1" si="40"/>
        <v>55.864468081079671</v>
      </c>
      <c r="N202" s="52">
        <f t="shared" ca="1" si="36"/>
        <v>-0.23740003806505428</v>
      </c>
      <c r="O202" s="52">
        <f t="shared" ca="1" si="41"/>
        <v>-2.6519744903016201E-3</v>
      </c>
      <c r="P202" s="60">
        <f t="shared" ca="1" si="42"/>
        <v>-1.6441249546223204</v>
      </c>
      <c r="Q202" s="60">
        <f t="shared" ca="1" si="37"/>
        <v>45.833431117453777</v>
      </c>
    </row>
    <row r="203" spans="4:17">
      <c r="D203">
        <f ca="1">Sheet2!L203</f>
        <v>51.168799225703225</v>
      </c>
      <c r="F203" s="61"/>
      <c r="G203" s="60">
        <f t="shared" ca="1" si="32"/>
        <v>55.650762421818584</v>
      </c>
      <c r="H203" s="60">
        <f t="shared" ca="1" si="33"/>
        <v>55.650762421818584</v>
      </c>
      <c r="I203" s="60">
        <f t="shared" ca="1" si="34"/>
        <v>62.403217459453856</v>
      </c>
      <c r="J203" s="60">
        <f t="shared" ca="1" si="35"/>
        <v>48.898307384183312</v>
      </c>
      <c r="K203" s="60">
        <f t="shared" ca="1" si="38"/>
        <v>54.490319815966302</v>
      </c>
      <c r="L203" s="60">
        <f t="shared" ca="1" si="39"/>
        <v>54.140978437244158</v>
      </c>
      <c r="M203" s="60">
        <f t="shared" ca="1" si="40"/>
        <v>54.522848408114974</v>
      </c>
      <c r="N203" s="52">
        <f t="shared" ca="1" si="36"/>
        <v>-0.38186997087081664</v>
      </c>
      <c r="O203" s="52">
        <f t="shared" ca="1" si="41"/>
        <v>-0.14054942771957982</v>
      </c>
      <c r="P203" s="60">
        <f t="shared" ca="1" si="42"/>
        <v>-1.5813251396929999</v>
      </c>
      <c r="Q203" s="60">
        <f t="shared" ca="1" si="37"/>
        <v>41.551844607560959</v>
      </c>
    </row>
    <row r="204" spans="4:17">
      <c r="D204">
        <f ca="1">Sheet2!L204</f>
        <v>49.442233409379632</v>
      </c>
      <c r="F204" s="61"/>
      <c r="G204" s="60">
        <f t="shared" ca="1" si="32"/>
        <v>55.506403393004653</v>
      </c>
      <c r="H204" s="60">
        <f t="shared" ca="1" si="33"/>
        <v>55.506403393004653</v>
      </c>
      <c r="I204" s="60">
        <f t="shared" ca="1" si="34"/>
        <v>63.015147718875838</v>
      </c>
      <c r="J204" s="60">
        <f t="shared" ca="1" si="35"/>
        <v>47.997659067133469</v>
      </c>
      <c r="K204" s="60">
        <f t="shared" ca="1" si="38"/>
        <v>54.00954968200567</v>
      </c>
      <c r="L204" s="60">
        <f t="shared" ca="1" si="39"/>
        <v>52.574730094622652</v>
      </c>
      <c r="M204" s="60">
        <f t="shared" ca="1" si="40"/>
        <v>53.071244122762025</v>
      </c>
      <c r="N204" s="52">
        <f t="shared" ca="1" si="36"/>
        <v>-0.49651402813937295</v>
      </c>
      <c r="O204" s="52">
        <f t="shared" ca="1" si="41"/>
        <v>-0.2699911005995046</v>
      </c>
      <c r="P204" s="60">
        <f t="shared" ca="1" si="42"/>
        <v>-1.7265658163235926</v>
      </c>
      <c r="Q204" s="60">
        <f t="shared" ca="1" si="37"/>
        <v>37.051263000928621</v>
      </c>
    </row>
    <row r="205" spans="4:17">
      <c r="D205">
        <f ca="1">Sheet2!L205</f>
        <v>46.528538759360963</v>
      </c>
      <c r="F205" s="61"/>
      <c r="G205" s="60">
        <f t="shared" ca="1" si="32"/>
        <v>55.160852271431722</v>
      </c>
      <c r="H205" s="60">
        <f t="shared" ca="1" si="33"/>
        <v>55.160852271431722</v>
      </c>
      <c r="I205" s="60">
        <f t="shared" ca="1" si="34"/>
        <v>64.424336769257209</v>
      </c>
      <c r="J205" s="60">
        <f t="shared" ca="1" si="35"/>
        <v>45.897367773606234</v>
      </c>
      <c r="K205" s="60">
        <f t="shared" ca="1" si="38"/>
        <v>53.2970724512776</v>
      </c>
      <c r="L205" s="60">
        <f t="shared" ca="1" si="39"/>
        <v>50.55933298286876</v>
      </c>
      <c r="M205" s="60">
        <f t="shared" ca="1" si="40"/>
        <v>51.201899733218866</v>
      </c>
      <c r="N205" s="52">
        <f t="shared" ca="1" si="36"/>
        <v>-0.64256675035010602</v>
      </c>
      <c r="O205" s="52">
        <f t="shared" ca="1" si="41"/>
        <v>-0.40547315505426873</v>
      </c>
      <c r="P205" s="60">
        <f t="shared" ca="1" si="42"/>
        <v>-2.9136946500186696</v>
      </c>
      <c r="Q205" s="60">
        <f t="shared" ca="1" si="37"/>
        <v>33.459288730227939</v>
      </c>
    </row>
    <row r="206" spans="4:17">
      <c r="D206">
        <f ca="1">Sheet2!L206</f>
        <v>46.799007887070964</v>
      </c>
      <c r="F206" s="61"/>
      <c r="G206" s="60">
        <f t="shared" ca="1" si="32"/>
        <v>54.834909005735383</v>
      </c>
      <c r="H206" s="60">
        <f t="shared" ca="1" si="33"/>
        <v>54.834909005735383</v>
      </c>
      <c r="I206" s="60">
        <f t="shared" ca="1" si="34"/>
        <v>65.391645117696442</v>
      </c>
      <c r="J206" s="60">
        <f t="shared" ca="1" si="35"/>
        <v>44.278172893774325</v>
      </c>
      <c r="K206" s="60">
        <f t="shared" ca="1" si="38"/>
        <v>52.6782091594484</v>
      </c>
      <c r="L206" s="60">
        <f t="shared" ca="1" si="39"/>
        <v>49.305891284269499</v>
      </c>
      <c r="M206" s="60">
        <f t="shared" ca="1" si="40"/>
        <v>49.943930634319464</v>
      </c>
      <c r="N206" s="52">
        <f t="shared" ca="1" si="36"/>
        <v>-0.63803935004996504</v>
      </c>
      <c r="O206" s="52">
        <f t="shared" ca="1" si="41"/>
        <v>-0.4900426805072492</v>
      </c>
      <c r="P206" s="60">
        <f t="shared" ca="1" si="42"/>
        <v>0.27046912771000109</v>
      </c>
      <c r="Q206" s="60">
        <f t="shared" ca="1" si="37"/>
        <v>36.778567102462944</v>
      </c>
    </row>
    <row r="207" spans="4:17">
      <c r="D207">
        <f ca="1">Sheet2!L207</f>
        <v>47.319012984184305</v>
      </c>
      <c r="F207" s="61"/>
      <c r="G207" s="60">
        <f t="shared" ca="1" si="32"/>
        <v>54.391731791995937</v>
      </c>
      <c r="H207" s="60">
        <f t="shared" ca="1" si="33"/>
        <v>54.391731791995937</v>
      </c>
      <c r="I207" s="60">
        <f t="shared" ca="1" si="34"/>
        <v>65.865279212867506</v>
      </c>
      <c r="J207" s="60">
        <f t="shared" ca="1" si="35"/>
        <v>42.918184371124369</v>
      </c>
      <c r="K207" s="60">
        <f t="shared" ca="1" si="38"/>
        <v>52.167809523708968</v>
      </c>
      <c r="L207" s="60">
        <f t="shared" ca="1" si="39"/>
        <v>48.643598517574439</v>
      </c>
      <c r="M207" s="60">
        <f t="shared" ca="1" si="40"/>
        <v>49.193954162852279</v>
      </c>
      <c r="N207" s="52">
        <f t="shared" ca="1" si="36"/>
        <v>-0.55035564527783976</v>
      </c>
      <c r="O207" s="52">
        <f t="shared" ca="1" si="41"/>
        <v>-0.51197466769655486</v>
      </c>
      <c r="P207" s="60">
        <f t="shared" ca="1" si="42"/>
        <v>0.52000509711334075</v>
      </c>
      <c r="Q207" s="60">
        <f t="shared" ca="1" si="37"/>
        <v>31.54676685304149</v>
      </c>
    </row>
    <row r="208" spans="4:17">
      <c r="D208">
        <f ca="1">Sheet2!L208</f>
        <v>45.768802847704308</v>
      </c>
      <c r="F208" s="61"/>
      <c r="G208" s="60">
        <f t="shared" ca="1" si="32"/>
        <v>53.932723496291693</v>
      </c>
      <c r="H208" s="60">
        <f t="shared" ca="1" si="33"/>
        <v>53.932723496291693</v>
      </c>
      <c r="I208" s="60">
        <f t="shared" ca="1" si="34"/>
        <v>66.559548676094366</v>
      </c>
      <c r="J208" s="60">
        <f t="shared" ca="1" si="35"/>
        <v>41.305898316489021</v>
      </c>
      <c r="K208" s="60">
        <f t="shared" ca="1" si="38"/>
        <v>51.558380316470426</v>
      </c>
      <c r="L208" s="60">
        <f t="shared" ca="1" si="39"/>
        <v>47.685333294284398</v>
      </c>
      <c r="M208" s="60">
        <f t="shared" ca="1" si="40"/>
        <v>48.215339501381429</v>
      </c>
      <c r="N208" s="52">
        <f t="shared" ca="1" si="36"/>
        <v>-0.53000620709703128</v>
      </c>
      <c r="O208" s="52">
        <f t="shared" ca="1" si="41"/>
        <v>-0.51853159111490998</v>
      </c>
      <c r="P208" s="60">
        <f t="shared" ca="1" si="42"/>
        <v>-1.5502101364799969</v>
      </c>
      <c r="Q208" s="60">
        <f t="shared" ca="1" si="37"/>
        <v>32.252853756799638</v>
      </c>
    </row>
    <row r="209" spans="4:17">
      <c r="D209">
        <f ca="1">Sheet2!L209</f>
        <v>45.752965118633831</v>
      </c>
      <c r="F209" s="61"/>
      <c r="G209" s="60">
        <f t="shared" ca="1" si="32"/>
        <v>53.432485609442644</v>
      </c>
      <c r="H209" s="60">
        <f t="shared" ca="1" si="33"/>
        <v>53.432485609442644</v>
      </c>
      <c r="I209" s="60">
        <f t="shared" ca="1" si="34"/>
        <v>66.95100385743153</v>
      </c>
      <c r="J209" s="60">
        <f t="shared" ca="1" si="35"/>
        <v>39.913967361453757</v>
      </c>
      <c r="K209" s="60">
        <f t="shared" ca="1" si="38"/>
        <v>51.005483630962182</v>
      </c>
      <c r="L209" s="60">
        <f t="shared" ca="1" si="39"/>
        <v>47.041210569067545</v>
      </c>
      <c r="M209" s="60">
        <f t="shared" ca="1" si="40"/>
        <v>47.511803963453545</v>
      </c>
      <c r="N209" s="52">
        <f t="shared" ca="1" si="36"/>
        <v>-0.47059339438600034</v>
      </c>
      <c r="O209" s="52">
        <f t="shared" ca="1" si="41"/>
        <v>-0.50109951957712462</v>
      </c>
      <c r="P209" s="60">
        <f t="shared" ca="1" si="42"/>
        <v>-1.5837729070476314E-2</v>
      </c>
      <c r="Q209" s="60">
        <f t="shared" ca="1" si="37"/>
        <v>25.879023511666105</v>
      </c>
    </row>
    <row r="210" spans="4:17">
      <c r="D210">
        <f ca="1">Sheet2!L210</f>
        <v>46.711141552161564</v>
      </c>
      <c r="F210" s="61"/>
      <c r="G210" s="60">
        <f t="shared" ca="1" si="32"/>
        <v>52.933879757471495</v>
      </c>
      <c r="H210" s="60">
        <f t="shared" ca="1" si="33"/>
        <v>52.933879757471495</v>
      </c>
      <c r="I210" s="60">
        <f t="shared" ca="1" si="34"/>
        <v>66.881874451459964</v>
      </c>
      <c r="J210" s="60">
        <f t="shared" ca="1" si="35"/>
        <v>38.985885063483025</v>
      </c>
      <c r="K210" s="60">
        <f t="shared" ca="1" si="38"/>
        <v>50.596498671076411</v>
      </c>
      <c r="L210" s="60">
        <f t="shared" ca="1" si="39"/>
        <v>46.931187563432218</v>
      </c>
      <c r="M210" s="60">
        <f t="shared" ca="1" si="40"/>
        <v>47.283043274512984</v>
      </c>
      <c r="N210" s="52">
        <f t="shared" ca="1" si="36"/>
        <v>-0.3518557110807663</v>
      </c>
      <c r="O210" s="52">
        <f t="shared" ca="1" si="41"/>
        <v>-0.446829043760267</v>
      </c>
      <c r="P210" s="60">
        <f t="shared" ca="1" si="42"/>
        <v>0.95817643352773274</v>
      </c>
      <c r="Q210" s="60">
        <f t="shared" ca="1" si="37"/>
        <v>31.367559465425032</v>
      </c>
    </row>
    <row r="211" spans="4:17">
      <c r="D211">
        <f ca="1">Sheet2!L211</f>
        <v>48.43158429847896</v>
      </c>
      <c r="F211" s="61"/>
      <c r="G211" s="60">
        <f t="shared" ca="1" si="32"/>
        <v>52.519084826233346</v>
      </c>
      <c r="H211" s="60">
        <f t="shared" ca="1" si="33"/>
        <v>52.519084826233346</v>
      </c>
      <c r="I211" s="60">
        <f t="shared" ca="1" si="34"/>
        <v>66.501824219792113</v>
      </c>
      <c r="J211" s="60">
        <f t="shared" ca="1" si="35"/>
        <v>38.53634543267458</v>
      </c>
      <c r="K211" s="60">
        <f t="shared" ca="1" si="38"/>
        <v>50.390316349876656</v>
      </c>
      <c r="L211" s="60">
        <f t="shared" ca="1" si="39"/>
        <v>47.431319808447803</v>
      </c>
      <c r="M211" s="60">
        <f t="shared" ca="1" si="40"/>
        <v>47.611197852788976</v>
      </c>
      <c r="N211" s="52">
        <f t="shared" ca="1" si="36"/>
        <v>-0.17987804434117294</v>
      </c>
      <c r="O211" s="52">
        <f t="shared" ca="1" si="41"/>
        <v>-0.34975595306241458</v>
      </c>
      <c r="P211" s="60">
        <f t="shared" ca="1" si="42"/>
        <v>1.7204427463173957</v>
      </c>
      <c r="Q211" s="60">
        <f t="shared" ca="1" si="37"/>
        <v>28.200596743843036</v>
      </c>
    </row>
    <row r="212" spans="4:17">
      <c r="D212">
        <f ca="1">Sheet2!L212</f>
        <v>46.99781403102174</v>
      </c>
      <c r="F212" s="61"/>
      <c r="G212" s="60">
        <f t="shared" ca="1" si="32"/>
        <v>52.148475010077583</v>
      </c>
      <c r="H212" s="60">
        <f t="shared" ca="1" si="33"/>
        <v>52.148475010077583</v>
      </c>
      <c r="I212" s="60">
        <f t="shared" ca="1" si="34"/>
        <v>66.470975938228804</v>
      </c>
      <c r="J212" s="60">
        <f t="shared" ca="1" si="35"/>
        <v>37.825974081926361</v>
      </c>
      <c r="K212" s="60">
        <f t="shared" ca="1" si="38"/>
        <v>50.067220890938096</v>
      </c>
      <c r="L212" s="60">
        <f t="shared" ca="1" si="39"/>
        <v>47.28681788263912</v>
      </c>
      <c r="M212" s="60">
        <f t="shared" ca="1" si="40"/>
        <v>47.435945332284049</v>
      </c>
      <c r="N212" s="52">
        <f t="shared" ca="1" si="36"/>
        <v>-0.1491274496449293</v>
      </c>
      <c r="O212" s="52">
        <f t="shared" ca="1" si="41"/>
        <v>-0.27680013363787448</v>
      </c>
      <c r="P212" s="60">
        <f t="shared" ca="1" si="42"/>
        <v>-1.4337702674572199</v>
      </c>
      <c r="Q212" s="60">
        <f t="shared" ca="1" si="37"/>
        <v>18.91748769300257</v>
      </c>
    </row>
    <row r="213" spans="4:17">
      <c r="D213">
        <f ca="1">Sheet2!L213</f>
        <v>47.706519495951923</v>
      </c>
      <c r="F213" s="61"/>
      <c r="G213" s="60">
        <f t="shared" ref="G213:G276" ca="1" si="43">SUM(D194:D213)/20</f>
        <v>51.677308355113041</v>
      </c>
      <c r="H213" s="60">
        <f t="shared" ca="1" si="33"/>
        <v>51.677308355113041</v>
      </c>
      <c r="I213" s="60">
        <f t="shared" ca="1" si="34"/>
        <v>65.866867290485061</v>
      </c>
      <c r="J213" s="60">
        <f t="shared" ca="1" si="35"/>
        <v>37.487749419741014</v>
      </c>
      <c r="K213" s="60">
        <f t="shared" ca="1" si="38"/>
        <v>49.842392186653697</v>
      </c>
      <c r="L213" s="60">
        <f t="shared" ca="1" si="39"/>
        <v>47.426718420410054</v>
      </c>
      <c r="M213" s="60">
        <f t="shared" ca="1" si="40"/>
        <v>47.513252236189153</v>
      </c>
      <c r="N213" s="52">
        <f t="shared" ca="1" si="36"/>
        <v>-8.6533815779098688E-2</v>
      </c>
      <c r="O213" s="52">
        <f t="shared" ca="1" si="41"/>
        <v>-0.20761238168922871</v>
      </c>
      <c r="P213" s="60">
        <f t="shared" ca="1" si="42"/>
        <v>0.70870546493018338</v>
      </c>
      <c r="Q213" s="60">
        <f t="shared" ca="1" si="37"/>
        <v>19.728175808193512</v>
      </c>
    </row>
    <row r="214" spans="4:17">
      <c r="D214">
        <f ca="1">Sheet2!L214</f>
        <v>49.248774904905851</v>
      </c>
      <c r="F214" s="61"/>
      <c r="G214" s="60">
        <f t="shared" ca="1" si="43"/>
        <v>51.389863016628532</v>
      </c>
      <c r="H214" s="60">
        <f t="shared" ca="1" si="33"/>
        <v>51.389863016628532</v>
      </c>
      <c r="I214" s="60">
        <f t="shared" ca="1" si="34"/>
        <v>65.484015111932607</v>
      </c>
      <c r="J214" s="60">
        <f t="shared" ca="1" si="35"/>
        <v>37.295710921324456</v>
      </c>
      <c r="K214" s="60">
        <f t="shared" ca="1" si="38"/>
        <v>49.785857207439619</v>
      </c>
      <c r="L214" s="60">
        <f t="shared" ca="1" si="39"/>
        <v>48.034070581908658</v>
      </c>
      <c r="M214" s="60">
        <f t="shared" ca="1" si="40"/>
        <v>48.0091158558225</v>
      </c>
      <c r="N214" s="52">
        <f t="shared" ca="1" si="36"/>
        <v>2.4954726086157564E-2</v>
      </c>
      <c r="O214" s="52">
        <f t="shared" ca="1" si="41"/>
        <v>-0.12304252431636098</v>
      </c>
      <c r="P214" s="60">
        <f t="shared" ca="1" si="42"/>
        <v>1.5422554089539275</v>
      </c>
      <c r="Q214" s="60">
        <f t="shared" ca="1" si="37"/>
        <v>28.406090549216529</v>
      </c>
    </row>
    <row r="215" spans="4:17">
      <c r="D215">
        <f ca="1">Sheet2!L215</f>
        <v>46.289573222252173</v>
      </c>
      <c r="F215" s="61"/>
      <c r="G215" s="60">
        <f t="shared" ca="1" si="43"/>
        <v>50.842939745884088</v>
      </c>
      <c r="H215" s="60">
        <f t="shared" ca="1" si="33"/>
        <v>50.842939745884088</v>
      </c>
      <c r="I215" s="60">
        <f t="shared" ca="1" si="34"/>
        <v>64.737230846153579</v>
      </c>
      <c r="J215" s="60">
        <f t="shared" ca="1" si="35"/>
        <v>36.94864864561459</v>
      </c>
      <c r="K215" s="60">
        <f t="shared" ca="1" si="38"/>
        <v>49.452877780278911</v>
      </c>
      <c r="L215" s="60">
        <f t="shared" ca="1" si="39"/>
        <v>47.452571462023172</v>
      </c>
      <c r="M215" s="60">
        <f t="shared" ca="1" si="40"/>
        <v>47.517817960516695</v>
      </c>
      <c r="N215" s="52">
        <f t="shared" ca="1" si="36"/>
        <v>-6.5246498493522154E-2</v>
      </c>
      <c r="O215" s="52">
        <f t="shared" ca="1" si="41"/>
        <v>-0.1020257876535105</v>
      </c>
      <c r="P215" s="60">
        <f t="shared" ca="1" si="42"/>
        <v>-2.9592016826536778</v>
      </c>
      <c r="Q215" s="60">
        <f t="shared" ca="1" si="37"/>
        <v>29.266397044322815</v>
      </c>
    </row>
    <row r="216" spans="4:17">
      <c r="D216">
        <f ca="1">Sheet2!L216</f>
        <v>45.166832175401879</v>
      </c>
      <c r="F216" s="61"/>
      <c r="G216" s="60">
        <f t="shared" ca="1" si="43"/>
        <v>50.343156646306717</v>
      </c>
      <c r="H216" s="60">
        <f t="shared" ca="1" si="33"/>
        <v>50.343156646306717</v>
      </c>
      <c r="I216" s="60">
        <f t="shared" ca="1" si="34"/>
        <v>64.359576164445059</v>
      </c>
      <c r="J216" s="60">
        <f t="shared" ca="1" si="35"/>
        <v>36.326737128168375</v>
      </c>
      <c r="K216" s="60">
        <f t="shared" ca="1" si="38"/>
        <v>49.044682960766814</v>
      </c>
      <c r="L216" s="60">
        <f t="shared" ca="1" si="39"/>
        <v>46.690658366482744</v>
      </c>
      <c r="M216" s="60">
        <f t="shared" ca="1" si="40"/>
        <v>46.846107736198178</v>
      </c>
      <c r="N216" s="52">
        <f t="shared" ca="1" si="36"/>
        <v>-0.15544936971543422</v>
      </c>
      <c r="O216" s="52">
        <f t="shared" ca="1" si="41"/>
        <v>-0.12145254476693731</v>
      </c>
      <c r="P216" s="60">
        <f t="shared" ca="1" si="42"/>
        <v>-1.1227410468502939</v>
      </c>
      <c r="Q216" s="60">
        <f t="shared" ca="1" si="37"/>
        <v>30.068515901000069</v>
      </c>
    </row>
    <row r="217" spans="4:17">
      <c r="D217">
        <f ca="1">Sheet2!L217</f>
        <v>44.589086078763508</v>
      </c>
      <c r="F217" s="61"/>
      <c r="G217" s="60">
        <f t="shared" ca="1" si="43"/>
        <v>49.678446993542664</v>
      </c>
      <c r="H217" s="60">
        <f t="shared" ca="1" si="33"/>
        <v>49.678446993542664</v>
      </c>
      <c r="I217" s="60">
        <f t="shared" ca="1" si="34"/>
        <v>63.22436746865344</v>
      </c>
      <c r="J217" s="60">
        <f t="shared" ca="1" si="35"/>
        <v>36.132526518431888</v>
      </c>
      <c r="K217" s="60">
        <f t="shared" ca="1" si="38"/>
        <v>48.620340400576026</v>
      </c>
      <c r="L217" s="60">
        <f t="shared" ca="1" si="39"/>
        <v>45.990134270576334</v>
      </c>
      <c r="M217" s="60">
        <f t="shared" ca="1" si="40"/>
        <v>46.201244405502557</v>
      </c>
      <c r="N217" s="52">
        <f t="shared" ca="1" si="36"/>
        <v>-0.21111013492622277</v>
      </c>
      <c r="O217" s="52">
        <f t="shared" ca="1" si="41"/>
        <v>-0.1540553048248593</v>
      </c>
      <c r="P217" s="60">
        <f t="shared" ca="1" si="42"/>
        <v>-0.5777460966383714</v>
      </c>
      <c r="Q217" s="60">
        <f t="shared" ca="1" si="37"/>
        <v>31.743123614084425</v>
      </c>
    </row>
    <row r="218" spans="4:17">
      <c r="D218">
        <f ca="1">Sheet2!L218</f>
        <v>44.063386514349439</v>
      </c>
      <c r="F218" s="61"/>
      <c r="G218" s="60">
        <f t="shared" ca="1" si="43"/>
        <v>48.880078244908447</v>
      </c>
      <c r="H218" s="60">
        <f t="shared" ca="1" si="33"/>
        <v>48.880078244908447</v>
      </c>
      <c r="I218" s="60">
        <f t="shared" ca="1" si="34"/>
        <v>61.058365007241783</v>
      </c>
      <c r="J218" s="60">
        <f t="shared" ca="1" si="35"/>
        <v>36.701791482575111</v>
      </c>
      <c r="K218" s="60">
        <f t="shared" ca="1" si="38"/>
        <v>48.186344792363968</v>
      </c>
      <c r="L218" s="60">
        <f t="shared" ca="1" si="39"/>
        <v>45.347885018500705</v>
      </c>
      <c r="M218" s="60">
        <f t="shared" ca="1" si="40"/>
        <v>45.590427865173098</v>
      </c>
      <c r="N218" s="52">
        <f t="shared" ca="1" si="36"/>
        <v>-0.2425428466723929</v>
      </c>
      <c r="O218" s="52">
        <f t="shared" ca="1" si="41"/>
        <v>-0.18623259276941695</v>
      </c>
      <c r="P218" s="60">
        <f t="shared" ca="1" si="42"/>
        <v>-0.52569956441406873</v>
      </c>
      <c r="Q218" s="60">
        <f t="shared" ca="1" si="37"/>
        <v>34.009569112844972</v>
      </c>
    </row>
    <row r="219" spans="4:17">
      <c r="D219">
        <f ca="1">Sheet2!L219</f>
        <v>46.09176173786652</v>
      </c>
      <c r="F219" s="61"/>
      <c r="G219" s="60">
        <f t="shared" ca="1" si="43"/>
        <v>48.158279601469481</v>
      </c>
      <c r="H219" s="60">
        <f t="shared" ca="1" si="33"/>
        <v>48.158279601469481</v>
      </c>
      <c r="I219" s="60">
        <f t="shared" ca="1" si="34"/>
        <v>57.815320172719218</v>
      </c>
      <c r="J219" s="60">
        <f t="shared" ca="1" si="35"/>
        <v>38.501239030219743</v>
      </c>
      <c r="K219" s="60">
        <f t="shared" ca="1" si="38"/>
        <v>47.98686069193564</v>
      </c>
      <c r="L219" s="60">
        <f t="shared" ca="1" si="39"/>
        <v>45.595843924955979</v>
      </c>
      <c r="M219" s="60">
        <f t="shared" ca="1" si="40"/>
        <v>45.733666114514079</v>
      </c>
      <c r="N219" s="52">
        <f t="shared" ca="1" si="36"/>
        <v>-0.13782218955810066</v>
      </c>
      <c r="O219" s="52">
        <f t="shared" ca="1" si="41"/>
        <v>-0.16862880978348374</v>
      </c>
      <c r="P219" s="60">
        <f t="shared" ca="1" si="42"/>
        <v>2.0283752235170809</v>
      </c>
      <c r="Q219" s="60">
        <f t="shared" ca="1" si="37"/>
        <v>48.629386849330054</v>
      </c>
    </row>
    <row r="220" spans="4:17">
      <c r="D220">
        <f ca="1">Sheet2!L220</f>
        <v>47.372214076628808</v>
      </c>
      <c r="F220" s="61"/>
      <c r="G220" s="60">
        <f t="shared" ca="1" si="43"/>
        <v>47.629621100261723</v>
      </c>
      <c r="H220" s="60">
        <f t="shared" ca="1" si="33"/>
        <v>47.629621100261723</v>
      </c>
      <c r="I220" s="60">
        <f t="shared" ca="1" si="34"/>
        <v>54.920276392271745</v>
      </c>
      <c r="J220" s="60">
        <f t="shared" ca="1" si="35"/>
        <v>40.3389658082517</v>
      </c>
      <c r="K220" s="60">
        <f t="shared" ca="1" si="38"/>
        <v>47.928322919049279</v>
      </c>
      <c r="L220" s="60">
        <f t="shared" ca="1" si="39"/>
        <v>46.187967308846922</v>
      </c>
      <c r="M220" s="60">
        <f t="shared" ca="1" si="40"/>
        <v>46.201822675118287</v>
      </c>
      <c r="N220" s="52">
        <f t="shared" ca="1" si="36"/>
        <v>-1.3855366271364744E-2</v>
      </c>
      <c r="O220" s="52">
        <f t="shared" ca="1" si="41"/>
        <v>-0.11234755759725865</v>
      </c>
      <c r="P220" s="60">
        <f t="shared" ca="1" si="42"/>
        <v>1.2804523387622879</v>
      </c>
      <c r="Q220" s="60">
        <f t="shared" ca="1" si="37"/>
        <v>51.691510478224004</v>
      </c>
    </row>
    <row r="221" spans="4:17">
      <c r="D221">
        <f ca="1">Sheet2!L221</f>
        <v>47.571329352343099</v>
      </c>
      <c r="F221" s="61"/>
      <c r="G221" s="60">
        <f t="shared" ca="1" si="43"/>
        <v>47.28847510187795</v>
      </c>
      <c r="H221" s="60">
        <f t="shared" ca="1" si="33"/>
        <v>47.28847510187795</v>
      </c>
      <c r="I221" s="60">
        <f t="shared" ca="1" si="34"/>
        <v>53.120695474797756</v>
      </c>
      <c r="J221" s="60">
        <f t="shared" ca="1" si="35"/>
        <v>41.456254728958143</v>
      </c>
      <c r="K221" s="60">
        <f t="shared" ca="1" si="38"/>
        <v>47.894323531743929</v>
      </c>
      <c r="L221" s="60">
        <f t="shared" ca="1" si="39"/>
        <v>46.649087990012319</v>
      </c>
      <c r="M221" s="60">
        <f t="shared" ca="1" si="40"/>
        <v>46.59311029718252</v>
      </c>
      <c r="N221" s="52">
        <f t="shared" ca="1" si="36"/>
        <v>5.5977692829799253E-2</v>
      </c>
      <c r="O221" s="52">
        <f t="shared" ca="1" si="41"/>
        <v>-5.1138375623783053E-2</v>
      </c>
      <c r="P221" s="60">
        <f t="shared" ca="1" si="42"/>
        <v>0.19911527571429133</v>
      </c>
      <c r="Q221" s="60">
        <f t="shared" ca="1" si="37"/>
        <v>50.758949874762308</v>
      </c>
    </row>
    <row r="222" spans="4:17">
      <c r="D222">
        <f ca="1">Sheet2!L222</f>
        <v>47.475606039256732</v>
      </c>
      <c r="F222" s="61"/>
      <c r="G222" s="60">
        <f t="shared" ca="1" si="43"/>
        <v>47.024749185570968</v>
      </c>
      <c r="H222" s="60">
        <f t="shared" ca="1" si="33"/>
        <v>47.024749185570968</v>
      </c>
      <c r="I222" s="60">
        <f t="shared" ca="1" si="34"/>
        <v>51.672554721556367</v>
      </c>
      <c r="J222" s="60">
        <f t="shared" ca="1" si="35"/>
        <v>42.37694364958557</v>
      </c>
      <c r="K222" s="60">
        <f t="shared" ca="1" si="38"/>
        <v>47.854445675316576</v>
      </c>
      <c r="L222" s="60">
        <f t="shared" ca="1" si="39"/>
        <v>46.924594006427128</v>
      </c>
      <c r="M222" s="60">
        <f t="shared" ca="1" si="40"/>
        <v>46.845251937775153</v>
      </c>
      <c r="N222" s="52">
        <f t="shared" ca="1" si="36"/>
        <v>7.9342068651975239E-2</v>
      </c>
      <c r="O222" s="52">
        <f t="shared" ca="1" si="41"/>
        <v>-3.6909413416891246E-3</v>
      </c>
      <c r="P222" s="60">
        <f t="shared" ca="1" si="42"/>
        <v>-9.5723313086367057E-2</v>
      </c>
      <c r="Q222" s="60">
        <f t="shared" ca="1" si="37"/>
        <v>55.626239101900374</v>
      </c>
    </row>
    <row r="223" spans="4:17">
      <c r="D223">
        <f ca="1">Sheet2!L223</f>
        <v>42.405683197261972</v>
      </c>
      <c r="F223" s="61"/>
      <c r="G223" s="60">
        <f t="shared" ca="1" si="43"/>
        <v>46.586593384148912</v>
      </c>
      <c r="H223" s="60">
        <f t="shared" ca="1" si="33"/>
        <v>46.586593384148912</v>
      </c>
      <c r="I223" s="60">
        <f t="shared" ca="1" si="34"/>
        <v>51.248209271182276</v>
      </c>
      <c r="J223" s="60">
        <f t="shared" ca="1" si="35"/>
        <v>41.924977497115549</v>
      </c>
      <c r="K223" s="60">
        <f t="shared" ca="1" si="38"/>
        <v>47.335515915501851</v>
      </c>
      <c r="L223" s="60">
        <f t="shared" ca="1" si="39"/>
        <v>45.418290403372083</v>
      </c>
      <c r="M223" s="60">
        <f t="shared" ca="1" si="40"/>
        <v>45.576803726199955</v>
      </c>
      <c r="N223" s="52">
        <f t="shared" ca="1" si="36"/>
        <v>-0.15851332282787212</v>
      </c>
      <c r="O223" s="52">
        <f t="shared" ca="1" si="41"/>
        <v>-5.9989989154846574E-2</v>
      </c>
      <c r="P223" s="60">
        <f t="shared" ca="1" si="42"/>
        <v>-5.0699228419947602</v>
      </c>
      <c r="Q223" s="60">
        <f t="shared" ca="1" si="37"/>
        <v>41.723796661216156</v>
      </c>
    </row>
    <row r="224" spans="4:17">
      <c r="D224">
        <f ca="1">Sheet2!L224</f>
        <v>39.699565705054049</v>
      </c>
      <c r="F224" s="61"/>
      <c r="G224" s="60">
        <f t="shared" ca="1" si="43"/>
        <v>46.09945999893263</v>
      </c>
      <c r="H224" s="60">
        <f t="shared" ca="1" si="33"/>
        <v>46.09945999893263</v>
      </c>
      <c r="I224" s="60">
        <f t="shared" ca="1" si="34"/>
        <v>52.05552472589963</v>
      </c>
      <c r="J224" s="60">
        <f t="shared" ca="1" si="35"/>
        <v>40.14339527196563</v>
      </c>
      <c r="K224" s="60">
        <f t="shared" ca="1" si="38"/>
        <v>46.608282562125872</v>
      </c>
      <c r="L224" s="60">
        <f t="shared" ca="1" si="39"/>
        <v>43.512048837266079</v>
      </c>
      <c r="M224" s="60">
        <f t="shared" ca="1" si="40"/>
        <v>43.897592863015412</v>
      </c>
      <c r="N224" s="52">
        <f t="shared" ca="1" si="36"/>
        <v>-0.38554402574933277</v>
      </c>
      <c r="O224" s="52">
        <f t="shared" ca="1" si="41"/>
        <v>-0.1783732751892052</v>
      </c>
      <c r="P224" s="60">
        <f t="shared" ca="1" si="42"/>
        <v>-2.7061174922079232</v>
      </c>
      <c r="Q224" s="60">
        <f t="shared" ca="1" si="37"/>
        <v>34.043035789446535</v>
      </c>
    </row>
    <row r="225" spans="4:17">
      <c r="D225">
        <f ca="1">Sheet2!L225</f>
        <v>38.889950108971064</v>
      </c>
      <c r="F225" s="61"/>
      <c r="G225" s="60">
        <f t="shared" ca="1" si="43"/>
        <v>45.717530566413139</v>
      </c>
      <c r="H225" s="60">
        <f t="shared" ca="1" si="33"/>
        <v>45.717530566413139</v>
      </c>
      <c r="I225" s="60">
        <f t="shared" ca="1" si="34"/>
        <v>53.128903661988531</v>
      </c>
      <c r="J225" s="60">
        <f t="shared" ca="1" si="35"/>
        <v>38.306157470837746</v>
      </c>
      <c r="K225" s="60">
        <f t="shared" ca="1" si="38"/>
        <v>45.873203280873035</v>
      </c>
      <c r="L225" s="60">
        <f t="shared" ca="1" si="39"/>
        <v>41.971349261167745</v>
      </c>
      <c r="M225" s="60">
        <f t="shared" ca="1" si="40"/>
        <v>42.466837790431313</v>
      </c>
      <c r="N225" s="52">
        <f t="shared" ca="1" si="36"/>
        <v>-0.49548852926356801</v>
      </c>
      <c r="O225" s="52">
        <f t="shared" ca="1" si="41"/>
        <v>-0.29368791303442804</v>
      </c>
      <c r="P225" s="60">
        <f t="shared" ca="1" si="42"/>
        <v>-0.80961559608298472</v>
      </c>
      <c r="Q225" s="60">
        <f t="shared" ca="1" si="37"/>
        <v>27.345946856685686</v>
      </c>
    </row>
    <row r="226" spans="4:17">
      <c r="D226">
        <f ca="1">Sheet2!L226</f>
        <v>39.049483469193831</v>
      </c>
      <c r="F226" s="61"/>
      <c r="G226" s="60">
        <f t="shared" ca="1" si="43"/>
        <v>45.330054345519272</v>
      </c>
      <c r="H226" s="60">
        <f t="shared" ca="1" si="33"/>
        <v>45.330054345519272</v>
      </c>
      <c r="I226" s="60">
        <f t="shared" ca="1" si="34"/>
        <v>53.754134794889865</v>
      </c>
      <c r="J226" s="60">
        <f t="shared" ca="1" si="35"/>
        <v>36.90597389614868</v>
      </c>
      <c r="K226" s="60">
        <f t="shared" ca="1" si="38"/>
        <v>45.223325203570255</v>
      </c>
      <c r="L226" s="60">
        <f t="shared" ca="1" si="39"/>
        <v>40.997393997176445</v>
      </c>
      <c r="M226" s="60">
        <f t="shared" ca="1" si="40"/>
        <v>41.490450841506316</v>
      </c>
      <c r="N226" s="52">
        <f t="shared" ca="1" si="36"/>
        <v>-0.49305684432987107</v>
      </c>
      <c r="O226" s="52">
        <f t="shared" ca="1" si="41"/>
        <v>-0.36618570623277091</v>
      </c>
      <c r="P226" s="60">
        <f t="shared" ca="1" si="42"/>
        <v>0.15953336022276687</v>
      </c>
      <c r="Q226" s="60">
        <f t="shared" ca="1" si="37"/>
        <v>29.913448761523611</v>
      </c>
    </row>
    <row r="227" spans="4:17">
      <c r="D227">
        <f ca="1">Sheet2!L227</f>
        <v>39.833961271470223</v>
      </c>
      <c r="F227" s="61"/>
      <c r="G227" s="60">
        <f t="shared" ca="1" si="43"/>
        <v>44.955801759883578</v>
      </c>
      <c r="H227" s="60">
        <f t="shared" ca="1" si="33"/>
        <v>44.955801759883578</v>
      </c>
      <c r="I227" s="60">
        <f t="shared" ca="1" si="34"/>
        <v>53.916759410368087</v>
      </c>
      <c r="J227" s="60">
        <f t="shared" ca="1" si="35"/>
        <v>35.994844109399068</v>
      </c>
      <c r="K227" s="60">
        <f t="shared" ca="1" si="38"/>
        <v>44.71005244813216</v>
      </c>
      <c r="L227" s="60">
        <f t="shared" ca="1" si="39"/>
        <v>40.609583088607707</v>
      </c>
      <c r="M227" s="60">
        <f t="shared" ca="1" si="40"/>
        <v>41.017168107210288</v>
      </c>
      <c r="N227" s="52">
        <f t="shared" ca="1" si="36"/>
        <v>-0.40758501860258178</v>
      </c>
      <c r="O227" s="52">
        <f t="shared" ca="1" si="41"/>
        <v>-0.38124000163997485</v>
      </c>
      <c r="P227" s="60">
        <f t="shared" ca="1" si="42"/>
        <v>0.78447780227639186</v>
      </c>
      <c r="Q227" s="60">
        <f t="shared" ca="1" si="37"/>
        <v>30.180838517439241</v>
      </c>
    </row>
    <row r="228" spans="4:17">
      <c r="D228">
        <f ca="1">Sheet2!L228</f>
        <v>40.780598290361283</v>
      </c>
      <c r="F228" s="61"/>
      <c r="G228" s="60">
        <f t="shared" ca="1" si="43"/>
        <v>44.706391532016418</v>
      </c>
      <c r="H228" s="60">
        <f t="shared" ca="1" si="33"/>
        <v>44.706391532016418</v>
      </c>
      <c r="I228" s="60">
        <f t="shared" ca="1" si="34"/>
        <v>54.005800854149356</v>
      </c>
      <c r="J228" s="60">
        <f t="shared" ca="1" si="35"/>
        <v>35.406982209883481</v>
      </c>
      <c r="K228" s="60">
        <f t="shared" ca="1" si="38"/>
        <v>44.335818718820647</v>
      </c>
      <c r="L228" s="60">
        <f t="shared" ca="1" si="39"/>
        <v>40.666588155858904</v>
      </c>
      <c r="M228" s="60">
        <f t="shared" ca="1" si="40"/>
        <v>40.949576730967721</v>
      </c>
      <c r="N228" s="52">
        <f t="shared" ca="1" si="36"/>
        <v>-0.28298857510881703</v>
      </c>
      <c r="O228" s="52">
        <f t="shared" ca="1" si="41"/>
        <v>-0.34551221017409928</v>
      </c>
      <c r="P228" s="60">
        <f t="shared" ca="1" si="42"/>
        <v>0.94663701889106022</v>
      </c>
      <c r="Q228" s="60">
        <f t="shared" ca="1" si="37"/>
        <v>28.022271043761179</v>
      </c>
    </row>
    <row r="229" spans="4:17">
      <c r="D229">
        <f ca="1">Sheet2!L229</f>
        <v>40.410695878925786</v>
      </c>
      <c r="F229" s="61"/>
      <c r="G229" s="60">
        <f t="shared" ca="1" si="43"/>
        <v>44.439278070031023</v>
      </c>
      <c r="H229" s="60">
        <f t="shared" ca="1" si="33"/>
        <v>44.439278070031023</v>
      </c>
      <c r="I229" s="60">
        <f t="shared" ca="1" si="34"/>
        <v>54.073583894519437</v>
      </c>
      <c r="J229" s="60">
        <f t="shared" ca="1" si="35"/>
        <v>34.804972245542608</v>
      </c>
      <c r="K229" s="60">
        <f t="shared" ca="1" si="38"/>
        <v>43.96199749597352</v>
      </c>
      <c r="L229" s="60">
        <f t="shared" ca="1" si="39"/>
        <v>40.581290730214533</v>
      </c>
      <c r="M229" s="60">
        <f t="shared" ca="1" si="40"/>
        <v>40.795610773241449</v>
      </c>
      <c r="N229" s="52">
        <f t="shared" ca="1" si="36"/>
        <v>-0.2143200430269161</v>
      </c>
      <c r="O229" s="52">
        <f t="shared" ca="1" si="41"/>
        <v>-0.29780596757512356</v>
      </c>
      <c r="P229" s="60">
        <f t="shared" ca="1" si="42"/>
        <v>-0.36990241143549696</v>
      </c>
      <c r="Q229" s="60">
        <f t="shared" ca="1" si="37"/>
        <v>32.373301723670963</v>
      </c>
    </row>
    <row r="230" spans="4:17">
      <c r="D230">
        <f ca="1">Sheet2!L230</f>
        <v>43.030891416237765</v>
      </c>
      <c r="F230" s="61"/>
      <c r="G230" s="60">
        <f t="shared" ca="1" si="43"/>
        <v>44.255265563234829</v>
      </c>
      <c r="H230" s="60">
        <f t="shared" ca="1" si="33"/>
        <v>44.255265563234829</v>
      </c>
      <c r="I230" s="60">
        <f t="shared" ca="1" si="34"/>
        <v>53.809607414463429</v>
      </c>
      <c r="J230" s="60">
        <f t="shared" ca="1" si="35"/>
        <v>34.700923712006229</v>
      </c>
      <c r="K230" s="60">
        <f t="shared" ca="1" si="38"/>
        <v>43.87332072647488</v>
      </c>
      <c r="L230" s="60">
        <f t="shared" ca="1" si="39"/>
        <v>41.397824292222282</v>
      </c>
      <c r="M230" s="60">
        <f t="shared" ca="1" si="40"/>
        <v>41.434262385526111</v>
      </c>
      <c r="N230" s="52">
        <f t="shared" ca="1" si="36"/>
        <v>-3.6438093303829078E-2</v>
      </c>
      <c r="O230" s="52">
        <f t="shared" ca="1" si="41"/>
        <v>-0.20276310420374374</v>
      </c>
      <c r="P230" s="60">
        <f t="shared" ca="1" si="42"/>
        <v>2.6201955373119787</v>
      </c>
      <c r="Q230" s="60">
        <f t="shared" ca="1" si="37"/>
        <v>44.123478887619967</v>
      </c>
    </row>
    <row r="231" spans="4:17">
      <c r="D231">
        <f ca="1">Sheet2!L231</f>
        <v>42.160789690858266</v>
      </c>
      <c r="F231" s="61"/>
      <c r="G231" s="60">
        <f t="shared" ca="1" si="43"/>
        <v>43.941725832853798</v>
      </c>
      <c r="H231" s="60">
        <f t="shared" ca="1" si="33"/>
        <v>43.941725832853798</v>
      </c>
      <c r="I231" s="60">
        <f t="shared" ca="1" si="34"/>
        <v>53.177889209865185</v>
      </c>
      <c r="J231" s="60">
        <f t="shared" ca="1" si="35"/>
        <v>34.705562455842411</v>
      </c>
      <c r="K231" s="60">
        <f t="shared" ca="1" si="38"/>
        <v>43.710222532606629</v>
      </c>
      <c r="L231" s="60">
        <f t="shared" ca="1" si="39"/>
        <v>41.652146091767612</v>
      </c>
      <c r="M231" s="60">
        <f t="shared" ca="1" si="40"/>
        <v>41.641841615621011</v>
      </c>
      <c r="N231" s="52">
        <f t="shared" ca="1" si="36"/>
        <v>1.0304476146600905E-2</v>
      </c>
      <c r="O231" s="52">
        <f t="shared" ca="1" si="41"/>
        <v>-0.12528398407634569</v>
      </c>
      <c r="P231" s="60">
        <f t="shared" ca="1" si="42"/>
        <v>-0.8701017253794987</v>
      </c>
      <c r="Q231" s="60">
        <f t="shared" ca="1" si="37"/>
        <v>43.424906453133197</v>
      </c>
    </row>
    <row r="232" spans="4:17">
      <c r="D232">
        <f ca="1">Sheet2!L232</f>
        <v>45.797257247135512</v>
      </c>
      <c r="F232" s="61"/>
      <c r="G232" s="60">
        <f t="shared" ca="1" si="43"/>
        <v>43.881697993659479</v>
      </c>
      <c r="H232" s="60">
        <f t="shared" ca="1" si="33"/>
        <v>43.881697993659479</v>
      </c>
      <c r="I232" s="60">
        <f t="shared" ca="1" si="34"/>
        <v>52.988343716135631</v>
      </c>
      <c r="J232" s="60">
        <f t="shared" ca="1" si="35"/>
        <v>34.775052271183327</v>
      </c>
      <c r="K232" s="60">
        <f t="shared" ca="1" si="38"/>
        <v>43.908987743514146</v>
      </c>
      <c r="L232" s="60">
        <f t="shared" ca="1" si="39"/>
        <v>43.033849810223586</v>
      </c>
      <c r="M232" s="60">
        <f t="shared" ca="1" si="40"/>
        <v>42.829103224625158</v>
      </c>
      <c r="N232" s="52">
        <f t="shared" ca="1" si="36"/>
        <v>0.20474658559842851</v>
      </c>
      <c r="O232" s="52">
        <f t="shared" ca="1" si="41"/>
        <v>-5.2728678309732629E-3</v>
      </c>
      <c r="P232" s="60">
        <f t="shared" ca="1" si="42"/>
        <v>3.6364675562772462</v>
      </c>
      <c r="Q232" s="60">
        <f t="shared" ca="1" si="37"/>
        <v>54.017935448319314</v>
      </c>
    </row>
    <row r="233" spans="4:17">
      <c r="D233">
        <f ca="1">Sheet2!L233</f>
        <v>44.338329011400965</v>
      </c>
      <c r="F233" s="61"/>
      <c r="G233" s="60">
        <f t="shared" ca="1" si="43"/>
        <v>43.713288469431937</v>
      </c>
      <c r="H233" s="60">
        <f t="shared" ca="1" si="33"/>
        <v>43.713288469431937</v>
      </c>
      <c r="I233" s="60">
        <f t="shared" ca="1" si="34"/>
        <v>52.486280243169091</v>
      </c>
      <c r="J233" s="60">
        <f t="shared" ca="1" si="35"/>
        <v>34.940296695694784</v>
      </c>
      <c r="K233" s="60">
        <f t="shared" ca="1" si="38"/>
        <v>43.949877388074796</v>
      </c>
      <c r="L233" s="60">
        <f t="shared" ca="1" si="39"/>
        <v>43.468676210616053</v>
      </c>
      <c r="M233" s="60">
        <f t="shared" ca="1" si="40"/>
        <v>43.260310592275388</v>
      </c>
      <c r="N233" s="52">
        <f t="shared" ca="1" si="36"/>
        <v>0.20836561834066458</v>
      </c>
      <c r="O233" s="52">
        <f t="shared" ca="1" si="41"/>
        <v>7.2413854413258677E-2</v>
      </c>
      <c r="P233" s="60">
        <f t="shared" ca="1" si="42"/>
        <v>-1.4589282357345468</v>
      </c>
      <c r="Q233" s="60">
        <f t="shared" ca="1" si="37"/>
        <v>45.826589171891655</v>
      </c>
    </row>
    <row r="234" spans="4:17">
      <c r="D234">
        <f ca="1">Sheet2!L234</f>
        <v>45.063191824145377</v>
      </c>
      <c r="F234" s="61"/>
      <c r="G234" s="60">
        <f t="shared" ca="1" si="43"/>
        <v>43.504009315393908</v>
      </c>
      <c r="H234" s="60">
        <f t="shared" ca="1" si="33"/>
        <v>43.504009315393908</v>
      </c>
      <c r="I234" s="60">
        <f t="shared" ca="1" si="34"/>
        <v>51.575308054759155</v>
      </c>
      <c r="J234" s="60">
        <f t="shared" ca="1" si="35"/>
        <v>35.432710576028661</v>
      </c>
      <c r="K234" s="60">
        <f t="shared" ca="1" si="38"/>
        <v>44.055907334367234</v>
      </c>
      <c r="L234" s="60">
        <f t="shared" ca="1" si="39"/>
        <v>44.00018141512583</v>
      </c>
      <c r="M234" s="60">
        <f t="shared" ca="1" si="40"/>
        <v>43.775419515666812</v>
      </c>
      <c r="N234" s="52">
        <f t="shared" ca="1" si="36"/>
        <v>0.22476189945901837</v>
      </c>
      <c r="O234" s="52">
        <f t="shared" ca="1" si="41"/>
        <v>0.12781314352080764</v>
      </c>
      <c r="P234" s="60">
        <f t="shared" ca="1" si="42"/>
        <v>0.72486281274441211</v>
      </c>
      <c r="Q234" s="60">
        <f t="shared" ca="1" si="37"/>
        <v>44.354910760253553</v>
      </c>
    </row>
    <row r="235" spans="4:17">
      <c r="D235">
        <f ca="1">Sheet2!L235</f>
        <v>45.323602323454686</v>
      </c>
      <c r="F235" s="61"/>
      <c r="G235" s="60">
        <f t="shared" ca="1" si="43"/>
        <v>43.455710770454033</v>
      </c>
      <c r="H235" s="60">
        <f t="shared" ca="1" si="33"/>
        <v>43.455710770454033</v>
      </c>
      <c r="I235" s="60">
        <f t="shared" ca="1" si="34"/>
        <v>51.41540261321925</v>
      </c>
      <c r="J235" s="60">
        <f t="shared" ca="1" si="35"/>
        <v>35.496018927688816</v>
      </c>
      <c r="K235" s="60">
        <f t="shared" ca="1" si="38"/>
        <v>44.176640190470799</v>
      </c>
      <c r="L235" s="60">
        <f t="shared" ca="1" si="39"/>
        <v>44.44132171790212</v>
      </c>
      <c r="M235" s="60">
        <f t="shared" ca="1" si="40"/>
        <v>44.217757460749063</v>
      </c>
      <c r="N235" s="52">
        <f t="shared" ca="1" si="36"/>
        <v>0.22356425715305761</v>
      </c>
      <c r="O235" s="52">
        <f t="shared" ca="1" si="41"/>
        <v>0.16263173029617128</v>
      </c>
      <c r="P235" s="60">
        <f t="shared" ca="1" si="42"/>
        <v>0.26041049930930882</v>
      </c>
      <c r="Q235" s="60">
        <f t="shared" ca="1" si="37"/>
        <v>44.521185583329178</v>
      </c>
    </row>
    <row r="236" spans="4:17">
      <c r="D236">
        <f ca="1">Sheet2!L236</f>
        <v>47.502536978904097</v>
      </c>
      <c r="F236" s="61"/>
      <c r="G236" s="60">
        <f t="shared" ca="1" si="43"/>
        <v>43.572496010629145</v>
      </c>
      <c r="H236" s="60">
        <f t="shared" ca="1" si="33"/>
        <v>43.572496010629145</v>
      </c>
      <c r="I236" s="60">
        <f t="shared" ca="1" si="34"/>
        <v>51.855075609514934</v>
      </c>
      <c r="J236" s="60">
        <f t="shared" ca="1" si="35"/>
        <v>35.289916411743356</v>
      </c>
      <c r="K236" s="60">
        <f t="shared" ca="1" si="38"/>
        <v>44.493392265559685</v>
      </c>
      <c r="L236" s="60">
        <f t="shared" ca="1" si="39"/>
        <v>45.461726804902781</v>
      </c>
      <c r="M236" s="60">
        <f t="shared" ca="1" si="40"/>
        <v>45.156265894507648</v>
      </c>
      <c r="N236" s="52">
        <f t="shared" ca="1" si="36"/>
        <v>0.30546091039513357</v>
      </c>
      <c r="O236" s="52">
        <f t="shared" ca="1" si="41"/>
        <v>0.2145696139685212</v>
      </c>
      <c r="P236" s="60">
        <f t="shared" ca="1" si="42"/>
        <v>2.1789346554494102</v>
      </c>
      <c r="Q236" s="60">
        <f t="shared" ca="1" si="37"/>
        <v>50.059591988561195</v>
      </c>
    </row>
    <row r="237" spans="4:17">
      <c r="D237">
        <f ca="1">Sheet2!L237</f>
        <v>51.366076212149736</v>
      </c>
      <c r="F237" s="61"/>
      <c r="G237" s="60">
        <f t="shared" ca="1" si="43"/>
        <v>43.911345517298464</v>
      </c>
      <c r="H237" s="60">
        <f t="shared" ca="1" si="33"/>
        <v>43.911345517298464</v>
      </c>
      <c r="I237" s="60">
        <f t="shared" ca="1" si="34"/>
        <v>53.474390972560357</v>
      </c>
      <c r="J237" s="60">
        <f t="shared" ca="1" si="35"/>
        <v>34.348300062036571</v>
      </c>
      <c r="K237" s="60">
        <f t="shared" ca="1" si="38"/>
        <v>45.147933593806357</v>
      </c>
      <c r="L237" s="60">
        <f t="shared" ca="1" si="39"/>
        <v>47.429843273985099</v>
      </c>
      <c r="M237" s="60">
        <f t="shared" ca="1" si="40"/>
        <v>46.930497413833955</v>
      </c>
      <c r="N237" s="52">
        <f t="shared" ca="1" si="36"/>
        <v>0.4993458601511449</v>
      </c>
      <c r="O237" s="52">
        <f t="shared" ca="1" si="41"/>
        <v>0.31812461258038438</v>
      </c>
      <c r="P237" s="60">
        <f t="shared" ca="1" si="42"/>
        <v>3.8635392332456391</v>
      </c>
      <c r="Q237" s="60">
        <f t="shared" ca="1" si="37"/>
        <v>70.945555542137555</v>
      </c>
    </row>
    <row r="238" spans="4:17">
      <c r="D238">
        <f ca="1">Sheet2!L238</f>
        <v>49.742083321171386</v>
      </c>
      <c r="F238" s="61"/>
      <c r="G238" s="60">
        <f t="shared" ca="1" si="43"/>
        <v>44.195280357639561</v>
      </c>
      <c r="H238" s="60">
        <f t="shared" ca="1" si="33"/>
        <v>44.195280357639561</v>
      </c>
      <c r="I238" s="60">
        <f t="shared" ca="1" si="34"/>
        <v>54.40962168724964</v>
      </c>
      <c r="J238" s="60">
        <f t="shared" ca="1" si="35"/>
        <v>33.980939028029482</v>
      </c>
      <c r="K238" s="60">
        <f t="shared" ca="1" si="38"/>
        <v>45.585471663079218</v>
      </c>
      <c r="L238" s="60">
        <f t="shared" ca="1" si="39"/>
        <v>48.200589956380533</v>
      </c>
      <c r="M238" s="60">
        <f t="shared" ca="1" si="40"/>
        <v>47.733807673073223</v>
      </c>
      <c r="N238" s="52">
        <f t="shared" ca="1" si="36"/>
        <v>0.46678228330731031</v>
      </c>
      <c r="O238" s="52">
        <f t="shared" ca="1" si="41"/>
        <v>0.37218194739017563</v>
      </c>
      <c r="P238" s="60">
        <f t="shared" ca="1" si="42"/>
        <v>-1.6239928909783501</v>
      </c>
      <c r="Q238" s="60">
        <f t="shared" ca="1" si="37"/>
        <v>74.726008845963008</v>
      </c>
    </row>
    <row r="239" spans="4:17">
      <c r="D239">
        <f ca="1">Sheet2!L239</f>
        <v>50.897979046350429</v>
      </c>
      <c r="F239" s="61"/>
      <c r="G239" s="60">
        <f t="shared" ca="1" si="43"/>
        <v>44.43559122306376</v>
      </c>
      <c r="H239" s="60">
        <f t="shared" ca="1" si="33"/>
        <v>44.43559122306376</v>
      </c>
      <c r="I239" s="60">
        <f t="shared" ca="1" si="34"/>
        <v>55.404788717729787</v>
      </c>
      <c r="J239" s="60">
        <f t="shared" ca="1" si="35"/>
        <v>33.466393728397733</v>
      </c>
      <c r="K239" s="60">
        <f t="shared" ca="1" si="38"/>
        <v>46.091424747200286</v>
      </c>
      <c r="L239" s="60">
        <f t="shared" ca="1" si="39"/>
        <v>49.09971965303717</v>
      </c>
      <c r="M239" s="60">
        <f t="shared" ca="1" si="40"/>
        <v>48.637856636866708</v>
      </c>
      <c r="N239" s="52">
        <f t="shared" ca="1" si="36"/>
        <v>0.46186301617046155</v>
      </c>
      <c r="O239" s="52">
        <f t="shared" ca="1" si="41"/>
        <v>0.40479324512846138</v>
      </c>
      <c r="P239" s="60">
        <f t="shared" ca="1" si="42"/>
        <v>1.1558957251790432</v>
      </c>
      <c r="Q239" s="60">
        <f t="shared" ca="1" si="37"/>
        <v>79.069669352085967</v>
      </c>
    </row>
    <row r="240" spans="4:17">
      <c r="D240">
        <f ca="1">Sheet2!L240</f>
        <v>52.029776921751179</v>
      </c>
      <c r="F240" s="61"/>
      <c r="G240" s="60">
        <f t="shared" ca="1" si="43"/>
        <v>44.668469365319879</v>
      </c>
      <c r="H240" s="60">
        <f t="shared" ca="1" si="33"/>
        <v>44.668469365319879</v>
      </c>
      <c r="I240" s="60">
        <f t="shared" ca="1" si="34"/>
        <v>56.475837089566149</v>
      </c>
      <c r="J240" s="60">
        <f t="shared" ca="1" si="35"/>
        <v>32.86110164107361</v>
      </c>
      <c r="K240" s="60">
        <f t="shared" ca="1" si="38"/>
        <v>46.65698209715751</v>
      </c>
      <c r="L240" s="60">
        <f t="shared" ca="1" si="39"/>
        <v>50.076405409275175</v>
      </c>
      <c r="M240" s="60">
        <f t="shared" ca="1" si="40"/>
        <v>49.606976718262274</v>
      </c>
      <c r="N240" s="52">
        <f t="shared" ca="1" si="36"/>
        <v>0.46942869101290086</v>
      </c>
      <c r="O240" s="52">
        <f t="shared" ca="1" si="41"/>
        <v>0.42829704363189391</v>
      </c>
      <c r="P240" s="60">
        <f t="shared" ca="1" si="42"/>
        <v>1.1317978754007498</v>
      </c>
      <c r="Q240" s="60">
        <f t="shared" ca="1" si="37"/>
        <v>80.010651609445063</v>
      </c>
    </row>
    <row r="241" spans="4:17">
      <c r="D241">
        <f ca="1">Sheet2!L241</f>
        <v>53.859374497282161</v>
      </c>
      <c r="F241" s="61"/>
      <c r="G241" s="60">
        <f t="shared" ca="1" si="43"/>
        <v>44.982871622566833</v>
      </c>
      <c r="H241" s="60">
        <f t="shared" ca="1" si="33"/>
        <v>44.982871622566833</v>
      </c>
      <c r="I241" s="60">
        <f t="shared" ca="1" si="34"/>
        <v>57.978848292849101</v>
      </c>
      <c r="J241" s="60">
        <f t="shared" ca="1" si="35"/>
        <v>31.986894952284565</v>
      </c>
      <c r="K241" s="60">
        <f t="shared" ca="1" si="38"/>
        <v>47.34292423050271</v>
      </c>
      <c r="L241" s="60">
        <f t="shared" ca="1" si="39"/>
        <v>51.337395105277508</v>
      </c>
      <c r="M241" s="60">
        <f t="shared" ca="1" si="40"/>
        <v>50.821947512267961</v>
      </c>
      <c r="N241" s="52">
        <f t="shared" ca="1" si="36"/>
        <v>0.51544759300954723</v>
      </c>
      <c r="O241" s="52">
        <f t="shared" ca="1" si="41"/>
        <v>0.45998815249649516</v>
      </c>
      <c r="P241" s="60">
        <f t="shared" ca="1" si="42"/>
        <v>1.8295975755309826</v>
      </c>
      <c r="Q241" s="60">
        <f t="shared" ca="1" si="37"/>
        <v>80.932138099354617</v>
      </c>
    </row>
    <row r="242" spans="4:17">
      <c r="D242">
        <f ca="1">Sheet2!L242</f>
        <v>57.422920349973744</v>
      </c>
      <c r="F242" s="61"/>
      <c r="G242" s="60">
        <f t="shared" ca="1" si="43"/>
        <v>45.480237338102675</v>
      </c>
      <c r="H242" s="60">
        <f t="shared" ca="1" si="33"/>
        <v>45.480237338102675</v>
      </c>
      <c r="I242" s="60">
        <f t="shared" ca="1" si="34"/>
        <v>60.515178471108769</v>
      </c>
      <c r="J242" s="60">
        <f t="shared" ca="1" si="35"/>
        <v>30.445296205096582</v>
      </c>
      <c r="K242" s="60">
        <f t="shared" ca="1" si="38"/>
        <v>48.302923860928523</v>
      </c>
      <c r="L242" s="60">
        <f t="shared" ca="1" si="39"/>
        <v>53.365903520176261</v>
      </c>
      <c r="M242" s="60">
        <f t="shared" ca="1" si="40"/>
        <v>52.707939751612471</v>
      </c>
      <c r="N242" s="52">
        <f t="shared" ca="1" si="36"/>
        <v>0.65796376856378913</v>
      </c>
      <c r="O242" s="52">
        <f t="shared" ca="1" si="41"/>
        <v>0.5319792856118748</v>
      </c>
      <c r="P242" s="60">
        <f t="shared" ca="1" si="42"/>
        <v>3.5635458526915826</v>
      </c>
      <c r="Q242" s="60">
        <f t="shared" ca="1" si="37"/>
        <v>82.905347356704965</v>
      </c>
    </row>
    <row r="243" spans="4:17">
      <c r="D243">
        <f ca="1">Sheet2!L243</f>
        <v>55.343917723682104</v>
      </c>
      <c r="F243" s="61"/>
      <c r="G243" s="60">
        <f t="shared" ca="1" si="43"/>
        <v>46.127149064423691</v>
      </c>
      <c r="H243" s="60">
        <f t="shared" ca="1" si="33"/>
        <v>46.127149064423691</v>
      </c>
      <c r="I243" s="60">
        <f t="shared" ca="1" si="34"/>
        <v>62.179574804159003</v>
      </c>
      <c r="J243" s="60">
        <f t="shared" ca="1" si="35"/>
        <v>30.074723324688375</v>
      </c>
      <c r="K243" s="60">
        <f t="shared" ca="1" si="38"/>
        <v>48.973494705000292</v>
      </c>
      <c r="L243" s="60">
        <f t="shared" ca="1" si="39"/>
        <v>54.025241588011546</v>
      </c>
      <c r="M243" s="60">
        <f t="shared" ca="1" si="40"/>
        <v>53.461076315060936</v>
      </c>
      <c r="N243" s="52">
        <f t="shared" ca="1" si="36"/>
        <v>0.56416527295061059</v>
      </c>
      <c r="O243" s="52">
        <f t="shared" ca="1" si="41"/>
        <v>0.54368328100777874</v>
      </c>
      <c r="P243" s="60">
        <f t="shared" ca="1" si="42"/>
        <v>-2.0790026262916399</v>
      </c>
      <c r="Q243" s="60">
        <f t="shared" ca="1" si="37"/>
        <v>77.65690807834693</v>
      </c>
    </row>
    <row r="244" spans="4:17">
      <c r="D244">
        <f ca="1">Sheet2!L244</f>
        <v>57.443756222718129</v>
      </c>
      <c r="F244" s="61"/>
      <c r="G244" s="60">
        <f t="shared" ca="1" si="43"/>
        <v>47.014358590306891</v>
      </c>
      <c r="H244" s="60">
        <f t="shared" ca="1" si="33"/>
        <v>47.014358590306891</v>
      </c>
      <c r="I244" s="60">
        <f t="shared" ca="1" si="34"/>
        <v>63.924231588869802</v>
      </c>
      <c r="J244" s="60">
        <f t="shared" ca="1" si="35"/>
        <v>30.104485591743977</v>
      </c>
      <c r="K244" s="60">
        <f t="shared" ca="1" si="38"/>
        <v>49.780186278116275</v>
      </c>
      <c r="L244" s="60">
        <f t="shared" ca="1" si="39"/>
        <v>55.164746466247081</v>
      </c>
      <c r="M244" s="60">
        <f t="shared" ca="1" si="40"/>
        <v>54.598984860105851</v>
      </c>
      <c r="N244" s="52">
        <f t="shared" ca="1" si="36"/>
        <v>0.56576160614122983</v>
      </c>
      <c r="O244" s="52">
        <f t="shared" ca="1" si="41"/>
        <v>0.5517117628744882</v>
      </c>
      <c r="P244" s="60">
        <f t="shared" ca="1" si="42"/>
        <v>2.099838499036025</v>
      </c>
      <c r="Q244" s="60">
        <f t="shared" ca="1" si="37"/>
        <v>77.217794050027337</v>
      </c>
    </row>
    <row r="245" spans="4:17">
      <c r="D245">
        <f ca="1">Sheet2!L245</f>
        <v>57.727237196032554</v>
      </c>
      <c r="F245" s="61"/>
      <c r="G245" s="60">
        <f t="shared" ca="1" si="43"/>
        <v>47.956222944659963</v>
      </c>
      <c r="H245" s="60">
        <f t="shared" ca="1" si="33"/>
        <v>47.956222944659963</v>
      </c>
      <c r="I245" s="60">
        <f t="shared" ca="1" si="34"/>
        <v>65.227286031578615</v>
      </c>
      <c r="J245" s="60">
        <f t="shared" ca="1" si="35"/>
        <v>30.685159857741318</v>
      </c>
      <c r="K245" s="60">
        <f t="shared" ca="1" si="38"/>
        <v>50.537048270298776</v>
      </c>
      <c r="L245" s="60">
        <f t="shared" ca="1" si="39"/>
        <v>56.018910042842251</v>
      </c>
      <c r="M245" s="60">
        <f t="shared" ca="1" si="40"/>
        <v>55.492771241799204</v>
      </c>
      <c r="N245" s="52">
        <f t="shared" ca="1" si="36"/>
        <v>0.52613880104304656</v>
      </c>
      <c r="O245" s="52">
        <f t="shared" ca="1" si="41"/>
        <v>0.54241250402669128</v>
      </c>
      <c r="P245" s="60">
        <f t="shared" ca="1" si="42"/>
        <v>0.28348097331442546</v>
      </c>
      <c r="Q245" s="60">
        <f t="shared" ca="1" si="37"/>
        <v>80.062321612114374</v>
      </c>
    </row>
    <row r="246" spans="4:17">
      <c r="D246">
        <f ca="1">Sheet2!L246</f>
        <v>57.921804181769801</v>
      </c>
      <c r="F246" s="61"/>
      <c r="G246" s="60">
        <f t="shared" ca="1" si="43"/>
        <v>48.899838980288756</v>
      </c>
      <c r="H246" s="60">
        <f t="shared" ca="1" si="33"/>
        <v>48.899838980288756</v>
      </c>
      <c r="I246" s="60">
        <f t="shared" ca="1" si="34"/>
        <v>66.195941401545468</v>
      </c>
      <c r="J246" s="60">
        <f t="shared" ca="1" si="35"/>
        <v>31.60373655903204</v>
      </c>
      <c r="K246" s="60">
        <f t="shared" ca="1" si="38"/>
        <v>51.240358357105542</v>
      </c>
      <c r="L246" s="60">
        <f t="shared" ca="1" si="39"/>
        <v>56.653208089151441</v>
      </c>
      <c r="M246" s="60">
        <f t="shared" ca="1" si="40"/>
        <v>56.186780653219373</v>
      </c>
      <c r="N246" s="52">
        <f t="shared" ca="1" si="36"/>
        <v>0.46642743593206859</v>
      </c>
      <c r="O246" s="52">
        <f t="shared" ca="1" si="41"/>
        <v>0.5147815701741012</v>
      </c>
      <c r="P246" s="60">
        <f t="shared" ca="1" si="42"/>
        <v>0.19456698573724651</v>
      </c>
      <c r="Q246" s="60">
        <f t="shared" ca="1" si="37"/>
        <v>77.005376635494486</v>
      </c>
    </row>
    <row r="247" spans="4:17">
      <c r="D247">
        <f ca="1">Sheet2!L247</f>
        <v>60.317158422079721</v>
      </c>
      <c r="F247" s="61"/>
      <c r="G247" s="60">
        <f t="shared" ca="1" si="43"/>
        <v>49.923998837819227</v>
      </c>
      <c r="H247" s="60">
        <f t="shared" ca="1" si="33"/>
        <v>49.923998837819227</v>
      </c>
      <c r="I247" s="60">
        <f t="shared" ca="1" si="34"/>
        <v>67.530142396030286</v>
      </c>
      <c r="J247" s="60">
        <f t="shared" ca="1" si="35"/>
        <v>32.317855279608168</v>
      </c>
      <c r="K247" s="60">
        <f t="shared" ca="1" si="38"/>
        <v>52.1048155061507</v>
      </c>
      <c r="L247" s="60">
        <f t="shared" ca="1" si="39"/>
        <v>57.874524866794204</v>
      </c>
      <c r="M247" s="60">
        <f t="shared" ca="1" si="40"/>
        <v>57.366888587179474</v>
      </c>
      <c r="N247" s="52">
        <f t="shared" ca="1" si="36"/>
        <v>0.50763627961472935</v>
      </c>
      <c r="O247" s="52">
        <f t="shared" ca="1" si="41"/>
        <v>0.51218328269796598</v>
      </c>
      <c r="P247" s="60">
        <f t="shared" ca="1" si="42"/>
        <v>2.3953542403099206</v>
      </c>
      <c r="Q247" s="60">
        <f t="shared" ca="1" si="37"/>
        <v>84.164960659224974</v>
      </c>
    </row>
    <row r="248" spans="4:17">
      <c r="D248">
        <f ca="1">Sheet2!L248</f>
        <v>62.781562100065869</v>
      </c>
      <c r="F248" s="61"/>
      <c r="G248" s="60">
        <f t="shared" ca="1" si="43"/>
        <v>51.024047028304459</v>
      </c>
      <c r="H248" s="60">
        <f t="shared" ca="1" si="33"/>
        <v>51.024047028304459</v>
      </c>
      <c r="I248" s="60">
        <f t="shared" ca="1" si="34"/>
        <v>69.268717319453074</v>
      </c>
      <c r="J248" s="60">
        <f t="shared" ca="1" si="35"/>
        <v>32.779376737155843</v>
      </c>
      <c r="K248" s="60">
        <f t="shared" ca="1" si="38"/>
        <v>53.121648515095004</v>
      </c>
      <c r="L248" s="60">
        <f t="shared" ca="1" si="39"/>
        <v>59.510203944551435</v>
      </c>
      <c r="M248" s="60">
        <f t="shared" ca="1" si="40"/>
        <v>58.913938162289874</v>
      </c>
      <c r="N248" s="52">
        <f t="shared" ca="1" si="36"/>
        <v>0.59626578226156113</v>
      </c>
      <c r="O248" s="52">
        <f t="shared" ca="1" si="41"/>
        <v>0.54275873708472788</v>
      </c>
      <c r="P248" s="60">
        <f t="shared" ca="1" si="42"/>
        <v>2.464403677986148</v>
      </c>
      <c r="Q248" s="60">
        <f t="shared" ca="1" si="37"/>
        <v>85.261334720066074</v>
      </c>
    </row>
    <row r="249" spans="4:17">
      <c r="D249">
        <f ca="1">Sheet2!L249</f>
        <v>65.266668317908454</v>
      </c>
      <c r="F249" s="61"/>
      <c r="G249" s="60">
        <f t="shared" ca="1" si="43"/>
        <v>52.266845650253593</v>
      </c>
      <c r="H249" s="60">
        <f t="shared" ca="1" si="33"/>
        <v>52.266845650253593</v>
      </c>
      <c r="I249" s="60">
        <f t="shared" ca="1" si="34"/>
        <v>71.147474532996711</v>
      </c>
      <c r="J249" s="60">
        <f t="shared" ca="1" si="35"/>
        <v>33.386216767510483</v>
      </c>
      <c r="K249" s="60">
        <f t="shared" ca="1" si="38"/>
        <v>54.278317067743899</v>
      </c>
      <c r="L249" s="60">
        <f t="shared" ca="1" si="39"/>
        <v>61.429025402337118</v>
      </c>
      <c r="M249" s="60">
        <f t="shared" ca="1" si="40"/>
        <v>60.729003921038043</v>
      </c>
      <c r="N249" s="52">
        <f t="shared" ca="1" si="36"/>
        <v>0.70002148129907482</v>
      </c>
      <c r="O249" s="52">
        <f t="shared" ca="1" si="41"/>
        <v>0.5999451895263086</v>
      </c>
      <c r="P249" s="60">
        <f t="shared" ca="1" si="42"/>
        <v>2.4851062178425849</v>
      </c>
      <c r="Q249" s="60">
        <f t="shared" ca="1" si="37"/>
        <v>86.46024426602969</v>
      </c>
    </row>
    <row r="250" spans="4:17">
      <c r="D250">
        <f ca="1">Sheet2!L250</f>
        <v>62.88997406901354</v>
      </c>
      <c r="F250" s="61"/>
      <c r="G250" s="60">
        <f t="shared" ca="1" si="43"/>
        <v>53.259799782892387</v>
      </c>
      <c r="H250" s="60">
        <f t="shared" ca="1" si="33"/>
        <v>53.259799782892387</v>
      </c>
      <c r="I250" s="60">
        <f t="shared" ca="1" si="34"/>
        <v>72.222769876531771</v>
      </c>
      <c r="J250" s="60">
        <f t="shared" ca="1" si="35"/>
        <v>34.296829689253009</v>
      </c>
      <c r="K250" s="60">
        <f t="shared" ca="1" si="38"/>
        <v>55.098474877388625</v>
      </c>
      <c r="L250" s="60">
        <f t="shared" ca="1" si="39"/>
        <v>61.916008291229261</v>
      </c>
      <c r="M250" s="60">
        <f t="shared" ca="1" si="40"/>
        <v>61.346423963316752</v>
      </c>
      <c r="N250" s="52">
        <f t="shared" ca="1" si="36"/>
        <v>0.56958432791250857</v>
      </c>
      <c r="O250" s="52">
        <f t="shared" ca="1" si="41"/>
        <v>0.58890487621219956</v>
      </c>
      <c r="P250" s="60">
        <f t="shared" ca="1" si="42"/>
        <v>-2.3766942488949141</v>
      </c>
      <c r="Q250" s="60">
        <f t="shared" ca="1" si="37"/>
        <v>77.929610344839361</v>
      </c>
    </row>
    <row r="251" spans="4:17">
      <c r="D251">
        <f ca="1">Sheet2!L251</f>
        <v>58.35664890666753</v>
      </c>
      <c r="F251" s="61"/>
      <c r="G251" s="60">
        <f t="shared" ca="1" si="43"/>
        <v>54.069592743682847</v>
      </c>
      <c r="H251" s="60">
        <f t="shared" ca="1" si="33"/>
        <v>54.069592743682847</v>
      </c>
      <c r="I251" s="60">
        <f t="shared" ca="1" si="34"/>
        <v>71.837029352178007</v>
      </c>
      <c r="J251" s="60">
        <f t="shared" ca="1" si="35"/>
        <v>36.302156135187687</v>
      </c>
      <c r="K251" s="60">
        <f t="shared" ca="1" si="38"/>
        <v>55.408777165891372</v>
      </c>
      <c r="L251" s="60">
        <f t="shared" ca="1" si="39"/>
        <v>60.729555163042022</v>
      </c>
      <c r="M251" s="60">
        <f t="shared" ca="1" si="40"/>
        <v>60.492202518559836</v>
      </c>
      <c r="N251" s="52">
        <f t="shared" ca="1" si="36"/>
        <v>0.23735264448218629</v>
      </c>
      <c r="O251" s="52">
        <f t="shared" ca="1" si="41"/>
        <v>0.46106770103764927</v>
      </c>
      <c r="P251" s="60">
        <f t="shared" ca="1" si="42"/>
        <v>-4.53332516234601</v>
      </c>
      <c r="Q251" s="60">
        <f t="shared" ca="1" si="37"/>
        <v>62.387339478147695</v>
      </c>
    </row>
    <row r="252" spans="4:17">
      <c r="F252" s="61"/>
    </row>
    <row r="253" spans="4:17">
      <c r="F253" s="61"/>
    </row>
    <row r="254" spans="4:17">
      <c r="F254" s="61"/>
    </row>
    <row r="255" spans="4:17">
      <c r="F255" s="61"/>
    </row>
    <row r="256" spans="4:17">
      <c r="F256" s="61"/>
    </row>
    <row r="257" spans="6:6">
      <c r="F257" s="61"/>
    </row>
    <row r="258" spans="6:6">
      <c r="F258" s="61"/>
    </row>
    <row r="259" spans="6:6">
      <c r="F259" s="61"/>
    </row>
    <row r="260" spans="6:6">
      <c r="F260" s="61"/>
    </row>
    <row r="261" spans="6:6">
      <c r="F261" s="61"/>
    </row>
    <row r="262" spans="6:6">
      <c r="F262" s="61"/>
    </row>
    <row r="263" spans="6:6">
      <c r="F263" s="61"/>
    </row>
    <row r="264" spans="6:6">
      <c r="F264" s="61"/>
    </row>
    <row r="265" spans="6:6">
      <c r="F265" s="61"/>
    </row>
    <row r="266" spans="6:6">
      <c r="F266" s="61"/>
    </row>
    <row r="267" spans="6:6">
      <c r="F267" s="61"/>
    </row>
    <row r="268" spans="6:6">
      <c r="F268" s="61"/>
    </row>
    <row r="269" spans="6:6">
      <c r="F269" s="61"/>
    </row>
    <row r="270" spans="6:6">
      <c r="F270" s="61"/>
    </row>
    <row r="271" spans="6:6">
      <c r="F271" s="61"/>
    </row>
    <row r="272" spans="6:6">
      <c r="F272" s="61"/>
    </row>
    <row r="273" spans="6:6">
      <c r="F273" s="61"/>
    </row>
    <row r="274" spans="6:6">
      <c r="F274" s="61"/>
    </row>
    <row r="275" spans="6:6">
      <c r="F275" s="61"/>
    </row>
    <row r="276" spans="6:6">
      <c r="F276" s="61"/>
    </row>
    <row r="277" spans="6:6">
      <c r="F277" s="61"/>
    </row>
    <row r="278" spans="6:6">
      <c r="F278" s="61"/>
    </row>
    <row r="279" spans="6:6">
      <c r="F279" s="61"/>
    </row>
    <row r="280" spans="6:6">
      <c r="F280" s="61"/>
    </row>
    <row r="281" spans="6:6">
      <c r="F281" s="61"/>
    </row>
    <row r="282" spans="6:6">
      <c r="F282" s="61"/>
    </row>
    <row r="283" spans="6:6">
      <c r="F283" s="61"/>
    </row>
    <row r="284" spans="6:6">
      <c r="F284" s="61"/>
    </row>
    <row r="285" spans="6:6">
      <c r="F285" s="61"/>
    </row>
    <row r="286" spans="6:6">
      <c r="F286" s="61"/>
    </row>
    <row r="287" spans="6:6">
      <c r="F287" s="61"/>
    </row>
    <row r="288" spans="6:6">
      <c r="F288" s="61"/>
    </row>
    <row r="289" spans="6:6">
      <c r="F289" s="61"/>
    </row>
    <row r="290" spans="6:6">
      <c r="F290" s="61"/>
    </row>
    <row r="291" spans="6:6">
      <c r="F291" s="61"/>
    </row>
    <row r="292" spans="6:6">
      <c r="F292" s="61"/>
    </row>
    <row r="293" spans="6:6">
      <c r="F293" s="61"/>
    </row>
    <row r="294" spans="6:6">
      <c r="F294" s="61"/>
    </row>
    <row r="295" spans="6:6">
      <c r="F295" s="61"/>
    </row>
    <row r="296" spans="6:6">
      <c r="F296" s="61"/>
    </row>
    <row r="297" spans="6:6">
      <c r="F297" s="61"/>
    </row>
    <row r="298" spans="6:6">
      <c r="F298" s="61"/>
    </row>
    <row r="299" spans="6:6">
      <c r="F299" s="61"/>
    </row>
    <row r="300" spans="6:6">
      <c r="F300" s="61"/>
    </row>
    <row r="301" spans="6:6">
      <c r="F301" s="61"/>
    </row>
    <row r="302" spans="6:6">
      <c r="F302" s="61"/>
    </row>
    <row r="303" spans="6:6">
      <c r="F303" s="61"/>
    </row>
    <row r="304" spans="6:6">
      <c r="F304" s="61"/>
    </row>
    <row r="305" spans="6:6">
      <c r="F305" s="61"/>
    </row>
    <row r="306" spans="6:6">
      <c r="F306" s="61"/>
    </row>
    <row r="307" spans="6:6">
      <c r="F307" s="61"/>
    </row>
    <row r="308" spans="6:6">
      <c r="F308" s="61"/>
    </row>
    <row r="309" spans="6:6">
      <c r="F309" s="61"/>
    </row>
    <row r="310" spans="6:6">
      <c r="F310" s="61"/>
    </row>
    <row r="311" spans="6:6">
      <c r="F311" s="61"/>
    </row>
    <row r="312" spans="6:6">
      <c r="F312" s="61"/>
    </row>
    <row r="313" spans="6:6">
      <c r="F313" s="61"/>
    </row>
    <row r="314" spans="6:6">
      <c r="F314" s="61"/>
    </row>
    <row r="315" spans="6:6">
      <c r="F315" s="61"/>
    </row>
    <row r="316" spans="6:6">
      <c r="F316" s="61"/>
    </row>
    <row r="317" spans="6:6">
      <c r="F317" s="61"/>
    </row>
    <row r="318" spans="6:6">
      <c r="F318" s="61"/>
    </row>
    <row r="319" spans="6:6">
      <c r="F319" s="61"/>
    </row>
    <row r="320" spans="6:6">
      <c r="F320" s="61"/>
    </row>
    <row r="321" spans="6:6">
      <c r="F321" s="61"/>
    </row>
    <row r="322" spans="6:6">
      <c r="F322" s="61"/>
    </row>
    <row r="323" spans="6:6">
      <c r="F323" s="61"/>
    </row>
    <row r="324" spans="6:6">
      <c r="F324" s="61"/>
    </row>
    <row r="325" spans="6:6">
      <c r="F325" s="61"/>
    </row>
    <row r="326" spans="6:6">
      <c r="F326" s="61"/>
    </row>
    <row r="327" spans="6:6">
      <c r="F327" s="61"/>
    </row>
    <row r="328" spans="6:6">
      <c r="F328" s="61"/>
    </row>
    <row r="329" spans="6:6">
      <c r="F329" s="61"/>
    </row>
    <row r="330" spans="6:6">
      <c r="F330" s="61"/>
    </row>
    <row r="331" spans="6:6">
      <c r="F331" s="61"/>
    </row>
    <row r="332" spans="6:6">
      <c r="F332" s="61"/>
    </row>
    <row r="333" spans="6:6">
      <c r="F333" s="61"/>
    </row>
    <row r="334" spans="6:6">
      <c r="F334" s="61"/>
    </row>
    <row r="335" spans="6:6">
      <c r="F335" s="61"/>
    </row>
    <row r="336" spans="6:6">
      <c r="F336" s="61"/>
    </row>
    <row r="337" spans="6:6">
      <c r="F337" s="61"/>
    </row>
    <row r="338" spans="6:6">
      <c r="F338" s="61"/>
    </row>
    <row r="339" spans="6:6">
      <c r="F339" s="61"/>
    </row>
    <row r="340" spans="6:6">
      <c r="F340" s="61"/>
    </row>
    <row r="341" spans="6:6">
      <c r="F341" s="61"/>
    </row>
    <row r="342" spans="6:6">
      <c r="F342" s="61"/>
    </row>
    <row r="343" spans="6:6">
      <c r="F343" s="61"/>
    </row>
    <row r="344" spans="6:6">
      <c r="F344" s="61"/>
    </row>
    <row r="345" spans="6:6">
      <c r="F345" s="61"/>
    </row>
    <row r="346" spans="6:6">
      <c r="F346" s="61"/>
    </row>
    <row r="347" spans="6:6">
      <c r="F347" s="61"/>
    </row>
    <row r="348" spans="6:6">
      <c r="F348" s="61"/>
    </row>
    <row r="349" spans="6:6">
      <c r="F349" s="61"/>
    </row>
    <row r="350" spans="6:6">
      <c r="F350" s="61"/>
    </row>
    <row r="351" spans="6:6">
      <c r="F351" s="61"/>
    </row>
    <row r="352" spans="6:6">
      <c r="F352" s="61"/>
    </row>
    <row r="353" spans="6:6">
      <c r="F353" s="61"/>
    </row>
    <row r="354" spans="6:6">
      <c r="F354" s="61"/>
    </row>
    <row r="355" spans="6:6">
      <c r="F355" s="61"/>
    </row>
    <row r="356" spans="6:6">
      <c r="F356" s="61"/>
    </row>
    <row r="357" spans="6:6">
      <c r="F357" s="61"/>
    </row>
    <row r="358" spans="6:6">
      <c r="F358" s="61"/>
    </row>
    <row r="359" spans="6:6">
      <c r="F359" s="61"/>
    </row>
    <row r="360" spans="6:6">
      <c r="F360" s="61"/>
    </row>
    <row r="361" spans="6:6">
      <c r="F361" s="61"/>
    </row>
    <row r="362" spans="6:6">
      <c r="F362" s="61"/>
    </row>
    <row r="363" spans="6:6">
      <c r="F363" s="61"/>
    </row>
    <row r="364" spans="6:6">
      <c r="F364" s="61"/>
    </row>
    <row r="365" spans="6:6">
      <c r="F365" s="61"/>
    </row>
    <row r="366" spans="6:6">
      <c r="F366" s="61"/>
    </row>
    <row r="367" spans="6:6">
      <c r="F367" s="61"/>
    </row>
    <row r="368" spans="6:6">
      <c r="F368" s="61"/>
    </row>
    <row r="369" spans="6:6">
      <c r="F369" s="61"/>
    </row>
    <row r="370" spans="6:6">
      <c r="F370" s="61"/>
    </row>
    <row r="371" spans="6:6">
      <c r="F371" s="61"/>
    </row>
    <row r="372" spans="6:6">
      <c r="F372" s="61"/>
    </row>
    <row r="373" spans="6:6">
      <c r="F373" s="61"/>
    </row>
    <row r="374" spans="6:6">
      <c r="F374" s="61"/>
    </row>
    <row r="375" spans="6:6">
      <c r="F375" s="61"/>
    </row>
    <row r="376" spans="6:6">
      <c r="F376" s="61"/>
    </row>
    <row r="377" spans="6:6">
      <c r="F377" s="61"/>
    </row>
    <row r="378" spans="6:6">
      <c r="F378" s="61"/>
    </row>
    <row r="379" spans="6:6">
      <c r="F379" s="61"/>
    </row>
    <row r="380" spans="6:6">
      <c r="F380" s="61"/>
    </row>
    <row r="381" spans="6:6">
      <c r="F381" s="61"/>
    </row>
    <row r="382" spans="6:6">
      <c r="F382" s="61"/>
    </row>
    <row r="383" spans="6:6">
      <c r="F383" s="61"/>
    </row>
    <row r="384" spans="6:6">
      <c r="F384" s="61"/>
    </row>
    <row r="385" spans="6:6">
      <c r="F385" s="61"/>
    </row>
    <row r="386" spans="6:6">
      <c r="F386" s="61"/>
    </row>
    <row r="387" spans="6:6">
      <c r="F387" s="61"/>
    </row>
    <row r="388" spans="6:6">
      <c r="F388" s="61"/>
    </row>
    <row r="389" spans="6:6">
      <c r="F389" s="61"/>
    </row>
    <row r="390" spans="6:6">
      <c r="F390" s="61"/>
    </row>
    <row r="391" spans="6:6">
      <c r="F391" s="61"/>
    </row>
    <row r="392" spans="6:6">
      <c r="F392" s="61"/>
    </row>
    <row r="393" spans="6:6">
      <c r="F393" s="61"/>
    </row>
    <row r="394" spans="6:6">
      <c r="F394" s="61"/>
    </row>
    <row r="395" spans="6:6">
      <c r="F395" s="61"/>
    </row>
    <row r="396" spans="6:6">
      <c r="F396" s="61"/>
    </row>
    <row r="397" spans="6:6">
      <c r="F397" s="61"/>
    </row>
    <row r="398" spans="6:6">
      <c r="F398" s="61"/>
    </row>
    <row r="399" spans="6:6">
      <c r="F399" s="61"/>
    </row>
    <row r="400" spans="6:6">
      <c r="F400" s="61"/>
    </row>
    <row r="401" spans="6:6">
      <c r="F401" s="61"/>
    </row>
    <row r="402" spans="6:6">
      <c r="F402" s="61"/>
    </row>
    <row r="403" spans="6:6">
      <c r="F403" s="61"/>
    </row>
    <row r="404" spans="6:6">
      <c r="F404" s="61"/>
    </row>
    <row r="405" spans="6:6">
      <c r="F405" s="61"/>
    </row>
    <row r="406" spans="6:6">
      <c r="F406" s="61"/>
    </row>
    <row r="407" spans="6:6">
      <c r="F407" s="61"/>
    </row>
    <row r="408" spans="6:6">
      <c r="F408" s="61"/>
    </row>
    <row r="409" spans="6:6">
      <c r="F409" s="61"/>
    </row>
    <row r="410" spans="6:6">
      <c r="F410" s="61"/>
    </row>
    <row r="411" spans="6:6">
      <c r="F411" s="61"/>
    </row>
    <row r="412" spans="6:6">
      <c r="F412" s="61"/>
    </row>
    <row r="413" spans="6:6">
      <c r="F413" s="61"/>
    </row>
    <row r="414" spans="6:6">
      <c r="F414" s="61"/>
    </row>
    <row r="415" spans="6:6">
      <c r="F415" s="61"/>
    </row>
    <row r="416" spans="6:6">
      <c r="F416" s="61"/>
    </row>
    <row r="417" spans="6:6">
      <c r="F417" s="61"/>
    </row>
    <row r="418" spans="6:6">
      <c r="F418" s="61"/>
    </row>
    <row r="419" spans="6:6">
      <c r="F419" s="61"/>
    </row>
    <row r="420" spans="6:6">
      <c r="F420" s="61"/>
    </row>
    <row r="421" spans="6:6">
      <c r="F421" s="61"/>
    </row>
    <row r="422" spans="6:6">
      <c r="F422" s="61"/>
    </row>
    <row r="423" spans="6:6">
      <c r="F423" s="61"/>
    </row>
    <row r="424" spans="6:6">
      <c r="F424" s="61"/>
    </row>
    <row r="425" spans="6:6">
      <c r="F425" s="61"/>
    </row>
    <row r="426" spans="6:6">
      <c r="F426" s="61"/>
    </row>
    <row r="427" spans="6:6">
      <c r="F427" s="61"/>
    </row>
    <row r="428" spans="6:6">
      <c r="F428" s="61"/>
    </row>
    <row r="429" spans="6:6">
      <c r="F429" s="61"/>
    </row>
    <row r="430" spans="6:6">
      <c r="F430" s="61"/>
    </row>
    <row r="431" spans="6:6">
      <c r="F431" s="61"/>
    </row>
    <row r="432" spans="6:6">
      <c r="F432" s="61"/>
    </row>
    <row r="433" spans="6:6">
      <c r="F433" s="61"/>
    </row>
    <row r="434" spans="6:6">
      <c r="F434" s="61"/>
    </row>
    <row r="435" spans="6:6">
      <c r="F435" s="61"/>
    </row>
    <row r="436" spans="6:6">
      <c r="F436" s="61"/>
    </row>
    <row r="437" spans="6:6">
      <c r="F437" s="61"/>
    </row>
    <row r="438" spans="6:6">
      <c r="F438" s="61"/>
    </row>
    <row r="439" spans="6:6">
      <c r="F439" s="61"/>
    </row>
    <row r="440" spans="6:6">
      <c r="F440" s="61"/>
    </row>
    <row r="441" spans="6:6">
      <c r="F441" s="61"/>
    </row>
    <row r="442" spans="6:6">
      <c r="F442" s="61"/>
    </row>
    <row r="443" spans="6:6">
      <c r="F443" s="61"/>
    </row>
    <row r="444" spans="6:6">
      <c r="F444" s="61"/>
    </row>
    <row r="445" spans="6:6">
      <c r="F445" s="61"/>
    </row>
    <row r="446" spans="6:6">
      <c r="F446" s="61"/>
    </row>
    <row r="447" spans="6:6">
      <c r="F447" s="61"/>
    </row>
    <row r="448" spans="6:6">
      <c r="F448" s="61"/>
    </row>
    <row r="449" spans="6:6">
      <c r="F449" s="61"/>
    </row>
    <row r="450" spans="6:6">
      <c r="F450" s="61"/>
    </row>
    <row r="451" spans="6:6">
      <c r="F451" s="61"/>
    </row>
    <row r="452" spans="6:6">
      <c r="F452" s="61"/>
    </row>
    <row r="453" spans="6:6">
      <c r="F453" s="61"/>
    </row>
    <row r="454" spans="6:6">
      <c r="F454" s="61"/>
    </row>
    <row r="455" spans="6:6">
      <c r="F455" s="61"/>
    </row>
    <row r="456" spans="6:6">
      <c r="F456" s="61"/>
    </row>
    <row r="457" spans="6:6">
      <c r="F457" s="61"/>
    </row>
    <row r="458" spans="6:6">
      <c r="F458" s="61"/>
    </row>
    <row r="459" spans="6:6">
      <c r="F459" s="61"/>
    </row>
    <row r="460" spans="6:6">
      <c r="F460" s="61"/>
    </row>
    <row r="461" spans="6:6">
      <c r="F461" s="61"/>
    </row>
    <row r="462" spans="6:6">
      <c r="F462" s="61"/>
    </row>
    <row r="463" spans="6:6">
      <c r="F463" s="61"/>
    </row>
    <row r="464" spans="6:6">
      <c r="F464" s="61"/>
    </row>
    <row r="465" spans="6:6">
      <c r="F465" s="61"/>
    </row>
    <row r="466" spans="6:6">
      <c r="F466" s="61"/>
    </row>
    <row r="467" spans="6:6">
      <c r="F467" s="61"/>
    </row>
    <row r="468" spans="6:6">
      <c r="F468" s="61"/>
    </row>
    <row r="469" spans="6:6">
      <c r="F469" s="61"/>
    </row>
    <row r="470" spans="6:6">
      <c r="F470" s="61"/>
    </row>
    <row r="471" spans="6:6">
      <c r="F471" s="61"/>
    </row>
    <row r="472" spans="6:6">
      <c r="F472" s="61"/>
    </row>
    <row r="473" spans="6:6">
      <c r="F473" s="61"/>
    </row>
    <row r="474" spans="6:6">
      <c r="F474" s="61"/>
    </row>
    <row r="475" spans="6:6">
      <c r="F475" s="61"/>
    </row>
    <row r="476" spans="6:6">
      <c r="F476" s="61"/>
    </row>
    <row r="477" spans="6:6">
      <c r="F477" s="61"/>
    </row>
    <row r="478" spans="6:6">
      <c r="F478" s="61"/>
    </row>
    <row r="479" spans="6:6">
      <c r="F479" s="61"/>
    </row>
    <row r="480" spans="6:6">
      <c r="F480" s="61"/>
    </row>
    <row r="481" spans="6:6">
      <c r="F481" s="61"/>
    </row>
    <row r="482" spans="6:6">
      <c r="F482" s="61"/>
    </row>
    <row r="483" spans="6:6">
      <c r="F483" s="61"/>
    </row>
    <row r="484" spans="6:6">
      <c r="F484" s="61"/>
    </row>
    <row r="485" spans="6:6">
      <c r="F485" s="61"/>
    </row>
    <row r="486" spans="6:6">
      <c r="F486" s="61"/>
    </row>
    <row r="487" spans="6:6">
      <c r="F487" s="61"/>
    </row>
    <row r="488" spans="6:6">
      <c r="F488" s="61"/>
    </row>
    <row r="489" spans="6:6">
      <c r="F489" s="61"/>
    </row>
    <row r="490" spans="6:6">
      <c r="F490" s="61"/>
    </row>
    <row r="491" spans="6:6">
      <c r="F491" s="61"/>
    </row>
    <row r="492" spans="6:6">
      <c r="F492" s="61"/>
    </row>
    <row r="493" spans="6:6">
      <c r="F493" s="61"/>
    </row>
    <row r="494" spans="6:6">
      <c r="F494" s="61"/>
    </row>
    <row r="495" spans="6:6">
      <c r="F495" s="61"/>
    </row>
    <row r="496" spans="6:6">
      <c r="F496" s="61"/>
    </row>
    <row r="497" spans="6:6">
      <c r="F497" s="61"/>
    </row>
    <row r="498" spans="6:6">
      <c r="F498" s="61"/>
    </row>
    <row r="499" spans="6:6">
      <c r="F499" s="61"/>
    </row>
    <row r="500" spans="6:6">
      <c r="F500" s="61"/>
    </row>
    <row r="501" spans="6:6">
      <c r="F501" s="61"/>
    </row>
    <row r="502" spans="6:6">
      <c r="F502" s="61"/>
    </row>
    <row r="503" spans="6:6">
      <c r="F503" s="61"/>
    </row>
    <row r="504" spans="6:6">
      <c r="F504" s="61"/>
    </row>
    <row r="505" spans="6:6">
      <c r="F505" s="61"/>
    </row>
    <row r="506" spans="6:6">
      <c r="F506" s="61"/>
    </row>
    <row r="507" spans="6:6">
      <c r="F507" s="61"/>
    </row>
    <row r="508" spans="6:6">
      <c r="F508" s="61"/>
    </row>
    <row r="509" spans="6:6">
      <c r="F509" s="61"/>
    </row>
    <row r="510" spans="6:6">
      <c r="F510" s="61"/>
    </row>
    <row r="511" spans="6:6">
      <c r="F511" s="61"/>
    </row>
    <row r="512" spans="6:6">
      <c r="F512" s="61"/>
    </row>
    <row r="513" spans="6:6">
      <c r="F513" s="61"/>
    </row>
    <row r="514" spans="6:6">
      <c r="F514" s="61"/>
    </row>
    <row r="515" spans="6:6">
      <c r="F515" s="61"/>
    </row>
    <row r="516" spans="6:6">
      <c r="F516" s="61"/>
    </row>
    <row r="517" spans="6:6">
      <c r="F517" s="61"/>
    </row>
    <row r="518" spans="6:6">
      <c r="F518" s="61"/>
    </row>
    <row r="519" spans="6:6">
      <c r="F519" s="61"/>
    </row>
    <row r="520" spans="6:6">
      <c r="F520" s="61"/>
    </row>
    <row r="521" spans="6:6">
      <c r="F521" s="61"/>
    </row>
    <row r="522" spans="6:6">
      <c r="F522" s="61"/>
    </row>
    <row r="523" spans="6:6">
      <c r="F523" s="61"/>
    </row>
    <row r="524" spans="6:6">
      <c r="F524" s="61"/>
    </row>
    <row r="525" spans="6:6">
      <c r="F525" s="61"/>
    </row>
    <row r="526" spans="6:6">
      <c r="F526" s="61"/>
    </row>
    <row r="527" spans="6:6">
      <c r="F527" s="61"/>
    </row>
    <row r="528" spans="6:6">
      <c r="F528" s="61"/>
    </row>
    <row r="529" spans="6:6">
      <c r="F529" s="61"/>
    </row>
    <row r="530" spans="6:6">
      <c r="F530" s="61"/>
    </row>
    <row r="531" spans="6:6">
      <c r="F531" s="61"/>
    </row>
    <row r="532" spans="6:6">
      <c r="F532" s="61"/>
    </row>
    <row r="533" spans="6:6">
      <c r="F533" s="61"/>
    </row>
    <row r="534" spans="6:6">
      <c r="F534" s="61"/>
    </row>
    <row r="535" spans="6:6">
      <c r="F535" s="61"/>
    </row>
    <row r="536" spans="6:6">
      <c r="F536" s="61"/>
    </row>
    <row r="537" spans="6:6">
      <c r="F537" s="61"/>
    </row>
    <row r="538" spans="6:6">
      <c r="F538" s="61"/>
    </row>
    <row r="539" spans="6:6">
      <c r="F539" s="61"/>
    </row>
    <row r="540" spans="6:6">
      <c r="F540" s="61"/>
    </row>
    <row r="541" spans="6:6">
      <c r="F541" s="61"/>
    </row>
    <row r="542" spans="6:6">
      <c r="F542" s="61"/>
    </row>
    <row r="543" spans="6:6">
      <c r="F543" s="61"/>
    </row>
    <row r="544" spans="6:6">
      <c r="F544" s="61"/>
    </row>
    <row r="545" spans="6:6">
      <c r="F545" s="61"/>
    </row>
    <row r="546" spans="6:6">
      <c r="F546" s="61"/>
    </row>
    <row r="547" spans="6:6">
      <c r="F547" s="61"/>
    </row>
    <row r="548" spans="6:6">
      <c r="F548" s="61"/>
    </row>
    <row r="549" spans="6:6">
      <c r="F549" s="61"/>
    </row>
    <row r="550" spans="6:6">
      <c r="F550" s="61"/>
    </row>
    <row r="551" spans="6:6">
      <c r="F551" s="61"/>
    </row>
    <row r="552" spans="6:6">
      <c r="F552" s="61"/>
    </row>
    <row r="553" spans="6:6">
      <c r="F553" s="61"/>
    </row>
    <row r="554" spans="6:6">
      <c r="F554" s="61"/>
    </row>
    <row r="555" spans="6:6">
      <c r="F555" s="61"/>
    </row>
    <row r="556" spans="6:6">
      <c r="F556" s="61"/>
    </row>
    <row r="557" spans="6:6">
      <c r="F557" s="61"/>
    </row>
    <row r="558" spans="6:6">
      <c r="F558" s="61"/>
    </row>
    <row r="559" spans="6:6">
      <c r="F559" s="61"/>
    </row>
    <row r="560" spans="6:6">
      <c r="F560" s="61"/>
    </row>
    <row r="561" spans="6:6">
      <c r="F561" s="61"/>
    </row>
    <row r="562" spans="6:6">
      <c r="F562" s="61"/>
    </row>
    <row r="563" spans="6:6">
      <c r="F563" s="61"/>
    </row>
    <row r="564" spans="6:6">
      <c r="F564" s="61"/>
    </row>
    <row r="565" spans="6:6">
      <c r="F565" s="61"/>
    </row>
    <row r="566" spans="6:6">
      <c r="F566" s="61"/>
    </row>
    <row r="567" spans="6:6">
      <c r="F567" s="61"/>
    </row>
    <row r="568" spans="6:6">
      <c r="F568" s="61"/>
    </row>
    <row r="569" spans="6:6">
      <c r="F569" s="61"/>
    </row>
    <row r="570" spans="6:6">
      <c r="F570" s="61"/>
    </row>
    <row r="571" spans="6:6">
      <c r="F571" s="61"/>
    </row>
    <row r="572" spans="6:6">
      <c r="F572" s="61"/>
    </row>
    <row r="573" spans="6:6">
      <c r="F573" s="61"/>
    </row>
    <row r="574" spans="6:6">
      <c r="F574" s="61"/>
    </row>
    <row r="575" spans="6:6">
      <c r="F575" s="61"/>
    </row>
    <row r="576" spans="6:6">
      <c r="F576" s="61"/>
    </row>
    <row r="577" spans="6:6">
      <c r="F577" s="61"/>
    </row>
    <row r="578" spans="6:6">
      <c r="F578" s="61"/>
    </row>
    <row r="579" spans="6:6">
      <c r="F579" s="61"/>
    </row>
    <row r="580" spans="6:6">
      <c r="F580" s="61"/>
    </row>
    <row r="581" spans="6:6">
      <c r="F581" s="61"/>
    </row>
    <row r="582" spans="6:6">
      <c r="F582" s="61"/>
    </row>
    <row r="583" spans="6:6">
      <c r="F583" s="61"/>
    </row>
    <row r="584" spans="6:6">
      <c r="F584" s="61"/>
    </row>
    <row r="585" spans="6:6">
      <c r="F585" s="61"/>
    </row>
    <row r="586" spans="6:6">
      <c r="F586" s="61"/>
    </row>
    <row r="587" spans="6:6">
      <c r="F587" s="61"/>
    </row>
    <row r="588" spans="6:6">
      <c r="F588" s="61"/>
    </row>
    <row r="589" spans="6:6">
      <c r="F589" s="61"/>
    </row>
    <row r="590" spans="6:6">
      <c r="F590" s="61"/>
    </row>
    <row r="591" spans="6:6">
      <c r="F591" s="61"/>
    </row>
    <row r="592" spans="6:6">
      <c r="F592" s="61"/>
    </row>
    <row r="593" spans="6:6">
      <c r="F593" s="61"/>
    </row>
    <row r="594" spans="6:6">
      <c r="F594" s="61"/>
    </row>
    <row r="595" spans="6:6">
      <c r="F595" s="61"/>
    </row>
    <row r="596" spans="6:6">
      <c r="F596" s="61"/>
    </row>
    <row r="597" spans="6:6">
      <c r="F597" s="61"/>
    </row>
    <row r="598" spans="6:6">
      <c r="F598" s="61"/>
    </row>
    <row r="599" spans="6:6">
      <c r="F599" s="61"/>
    </row>
    <row r="600" spans="6:6">
      <c r="F600" s="61"/>
    </row>
    <row r="601" spans="6:6">
      <c r="F601" s="61"/>
    </row>
    <row r="602" spans="6:6">
      <c r="F602" s="61"/>
    </row>
    <row r="603" spans="6:6">
      <c r="F603" s="61"/>
    </row>
    <row r="604" spans="6:6">
      <c r="F604" s="61"/>
    </row>
    <row r="605" spans="6:6">
      <c r="F605" s="61"/>
    </row>
    <row r="606" spans="6:6">
      <c r="F606" s="61"/>
    </row>
    <row r="607" spans="6:6">
      <c r="F607" s="61"/>
    </row>
    <row r="608" spans="6:6">
      <c r="F608" s="61"/>
    </row>
    <row r="609" spans="6:6">
      <c r="F609" s="61"/>
    </row>
    <row r="610" spans="6:6">
      <c r="F610" s="61"/>
    </row>
    <row r="611" spans="6:6">
      <c r="F611" s="61"/>
    </row>
    <row r="612" spans="6:6">
      <c r="F612" s="61"/>
    </row>
    <row r="613" spans="6:6">
      <c r="F613" s="61"/>
    </row>
    <row r="614" spans="6:6">
      <c r="F614" s="61"/>
    </row>
    <row r="615" spans="6:6">
      <c r="F615" s="61"/>
    </row>
    <row r="616" spans="6:6">
      <c r="F616" s="61"/>
    </row>
    <row r="617" spans="6:6">
      <c r="F617" s="61"/>
    </row>
    <row r="618" spans="6:6">
      <c r="F618" s="61"/>
    </row>
    <row r="619" spans="6:6">
      <c r="F619" s="61"/>
    </row>
    <row r="620" spans="6:6">
      <c r="F620" s="61"/>
    </row>
    <row r="621" spans="6:6">
      <c r="F621" s="61"/>
    </row>
    <row r="622" spans="6:6">
      <c r="F622" s="61"/>
    </row>
    <row r="623" spans="6:6">
      <c r="F623" s="61"/>
    </row>
    <row r="624" spans="6:6">
      <c r="F624" s="61"/>
    </row>
    <row r="625" spans="6:6">
      <c r="F625" s="61"/>
    </row>
    <row r="626" spans="6:6">
      <c r="F626" s="61"/>
    </row>
    <row r="627" spans="6:6">
      <c r="F627" s="61"/>
    </row>
    <row r="628" spans="6:6">
      <c r="F628" s="61"/>
    </row>
    <row r="629" spans="6:6">
      <c r="F629" s="61"/>
    </row>
    <row r="630" spans="6:6">
      <c r="F630" s="61"/>
    </row>
    <row r="631" spans="6:6">
      <c r="F631" s="61"/>
    </row>
    <row r="632" spans="6:6">
      <c r="F632" s="61"/>
    </row>
    <row r="633" spans="6:6">
      <c r="F633" s="61"/>
    </row>
    <row r="634" spans="6:6">
      <c r="F634" s="61"/>
    </row>
    <row r="635" spans="6:6">
      <c r="F635" s="61"/>
    </row>
    <row r="636" spans="6:6">
      <c r="F636" s="61"/>
    </row>
    <row r="637" spans="6:6">
      <c r="F637" s="61"/>
    </row>
    <row r="638" spans="6:6">
      <c r="F638" s="61"/>
    </row>
    <row r="639" spans="6:6">
      <c r="F639" s="61"/>
    </row>
    <row r="640" spans="6:6">
      <c r="F640" s="61"/>
    </row>
    <row r="641" spans="6:6">
      <c r="F641" s="61"/>
    </row>
    <row r="642" spans="6:6">
      <c r="F642" s="61"/>
    </row>
    <row r="643" spans="6:6">
      <c r="F643" s="61"/>
    </row>
    <row r="644" spans="6:6">
      <c r="F644" s="61"/>
    </row>
    <row r="645" spans="6:6">
      <c r="F645" s="61"/>
    </row>
    <row r="646" spans="6:6">
      <c r="F646" s="61"/>
    </row>
    <row r="647" spans="6:6">
      <c r="F647" s="61"/>
    </row>
    <row r="648" spans="6:6">
      <c r="F648" s="61"/>
    </row>
    <row r="649" spans="6:6">
      <c r="F649" s="61"/>
    </row>
    <row r="650" spans="6:6">
      <c r="F650" s="61"/>
    </row>
    <row r="651" spans="6:6">
      <c r="F651" s="61"/>
    </row>
    <row r="652" spans="6:6">
      <c r="F652" s="61"/>
    </row>
    <row r="653" spans="6:6">
      <c r="F653" s="61"/>
    </row>
    <row r="654" spans="6:6">
      <c r="F654" s="61"/>
    </row>
    <row r="655" spans="6:6">
      <c r="F655" s="61"/>
    </row>
    <row r="656" spans="6:6">
      <c r="F656" s="61"/>
    </row>
    <row r="657" spans="6:6">
      <c r="F657" s="61"/>
    </row>
    <row r="658" spans="6:6">
      <c r="F658" s="61"/>
    </row>
    <row r="659" spans="6:6">
      <c r="F659" s="61"/>
    </row>
    <row r="660" spans="6:6">
      <c r="F660" s="61"/>
    </row>
    <row r="661" spans="6:6">
      <c r="F661" s="61"/>
    </row>
    <row r="662" spans="6:6">
      <c r="F662" s="61"/>
    </row>
    <row r="663" spans="6:6">
      <c r="F663" s="61"/>
    </row>
    <row r="664" spans="6:6">
      <c r="F664" s="61"/>
    </row>
    <row r="665" spans="6:6">
      <c r="F665" s="61"/>
    </row>
    <row r="666" spans="6:6">
      <c r="F666" s="61"/>
    </row>
    <row r="667" spans="6:6">
      <c r="F667" s="61"/>
    </row>
    <row r="668" spans="6:6">
      <c r="F668" s="61"/>
    </row>
    <row r="669" spans="6:6">
      <c r="F669" s="61"/>
    </row>
    <row r="670" spans="6:6">
      <c r="F670" s="61"/>
    </row>
    <row r="671" spans="6:6">
      <c r="F671" s="61"/>
    </row>
    <row r="672" spans="6:6">
      <c r="F672" s="61"/>
    </row>
    <row r="673" spans="6:6">
      <c r="F673" s="61"/>
    </row>
    <row r="674" spans="6:6">
      <c r="F674" s="61"/>
    </row>
    <row r="675" spans="6:6">
      <c r="F675" s="61"/>
    </row>
    <row r="676" spans="6:6">
      <c r="F676" s="61"/>
    </row>
    <row r="677" spans="6:6">
      <c r="F677" s="61"/>
    </row>
    <row r="678" spans="6:6">
      <c r="F678" s="61"/>
    </row>
    <row r="679" spans="6:6">
      <c r="F679" s="61"/>
    </row>
    <row r="680" spans="6:6">
      <c r="F680" s="61"/>
    </row>
    <row r="681" spans="6:6">
      <c r="F681" s="61"/>
    </row>
    <row r="682" spans="6:6">
      <c r="F682" s="61"/>
    </row>
    <row r="683" spans="6:6">
      <c r="F683" s="61"/>
    </row>
    <row r="684" spans="6:6">
      <c r="F684" s="61"/>
    </row>
    <row r="685" spans="6:6">
      <c r="F685" s="61"/>
    </row>
    <row r="686" spans="6:6">
      <c r="F686" s="61"/>
    </row>
    <row r="687" spans="6:6">
      <c r="F687" s="61"/>
    </row>
    <row r="688" spans="6:6">
      <c r="F688" s="61"/>
    </row>
    <row r="689" spans="6:6">
      <c r="F689" s="61"/>
    </row>
    <row r="690" spans="6:6">
      <c r="F690" s="61"/>
    </row>
    <row r="691" spans="6:6">
      <c r="F691" s="61"/>
    </row>
    <row r="692" spans="6:6">
      <c r="F692" s="61"/>
    </row>
    <row r="693" spans="6:6">
      <c r="F693" s="61"/>
    </row>
    <row r="694" spans="6:6">
      <c r="F694" s="61"/>
    </row>
    <row r="695" spans="6:6">
      <c r="F695" s="61"/>
    </row>
    <row r="696" spans="6:6">
      <c r="F696" s="61"/>
    </row>
    <row r="697" spans="6:6">
      <c r="F697" s="61"/>
    </row>
    <row r="698" spans="6:6">
      <c r="F698" s="61"/>
    </row>
    <row r="699" spans="6:6">
      <c r="F699" s="61"/>
    </row>
    <row r="700" spans="6:6">
      <c r="F700" s="61"/>
    </row>
    <row r="701" spans="6:6">
      <c r="F701" s="61"/>
    </row>
    <row r="702" spans="6:6">
      <c r="F702" s="61"/>
    </row>
    <row r="703" spans="6:6">
      <c r="F703" s="61"/>
    </row>
    <row r="704" spans="6:6">
      <c r="F704" s="61"/>
    </row>
    <row r="705" spans="6:6">
      <c r="F705" s="61"/>
    </row>
    <row r="706" spans="6:6">
      <c r="F706" s="61"/>
    </row>
    <row r="707" spans="6:6">
      <c r="F707" s="61"/>
    </row>
    <row r="708" spans="6:6">
      <c r="F708" s="61"/>
    </row>
    <row r="709" spans="6:6">
      <c r="F709" s="61"/>
    </row>
    <row r="710" spans="6:6">
      <c r="F710" s="61"/>
    </row>
    <row r="711" spans="6:6">
      <c r="F711" s="61"/>
    </row>
    <row r="712" spans="6:6">
      <c r="F712" s="61"/>
    </row>
    <row r="713" spans="6:6">
      <c r="F713" s="61"/>
    </row>
    <row r="714" spans="6:6">
      <c r="F714" s="61"/>
    </row>
    <row r="715" spans="6:6">
      <c r="F715" s="61"/>
    </row>
    <row r="716" spans="6:6">
      <c r="F716" s="61"/>
    </row>
    <row r="717" spans="6:6">
      <c r="F717" s="61"/>
    </row>
    <row r="718" spans="6:6">
      <c r="F718" s="61"/>
    </row>
    <row r="719" spans="6:6">
      <c r="F719" s="61"/>
    </row>
    <row r="720" spans="6:6">
      <c r="F720" s="61"/>
    </row>
    <row r="721" spans="6:6">
      <c r="F721" s="61"/>
    </row>
    <row r="722" spans="6:6">
      <c r="F722" s="61"/>
    </row>
    <row r="723" spans="6:6">
      <c r="F723" s="61"/>
    </row>
    <row r="724" spans="6:6">
      <c r="F724" s="61"/>
    </row>
    <row r="725" spans="6:6">
      <c r="F725" s="61"/>
    </row>
    <row r="726" spans="6:6">
      <c r="F726" s="61"/>
    </row>
    <row r="727" spans="6:6">
      <c r="F727" s="61"/>
    </row>
    <row r="728" spans="6:6">
      <c r="F728" s="61"/>
    </row>
    <row r="729" spans="6:6">
      <c r="F729" s="61"/>
    </row>
    <row r="730" spans="6:6">
      <c r="F730" s="61"/>
    </row>
    <row r="731" spans="6:6">
      <c r="F731" s="61"/>
    </row>
    <row r="732" spans="6:6">
      <c r="F732" s="61"/>
    </row>
    <row r="733" spans="6:6">
      <c r="F733" s="61"/>
    </row>
    <row r="734" spans="6:6">
      <c r="F734" s="61"/>
    </row>
    <row r="735" spans="6:6">
      <c r="F735" s="61"/>
    </row>
    <row r="736" spans="6:6">
      <c r="F736" s="61"/>
    </row>
    <row r="737" spans="6:6">
      <c r="F737" s="61"/>
    </row>
    <row r="738" spans="6:6">
      <c r="F738" s="61"/>
    </row>
    <row r="739" spans="6:6">
      <c r="F739" s="61"/>
    </row>
    <row r="740" spans="6:6">
      <c r="F740" s="61"/>
    </row>
    <row r="741" spans="6:6">
      <c r="F741" s="61"/>
    </row>
    <row r="742" spans="6:6">
      <c r="F742" s="61"/>
    </row>
    <row r="743" spans="6:6">
      <c r="F743" s="61"/>
    </row>
    <row r="744" spans="6:6">
      <c r="F744" s="61"/>
    </row>
    <row r="745" spans="6:6">
      <c r="F745" s="61"/>
    </row>
    <row r="746" spans="6:6">
      <c r="F746" s="61"/>
    </row>
    <row r="747" spans="6:6">
      <c r="F747" s="61"/>
    </row>
    <row r="748" spans="6:6">
      <c r="F748" s="61"/>
    </row>
    <row r="749" spans="6:6">
      <c r="F749" s="61"/>
    </row>
    <row r="750" spans="6:6">
      <c r="F750" s="61"/>
    </row>
    <row r="751" spans="6:6">
      <c r="F751" s="61"/>
    </row>
    <row r="752" spans="6:6">
      <c r="F752" s="61"/>
    </row>
    <row r="753" spans="6:6">
      <c r="F753" s="61"/>
    </row>
    <row r="754" spans="6:6">
      <c r="F754" s="61"/>
    </row>
    <row r="755" spans="6:6">
      <c r="F755" s="61"/>
    </row>
    <row r="756" spans="6:6">
      <c r="F756" s="61"/>
    </row>
    <row r="757" spans="6:6">
      <c r="F757" s="61"/>
    </row>
    <row r="758" spans="6:6">
      <c r="F758" s="61"/>
    </row>
    <row r="759" spans="6:6">
      <c r="F759" s="61"/>
    </row>
    <row r="760" spans="6:6">
      <c r="F760" s="61"/>
    </row>
    <row r="761" spans="6:6">
      <c r="F761" s="61"/>
    </row>
    <row r="762" spans="6:6">
      <c r="F762" s="61"/>
    </row>
    <row r="763" spans="6:6">
      <c r="F763" s="61"/>
    </row>
    <row r="764" spans="6:6">
      <c r="F764" s="61"/>
    </row>
    <row r="765" spans="6:6">
      <c r="F765" s="61"/>
    </row>
    <row r="766" spans="6:6">
      <c r="F766" s="61"/>
    </row>
    <row r="767" spans="6:6">
      <c r="F767" s="61"/>
    </row>
    <row r="768" spans="6:6">
      <c r="F768" s="61"/>
    </row>
    <row r="769" spans="6:6">
      <c r="F769" s="61"/>
    </row>
    <row r="770" spans="6:6">
      <c r="F770" s="61"/>
    </row>
    <row r="771" spans="6:6">
      <c r="F771" s="61"/>
    </row>
    <row r="772" spans="6:6">
      <c r="F772" s="61"/>
    </row>
    <row r="773" spans="6:6">
      <c r="F773" s="61"/>
    </row>
    <row r="774" spans="6:6">
      <c r="F774" s="61"/>
    </row>
    <row r="775" spans="6:6">
      <c r="F775" s="61"/>
    </row>
    <row r="776" spans="6:6">
      <c r="F776" s="61"/>
    </row>
    <row r="777" spans="6:6">
      <c r="F777" s="61"/>
    </row>
    <row r="778" spans="6:6">
      <c r="F778" s="61"/>
    </row>
    <row r="779" spans="6:6">
      <c r="F779" s="61"/>
    </row>
    <row r="780" spans="6:6">
      <c r="F780" s="61"/>
    </row>
    <row r="781" spans="6:6">
      <c r="F781" s="61"/>
    </row>
    <row r="782" spans="6:6">
      <c r="F782" s="61"/>
    </row>
    <row r="783" spans="6:6">
      <c r="F783" s="61"/>
    </row>
    <row r="784" spans="6:6">
      <c r="F784" s="61"/>
    </row>
    <row r="785" spans="6:6">
      <c r="F785" s="61"/>
    </row>
    <row r="786" spans="6:6">
      <c r="F786" s="61"/>
    </row>
    <row r="787" spans="6:6">
      <c r="F787" s="61"/>
    </row>
    <row r="788" spans="6:6">
      <c r="F788" s="61"/>
    </row>
    <row r="789" spans="6:6">
      <c r="F789" s="61"/>
    </row>
    <row r="790" spans="6:6">
      <c r="F790" s="61"/>
    </row>
    <row r="791" spans="6:6">
      <c r="F791" s="61"/>
    </row>
    <row r="792" spans="6:6">
      <c r="F792" s="61"/>
    </row>
    <row r="793" spans="6:6">
      <c r="F793" s="61"/>
    </row>
    <row r="794" spans="6:6">
      <c r="F794" s="61"/>
    </row>
    <row r="795" spans="6:6">
      <c r="F795" s="61"/>
    </row>
    <row r="796" spans="6:6">
      <c r="F796" s="61"/>
    </row>
    <row r="797" spans="6:6">
      <c r="F797" s="61"/>
    </row>
    <row r="798" spans="6:6">
      <c r="F798" s="61"/>
    </row>
    <row r="799" spans="6:6">
      <c r="F799" s="61"/>
    </row>
    <row r="800" spans="6:6">
      <c r="F800" s="61"/>
    </row>
    <row r="801" spans="6:6">
      <c r="F801" s="61"/>
    </row>
    <row r="802" spans="6:6">
      <c r="F802" s="61"/>
    </row>
    <row r="803" spans="6:6">
      <c r="F803" s="61"/>
    </row>
    <row r="804" spans="6:6">
      <c r="F804" s="61"/>
    </row>
    <row r="805" spans="6:6">
      <c r="F805" s="61"/>
    </row>
    <row r="806" spans="6:6">
      <c r="F806" s="61"/>
    </row>
    <row r="807" spans="6:6">
      <c r="F807" s="61"/>
    </row>
    <row r="808" spans="6:6">
      <c r="F808" s="61"/>
    </row>
    <row r="809" spans="6:6">
      <c r="F809" s="61"/>
    </row>
    <row r="810" spans="6:6">
      <c r="F810" s="61"/>
    </row>
    <row r="811" spans="6:6">
      <c r="F811" s="61"/>
    </row>
    <row r="812" spans="6:6">
      <c r="F812" s="61"/>
    </row>
    <row r="813" spans="6:6">
      <c r="F813" s="61"/>
    </row>
    <row r="814" spans="6:6">
      <c r="F814" s="61"/>
    </row>
    <row r="815" spans="6:6">
      <c r="F815" s="61"/>
    </row>
    <row r="816" spans="6:6">
      <c r="F816" s="61"/>
    </row>
    <row r="817" spans="6:6">
      <c r="F817" s="61"/>
    </row>
    <row r="818" spans="6:6">
      <c r="F818" s="61"/>
    </row>
    <row r="819" spans="6:6">
      <c r="F819" s="61"/>
    </row>
    <row r="820" spans="6:6">
      <c r="F820" s="61"/>
    </row>
    <row r="821" spans="6:6">
      <c r="F821" s="61"/>
    </row>
    <row r="822" spans="6:6">
      <c r="F822" s="61"/>
    </row>
    <row r="823" spans="6:6">
      <c r="F823" s="61"/>
    </row>
    <row r="824" spans="6:6">
      <c r="F824" s="61"/>
    </row>
    <row r="825" spans="6:6">
      <c r="F825" s="61"/>
    </row>
    <row r="826" spans="6:6">
      <c r="F826" s="61"/>
    </row>
    <row r="827" spans="6:6">
      <c r="F827" s="61"/>
    </row>
    <row r="828" spans="6:6">
      <c r="F828" s="61"/>
    </row>
    <row r="829" spans="6:6">
      <c r="F829" s="61"/>
    </row>
    <row r="830" spans="6:6">
      <c r="F830" s="61"/>
    </row>
    <row r="831" spans="6:6">
      <c r="F831" s="61"/>
    </row>
    <row r="832" spans="6:6">
      <c r="F832" s="61"/>
    </row>
    <row r="833" spans="6:6">
      <c r="F833" s="61"/>
    </row>
    <row r="834" spans="6:6">
      <c r="F834" s="61"/>
    </row>
    <row r="835" spans="6:6">
      <c r="F835" s="61"/>
    </row>
    <row r="836" spans="6:6">
      <c r="F836" s="61"/>
    </row>
    <row r="837" spans="6:6">
      <c r="F837" s="61"/>
    </row>
    <row r="838" spans="6:6">
      <c r="F838" s="61"/>
    </row>
    <row r="839" spans="6:6">
      <c r="F839" s="61"/>
    </row>
    <row r="840" spans="6:6">
      <c r="F840" s="61"/>
    </row>
    <row r="841" spans="6:6">
      <c r="F841" s="61"/>
    </row>
    <row r="842" spans="6:6">
      <c r="F842" s="61"/>
    </row>
    <row r="843" spans="6:6">
      <c r="F843" s="61"/>
    </row>
    <row r="844" spans="6:6">
      <c r="F844" s="61"/>
    </row>
    <row r="845" spans="6:6">
      <c r="F845" s="61"/>
    </row>
    <row r="846" spans="6:6">
      <c r="F846" s="61"/>
    </row>
    <row r="847" spans="6:6">
      <c r="F847" s="61"/>
    </row>
    <row r="848" spans="6:6">
      <c r="F848" s="61"/>
    </row>
    <row r="849" spans="6:6">
      <c r="F849" s="61"/>
    </row>
    <row r="850" spans="6:6">
      <c r="F850" s="61"/>
    </row>
    <row r="851" spans="6:6">
      <c r="F851" s="61"/>
    </row>
    <row r="852" spans="6:6">
      <c r="F852" s="61"/>
    </row>
    <row r="853" spans="6:6">
      <c r="F853" s="61"/>
    </row>
    <row r="854" spans="6:6">
      <c r="F854" s="61"/>
    </row>
    <row r="855" spans="6:6">
      <c r="F855" s="61"/>
    </row>
    <row r="856" spans="6:6">
      <c r="F856" s="61"/>
    </row>
    <row r="857" spans="6:6">
      <c r="F857" s="61"/>
    </row>
    <row r="858" spans="6:6">
      <c r="F858" s="61"/>
    </row>
    <row r="859" spans="6:6">
      <c r="F859" s="61"/>
    </row>
    <row r="860" spans="6:6">
      <c r="F860" s="61"/>
    </row>
    <row r="861" spans="6:6">
      <c r="F861" s="61"/>
    </row>
    <row r="862" spans="6:6">
      <c r="F862" s="61"/>
    </row>
    <row r="863" spans="6:6">
      <c r="F863" s="61"/>
    </row>
    <row r="864" spans="6:6">
      <c r="F864" s="61"/>
    </row>
    <row r="865" spans="6:6">
      <c r="F865" s="61"/>
    </row>
    <row r="866" spans="6:6">
      <c r="F866" s="61"/>
    </row>
    <row r="867" spans="6:6">
      <c r="F867" s="61"/>
    </row>
    <row r="868" spans="6:6">
      <c r="F868" s="61"/>
    </row>
    <row r="869" spans="6:6">
      <c r="F869" s="61"/>
    </row>
    <row r="870" spans="6:6">
      <c r="F870" s="61"/>
    </row>
    <row r="871" spans="6:6">
      <c r="F871" s="61"/>
    </row>
    <row r="872" spans="6:6">
      <c r="F872" s="61"/>
    </row>
    <row r="873" spans="6:6">
      <c r="F873" s="61"/>
    </row>
    <row r="874" spans="6:6">
      <c r="F874" s="61"/>
    </row>
    <row r="875" spans="6:6">
      <c r="F875" s="61"/>
    </row>
    <row r="876" spans="6:6">
      <c r="F876" s="61"/>
    </row>
    <row r="877" spans="6:6">
      <c r="F877" s="61"/>
    </row>
    <row r="878" spans="6:6">
      <c r="F878" s="61"/>
    </row>
    <row r="879" spans="6:6">
      <c r="F879" s="61"/>
    </row>
    <row r="880" spans="6:6">
      <c r="F880" s="61"/>
    </row>
    <row r="881" spans="6:6">
      <c r="F881" s="61"/>
    </row>
    <row r="882" spans="6:6">
      <c r="F882" s="61"/>
    </row>
    <row r="883" spans="6:6">
      <c r="F883" s="61"/>
    </row>
    <row r="884" spans="6:6">
      <c r="F884" s="61"/>
    </row>
    <row r="885" spans="6:6">
      <c r="F885" s="61"/>
    </row>
    <row r="886" spans="6:6">
      <c r="F886" s="61"/>
    </row>
    <row r="887" spans="6:6">
      <c r="F887" s="61"/>
    </row>
    <row r="888" spans="6:6">
      <c r="F888" s="61"/>
    </row>
    <row r="889" spans="6:6">
      <c r="F889" s="61"/>
    </row>
    <row r="890" spans="6:6">
      <c r="F890" s="61"/>
    </row>
    <row r="891" spans="6:6">
      <c r="F891" s="61"/>
    </row>
    <row r="892" spans="6:6">
      <c r="F892" s="61"/>
    </row>
    <row r="893" spans="6:6">
      <c r="F893" s="61"/>
    </row>
    <row r="894" spans="6:6">
      <c r="F894" s="61"/>
    </row>
    <row r="895" spans="6:6">
      <c r="F895" s="61"/>
    </row>
    <row r="896" spans="6:6">
      <c r="F896" s="61"/>
    </row>
    <row r="897" spans="6:6">
      <c r="F897" s="61"/>
    </row>
    <row r="898" spans="6:6">
      <c r="F898" s="61"/>
    </row>
    <row r="899" spans="6:6">
      <c r="F899" s="61"/>
    </row>
    <row r="900" spans="6:6">
      <c r="F900" s="61"/>
    </row>
    <row r="901" spans="6:6">
      <c r="F901" s="61"/>
    </row>
    <row r="902" spans="6:6">
      <c r="F902" s="61"/>
    </row>
    <row r="903" spans="6:6">
      <c r="F903" s="61"/>
    </row>
    <row r="904" spans="6:6">
      <c r="F904" s="61"/>
    </row>
    <row r="905" spans="6:6">
      <c r="F905" s="61"/>
    </row>
    <row r="906" spans="6:6">
      <c r="F906" s="61"/>
    </row>
    <row r="907" spans="6:6">
      <c r="F907" s="61"/>
    </row>
    <row r="908" spans="6:6">
      <c r="F908" s="61"/>
    </row>
    <row r="909" spans="6:6">
      <c r="F909" s="61"/>
    </row>
    <row r="910" spans="6:6">
      <c r="F910" s="61"/>
    </row>
    <row r="911" spans="6:6">
      <c r="F911" s="61"/>
    </row>
    <row r="912" spans="6:6">
      <c r="F912" s="61"/>
    </row>
    <row r="913" spans="6:6">
      <c r="F913" s="61"/>
    </row>
    <row r="914" spans="6:6">
      <c r="F914" s="61"/>
    </row>
    <row r="915" spans="6:6">
      <c r="F915" s="61"/>
    </row>
    <row r="916" spans="6:6">
      <c r="F916" s="61"/>
    </row>
    <row r="917" spans="6:6">
      <c r="F917" s="61"/>
    </row>
    <row r="918" spans="6:6">
      <c r="F918" s="61"/>
    </row>
    <row r="919" spans="6:6">
      <c r="F919" s="61"/>
    </row>
    <row r="920" spans="6:6">
      <c r="F920" s="61"/>
    </row>
    <row r="921" spans="6:6">
      <c r="F921" s="61"/>
    </row>
    <row r="922" spans="6:6">
      <c r="F922" s="61"/>
    </row>
    <row r="923" spans="6:6">
      <c r="F923" s="61"/>
    </row>
    <row r="924" spans="6:6">
      <c r="F924" s="61"/>
    </row>
    <row r="925" spans="6:6">
      <c r="F925" s="61"/>
    </row>
    <row r="926" spans="6:6">
      <c r="F926" s="61"/>
    </row>
    <row r="927" spans="6:6">
      <c r="F927" s="61"/>
    </row>
    <row r="928" spans="6:6">
      <c r="F928" s="61"/>
    </row>
    <row r="929" spans="6:6">
      <c r="F929" s="61"/>
    </row>
    <row r="930" spans="6:6">
      <c r="F930" s="61"/>
    </row>
    <row r="931" spans="6:6">
      <c r="F931" s="61"/>
    </row>
    <row r="932" spans="6:6">
      <c r="F932" s="61"/>
    </row>
    <row r="933" spans="6:6">
      <c r="F933" s="61"/>
    </row>
    <row r="934" spans="6:6">
      <c r="F934" s="61"/>
    </row>
    <row r="935" spans="6:6">
      <c r="F935" s="61"/>
    </row>
    <row r="936" spans="6:6">
      <c r="F936" s="61"/>
    </row>
    <row r="937" spans="6:6">
      <c r="F937" s="61"/>
    </row>
    <row r="938" spans="6:6">
      <c r="F938" s="61"/>
    </row>
    <row r="939" spans="6:6">
      <c r="F939" s="61"/>
    </row>
    <row r="940" spans="6:6">
      <c r="F940" s="61"/>
    </row>
    <row r="941" spans="6:6">
      <c r="F941" s="61"/>
    </row>
    <row r="942" spans="6:6">
      <c r="F942" s="61"/>
    </row>
    <row r="943" spans="6:6">
      <c r="F943" s="61"/>
    </row>
    <row r="944" spans="6:6">
      <c r="F944" s="61"/>
    </row>
    <row r="945" spans="6:6">
      <c r="F945" s="61"/>
    </row>
    <row r="946" spans="6:6">
      <c r="F946" s="61"/>
    </row>
    <row r="947" spans="6:6">
      <c r="F947" s="61"/>
    </row>
    <row r="948" spans="6:6">
      <c r="F948" s="61"/>
    </row>
    <row r="949" spans="6:6">
      <c r="F949" s="61"/>
    </row>
    <row r="950" spans="6:6">
      <c r="F950" s="61"/>
    </row>
    <row r="951" spans="6:6">
      <c r="F951" s="61"/>
    </row>
    <row r="952" spans="6:6">
      <c r="F952" s="61"/>
    </row>
    <row r="953" spans="6:6">
      <c r="F953" s="61"/>
    </row>
    <row r="954" spans="6:6">
      <c r="F954" s="61"/>
    </row>
    <row r="955" spans="6:6">
      <c r="F955" s="61"/>
    </row>
    <row r="956" spans="6:6">
      <c r="F956" s="61"/>
    </row>
    <row r="957" spans="6:6">
      <c r="F957" s="61"/>
    </row>
    <row r="958" spans="6:6">
      <c r="F958" s="61"/>
    </row>
    <row r="959" spans="6:6">
      <c r="F959" s="61"/>
    </row>
    <row r="960" spans="6:6">
      <c r="F960" s="61"/>
    </row>
    <row r="961" spans="6:6">
      <c r="F961" s="61"/>
    </row>
    <row r="962" spans="6:6">
      <c r="F962" s="61"/>
    </row>
    <row r="963" spans="6:6">
      <c r="F963" s="61"/>
    </row>
    <row r="964" spans="6:6">
      <c r="F964" s="61"/>
    </row>
    <row r="965" spans="6:6">
      <c r="F965" s="61"/>
    </row>
    <row r="966" spans="6:6">
      <c r="F966" s="61"/>
    </row>
    <row r="967" spans="6:6">
      <c r="F967" s="61"/>
    </row>
    <row r="968" spans="6:6">
      <c r="F968" s="61"/>
    </row>
    <row r="969" spans="6:6">
      <c r="F969" s="61"/>
    </row>
    <row r="970" spans="6:6">
      <c r="F970" s="61"/>
    </row>
    <row r="971" spans="6:6">
      <c r="F971" s="61"/>
    </row>
    <row r="972" spans="6:6">
      <c r="F972" s="61"/>
    </row>
    <row r="973" spans="6:6">
      <c r="F973" s="61"/>
    </row>
    <row r="974" spans="6:6">
      <c r="F974" s="61"/>
    </row>
    <row r="975" spans="6:6">
      <c r="F975" s="61"/>
    </row>
    <row r="976" spans="6:6">
      <c r="F976" s="61"/>
    </row>
    <row r="977" spans="6:6">
      <c r="F977" s="61"/>
    </row>
    <row r="978" spans="6:6">
      <c r="F978" s="61"/>
    </row>
    <row r="979" spans="6:6">
      <c r="F979" s="61"/>
    </row>
    <row r="980" spans="6:6">
      <c r="F980" s="61"/>
    </row>
    <row r="981" spans="6:6">
      <c r="F981" s="61"/>
    </row>
    <row r="982" spans="6:6">
      <c r="F982" s="61"/>
    </row>
    <row r="983" spans="6:6">
      <c r="F983" s="61"/>
    </row>
    <row r="984" spans="6:6">
      <c r="F984" s="61"/>
    </row>
    <row r="985" spans="6:6">
      <c r="F985" s="61"/>
    </row>
    <row r="986" spans="6:6">
      <c r="F986" s="61"/>
    </row>
    <row r="987" spans="6:6">
      <c r="F987" s="61"/>
    </row>
    <row r="988" spans="6:6">
      <c r="F988" s="61"/>
    </row>
    <row r="989" spans="6:6">
      <c r="F989" s="61"/>
    </row>
    <row r="990" spans="6:6">
      <c r="F990" s="61"/>
    </row>
    <row r="991" spans="6:6">
      <c r="F991" s="61"/>
    </row>
    <row r="992" spans="6:6">
      <c r="F992" s="61"/>
    </row>
    <row r="993" spans="6:6">
      <c r="F993" s="61"/>
    </row>
    <row r="994" spans="6:6">
      <c r="F994" s="61"/>
    </row>
    <row r="995" spans="6:6">
      <c r="F995" s="61"/>
    </row>
    <row r="996" spans="6:6">
      <c r="F996" s="61"/>
    </row>
    <row r="997" spans="6:6">
      <c r="F997" s="61"/>
    </row>
    <row r="998" spans="6:6">
      <c r="F998" s="61"/>
    </row>
    <row r="999" spans="6:6">
      <c r="F999" s="61"/>
    </row>
    <row r="1000" spans="6:6">
      <c r="F1000" s="61"/>
    </row>
    <row r="1001" spans="6:6">
      <c r="F1001" s="61"/>
    </row>
    <row r="1002" spans="6:6">
      <c r="F1002" s="61"/>
    </row>
    <row r="1003" spans="6:6">
      <c r="F1003" s="61"/>
    </row>
    <row r="1004" spans="6:6">
      <c r="F1004" s="61"/>
    </row>
    <row r="1005" spans="6:6">
      <c r="F1005" s="61"/>
    </row>
    <row r="1006" spans="6:6">
      <c r="F1006" s="61"/>
    </row>
    <row r="1007" spans="6:6">
      <c r="F1007" s="61"/>
    </row>
    <row r="1008" spans="6:6">
      <c r="F1008" s="61"/>
    </row>
    <row r="1009" spans="6:6">
      <c r="F1009" s="61"/>
    </row>
    <row r="1010" spans="6:6">
      <c r="F1010" s="61"/>
    </row>
    <row r="1011" spans="6:6">
      <c r="F1011" s="61"/>
    </row>
    <row r="1012" spans="6:6">
      <c r="F1012" s="61"/>
    </row>
    <row r="1013" spans="6:6">
      <c r="F1013" s="61"/>
    </row>
    <row r="1014" spans="6:6">
      <c r="F1014" s="61"/>
    </row>
    <row r="1015" spans="6:6">
      <c r="F1015" s="61"/>
    </row>
    <row r="1016" spans="6:6">
      <c r="F1016" s="61"/>
    </row>
    <row r="1017" spans="6:6">
      <c r="F1017" s="61"/>
    </row>
    <row r="1018" spans="6:6">
      <c r="F1018" s="61"/>
    </row>
    <row r="1019" spans="6:6">
      <c r="F1019" s="61"/>
    </row>
    <row r="1020" spans="6:6">
      <c r="F1020" s="61"/>
    </row>
    <row r="1021" spans="6:6">
      <c r="F1021" s="61"/>
    </row>
    <row r="1022" spans="6:6">
      <c r="F1022" s="61"/>
    </row>
    <row r="1023" spans="6:6">
      <c r="F1023" s="61"/>
    </row>
    <row r="1024" spans="6:6">
      <c r="F1024" s="61"/>
    </row>
    <row r="1025" spans="6:6">
      <c r="F1025" s="61"/>
    </row>
    <row r="1026" spans="6:6">
      <c r="F1026" s="61"/>
    </row>
    <row r="1027" spans="6:6">
      <c r="F1027" s="61"/>
    </row>
    <row r="1028" spans="6:6">
      <c r="F1028" s="61"/>
    </row>
    <row r="1029" spans="6:6">
      <c r="F1029" s="61"/>
    </row>
    <row r="1030" spans="6:6">
      <c r="F1030" s="61"/>
    </row>
    <row r="1031" spans="6:6">
      <c r="F1031" s="61"/>
    </row>
    <row r="1032" spans="6:6">
      <c r="F1032" s="61"/>
    </row>
    <row r="1033" spans="6:6">
      <c r="F1033" s="61"/>
    </row>
    <row r="1034" spans="6:6">
      <c r="F1034" s="61"/>
    </row>
    <row r="1035" spans="6:6">
      <c r="F1035" s="61"/>
    </row>
    <row r="1036" spans="6:6">
      <c r="F1036" s="61"/>
    </row>
    <row r="1037" spans="6:6">
      <c r="F1037" s="61"/>
    </row>
    <row r="1038" spans="6:6">
      <c r="F1038" s="61"/>
    </row>
    <row r="1039" spans="6:6">
      <c r="F1039" s="61"/>
    </row>
    <row r="1040" spans="6:6">
      <c r="F1040" s="61"/>
    </row>
    <row r="1041" spans="6:6">
      <c r="F1041" s="61"/>
    </row>
    <row r="1042" spans="6:6">
      <c r="F1042" s="61"/>
    </row>
    <row r="1043" spans="6:6">
      <c r="F1043" s="61"/>
    </row>
    <row r="1044" spans="6:6">
      <c r="F1044" s="61"/>
    </row>
    <row r="1045" spans="6:6">
      <c r="F1045" s="61"/>
    </row>
    <row r="1046" spans="6:6">
      <c r="F1046" s="61"/>
    </row>
    <row r="1047" spans="6:6">
      <c r="F1047" s="61"/>
    </row>
    <row r="1048" spans="6:6">
      <c r="F1048" s="61"/>
    </row>
    <row r="1049" spans="6:6">
      <c r="F1049" s="61"/>
    </row>
    <row r="1050" spans="6:6">
      <c r="F1050" s="61"/>
    </row>
    <row r="1051" spans="6:6">
      <c r="F1051" s="61"/>
    </row>
    <row r="1052" spans="6:6">
      <c r="F1052" s="61"/>
    </row>
    <row r="1053" spans="6:6">
      <c r="F1053" s="61"/>
    </row>
    <row r="1054" spans="6:6">
      <c r="F1054" s="61"/>
    </row>
    <row r="1055" spans="6:6">
      <c r="F1055" s="61"/>
    </row>
    <row r="1056" spans="6:6">
      <c r="F1056" s="61"/>
    </row>
    <row r="1057" spans="6:6">
      <c r="F1057" s="61"/>
    </row>
    <row r="1058" spans="6:6">
      <c r="F1058" s="61"/>
    </row>
    <row r="1059" spans="6:6">
      <c r="F1059" s="61"/>
    </row>
    <row r="1060" spans="6:6">
      <c r="F1060" s="61"/>
    </row>
    <row r="1061" spans="6:6">
      <c r="F1061" s="61"/>
    </row>
    <row r="1062" spans="6:6">
      <c r="F1062" s="61"/>
    </row>
    <row r="1063" spans="6:6">
      <c r="F1063" s="61"/>
    </row>
    <row r="1064" spans="6:6">
      <c r="F1064" s="61"/>
    </row>
    <row r="1065" spans="6:6">
      <c r="F1065" s="61"/>
    </row>
    <row r="1066" spans="6:6">
      <c r="F1066" s="61"/>
    </row>
    <row r="1067" spans="6:6">
      <c r="F1067" s="61"/>
    </row>
    <row r="1068" spans="6:6">
      <c r="F1068" s="61"/>
    </row>
    <row r="1069" spans="6:6">
      <c r="F1069" s="61"/>
    </row>
    <row r="1070" spans="6:6">
      <c r="F1070" s="61"/>
    </row>
    <row r="1071" spans="6:6">
      <c r="F1071" s="61"/>
    </row>
    <row r="1072" spans="6:6">
      <c r="F1072" s="61"/>
    </row>
    <row r="1073" spans="6:6">
      <c r="F1073" s="61"/>
    </row>
    <row r="1074" spans="6:6">
      <c r="F1074" s="61"/>
    </row>
    <row r="1075" spans="6:6">
      <c r="F1075" s="61"/>
    </row>
    <row r="1076" spans="6:6">
      <c r="F1076" s="61"/>
    </row>
    <row r="1077" spans="6:6">
      <c r="F1077" s="61"/>
    </row>
    <row r="1078" spans="6:6">
      <c r="F1078" s="61"/>
    </row>
    <row r="1079" spans="6:6">
      <c r="F1079" s="61"/>
    </row>
    <row r="1080" spans="6:6">
      <c r="F1080" s="61"/>
    </row>
    <row r="1081" spans="6:6">
      <c r="F1081" s="61"/>
    </row>
    <row r="1082" spans="6:6">
      <c r="F1082" s="61"/>
    </row>
    <row r="1083" spans="6:6">
      <c r="F1083" s="61"/>
    </row>
    <row r="1084" spans="6:6">
      <c r="F1084" s="61"/>
    </row>
    <row r="1085" spans="6:6">
      <c r="F1085" s="61"/>
    </row>
    <row r="1086" spans="6:6">
      <c r="F1086" s="61"/>
    </row>
    <row r="1087" spans="6:6">
      <c r="F1087" s="61"/>
    </row>
    <row r="1088" spans="6:6">
      <c r="F1088" s="61"/>
    </row>
    <row r="1089" spans="6:6">
      <c r="F1089" s="61"/>
    </row>
    <row r="1090" spans="6:6">
      <c r="F1090" s="61"/>
    </row>
    <row r="1091" spans="6:6">
      <c r="F1091" s="61"/>
    </row>
    <row r="1092" spans="6:6">
      <c r="F1092" s="61"/>
    </row>
    <row r="1093" spans="6:6">
      <c r="F1093" s="61"/>
    </row>
    <row r="1094" spans="6:6">
      <c r="F1094" s="61"/>
    </row>
    <row r="1095" spans="6:6">
      <c r="F1095" s="61"/>
    </row>
    <row r="1096" spans="6:6">
      <c r="F1096" s="61"/>
    </row>
    <row r="1097" spans="6:6">
      <c r="F1097" s="61"/>
    </row>
    <row r="1098" spans="6:6">
      <c r="F1098" s="61"/>
    </row>
    <row r="1099" spans="6:6">
      <c r="F1099" s="61"/>
    </row>
    <row r="1100" spans="6:6">
      <c r="F1100" s="61"/>
    </row>
    <row r="1101" spans="6:6">
      <c r="F1101" s="61"/>
    </row>
    <row r="1102" spans="6:6">
      <c r="F1102" s="61"/>
    </row>
    <row r="1103" spans="6:6">
      <c r="F1103" s="61"/>
    </row>
    <row r="1104" spans="6:6">
      <c r="F1104" s="61"/>
    </row>
    <row r="1105" spans="6:6">
      <c r="F1105" s="61"/>
    </row>
    <row r="1106" spans="6:6">
      <c r="F1106" s="61"/>
    </row>
    <row r="1107" spans="6:6">
      <c r="F1107" s="61"/>
    </row>
    <row r="1108" spans="6:6">
      <c r="F1108" s="61"/>
    </row>
    <row r="1109" spans="6:6">
      <c r="F1109" s="61"/>
    </row>
    <row r="1110" spans="6:6">
      <c r="F1110" s="61"/>
    </row>
    <row r="1111" spans="6:6">
      <c r="F1111" s="61"/>
    </row>
    <row r="1112" spans="6:6">
      <c r="F1112" s="61"/>
    </row>
    <row r="1113" spans="6:6">
      <c r="F1113" s="61"/>
    </row>
    <row r="1114" spans="6:6">
      <c r="F1114" s="61"/>
    </row>
    <row r="1115" spans="6:6">
      <c r="F1115" s="61"/>
    </row>
    <row r="1116" spans="6:6">
      <c r="F1116" s="61"/>
    </row>
    <row r="1117" spans="6:6">
      <c r="F1117" s="61"/>
    </row>
    <row r="1118" spans="6:6">
      <c r="F1118" s="61"/>
    </row>
    <row r="1119" spans="6:6">
      <c r="F1119" s="61"/>
    </row>
    <row r="1120" spans="6:6">
      <c r="F1120" s="61"/>
    </row>
    <row r="1121" spans="6:6">
      <c r="F1121" s="61"/>
    </row>
    <row r="1122" spans="6:6">
      <c r="F1122" s="61"/>
    </row>
    <row r="1123" spans="6:6">
      <c r="F1123" s="61"/>
    </row>
    <row r="1124" spans="6:6">
      <c r="F1124" s="61"/>
    </row>
    <row r="1125" spans="6:6">
      <c r="F1125" s="61"/>
    </row>
    <row r="1126" spans="6:6">
      <c r="F1126" s="61"/>
    </row>
    <row r="1127" spans="6:6">
      <c r="F1127" s="61"/>
    </row>
    <row r="1128" spans="6:6">
      <c r="F1128" s="61"/>
    </row>
    <row r="1129" spans="6:6">
      <c r="F1129" s="61"/>
    </row>
    <row r="1130" spans="6:6">
      <c r="F1130" s="61"/>
    </row>
    <row r="1131" spans="6:6">
      <c r="F1131" s="61"/>
    </row>
    <row r="1132" spans="6:6">
      <c r="F1132" s="61"/>
    </row>
    <row r="1133" spans="6:6">
      <c r="F1133" s="61"/>
    </row>
    <row r="1134" spans="6:6">
      <c r="F1134" s="61"/>
    </row>
    <row r="1135" spans="6:6">
      <c r="F1135" s="61"/>
    </row>
    <row r="1136" spans="6:6">
      <c r="F1136" s="61"/>
    </row>
    <row r="1137" spans="6:6">
      <c r="F1137" s="61"/>
    </row>
    <row r="1138" spans="6:6">
      <c r="F1138" s="61"/>
    </row>
    <row r="1139" spans="6:6">
      <c r="F1139" s="61"/>
    </row>
    <row r="1140" spans="6:6">
      <c r="F1140" s="61"/>
    </row>
    <row r="1141" spans="6:6">
      <c r="F1141" s="61"/>
    </row>
    <row r="1142" spans="6:6">
      <c r="F1142" s="61"/>
    </row>
    <row r="1143" spans="6:6">
      <c r="F1143" s="61"/>
    </row>
    <row r="1144" spans="6:6">
      <c r="F1144" s="61"/>
    </row>
    <row r="1145" spans="6:6">
      <c r="F1145" s="61"/>
    </row>
    <row r="1146" spans="6:6">
      <c r="F1146" s="61"/>
    </row>
    <row r="1147" spans="6:6">
      <c r="F1147" s="61"/>
    </row>
    <row r="1148" spans="6:6">
      <c r="F1148" s="61"/>
    </row>
    <row r="1149" spans="6:6">
      <c r="F1149" s="61"/>
    </row>
    <row r="1150" spans="6:6">
      <c r="F1150" s="61"/>
    </row>
    <row r="1151" spans="6:6">
      <c r="F1151" s="61"/>
    </row>
    <row r="1152" spans="6:6">
      <c r="F1152" s="61"/>
    </row>
    <row r="1153" spans="6:6">
      <c r="F1153" s="61"/>
    </row>
    <row r="1154" spans="6:6">
      <c r="F1154" s="61"/>
    </row>
    <row r="1155" spans="6:6">
      <c r="F1155" s="61"/>
    </row>
    <row r="1156" spans="6:6">
      <c r="F1156" s="61"/>
    </row>
    <row r="1157" spans="6:6">
      <c r="F1157" s="61"/>
    </row>
    <row r="1158" spans="6:6">
      <c r="F1158" s="61"/>
    </row>
    <row r="1159" spans="6:6">
      <c r="F1159" s="61"/>
    </row>
    <row r="1160" spans="6:6">
      <c r="F1160" s="61"/>
    </row>
    <row r="1161" spans="6:6">
      <c r="F1161" s="61"/>
    </row>
    <row r="1162" spans="6:6">
      <c r="F1162" s="61"/>
    </row>
    <row r="1163" spans="6:6">
      <c r="F1163" s="61"/>
    </row>
    <row r="1164" spans="6:6">
      <c r="F1164" s="61"/>
    </row>
    <row r="1165" spans="6:6">
      <c r="F1165" s="61"/>
    </row>
    <row r="1166" spans="6:6">
      <c r="F1166" s="61"/>
    </row>
    <row r="1167" spans="6:6">
      <c r="F1167" s="61"/>
    </row>
    <row r="1168" spans="6:6">
      <c r="F1168" s="61"/>
    </row>
    <row r="1169" spans="6:6">
      <c r="F1169" s="61"/>
    </row>
    <row r="1170" spans="6:6">
      <c r="F1170" s="61"/>
    </row>
    <row r="1171" spans="6:6">
      <c r="F1171" s="61"/>
    </row>
    <row r="1172" spans="6:6">
      <c r="F1172" s="61"/>
    </row>
    <row r="1173" spans="6:6">
      <c r="F1173" s="61"/>
    </row>
    <row r="1174" spans="6:6">
      <c r="F1174" s="61"/>
    </row>
    <row r="1175" spans="6:6">
      <c r="F1175" s="61"/>
    </row>
    <row r="1176" spans="6:6">
      <c r="F1176" s="61"/>
    </row>
    <row r="1177" spans="6:6">
      <c r="F1177" s="61"/>
    </row>
    <row r="1178" spans="6:6">
      <c r="F1178" s="61"/>
    </row>
    <row r="1179" spans="6:6">
      <c r="F1179" s="61"/>
    </row>
    <row r="1180" spans="6:6">
      <c r="F1180" s="61"/>
    </row>
    <row r="1181" spans="6:6">
      <c r="F1181" s="61"/>
    </row>
    <row r="1182" spans="6:6">
      <c r="F1182" s="61"/>
    </row>
    <row r="1183" spans="6:6">
      <c r="F1183" s="61"/>
    </row>
    <row r="1184" spans="6:6">
      <c r="F1184" s="61"/>
    </row>
    <row r="1185" spans="6:6">
      <c r="F1185" s="61"/>
    </row>
    <row r="1186" spans="6:6">
      <c r="F1186" s="61"/>
    </row>
    <row r="1187" spans="6:6">
      <c r="F1187" s="61"/>
    </row>
    <row r="1188" spans="6:6">
      <c r="F1188" s="61"/>
    </row>
    <row r="1189" spans="6:6">
      <c r="F1189" s="61"/>
    </row>
    <row r="1190" spans="6:6">
      <c r="F1190" s="61"/>
    </row>
    <row r="1191" spans="6:6">
      <c r="F1191" s="61"/>
    </row>
    <row r="1192" spans="6:6">
      <c r="F1192" s="61"/>
    </row>
    <row r="1193" spans="6:6">
      <c r="F1193" s="61"/>
    </row>
    <row r="1194" spans="6:6">
      <c r="F1194" s="61"/>
    </row>
    <row r="1195" spans="6:6">
      <c r="F1195" s="61"/>
    </row>
    <row r="1196" spans="6:6">
      <c r="F1196" s="61"/>
    </row>
    <row r="1197" spans="6:6">
      <c r="F1197" s="61"/>
    </row>
    <row r="1198" spans="6:6">
      <c r="F1198" s="61"/>
    </row>
    <row r="1199" spans="6:6">
      <c r="F1199" s="61"/>
    </row>
    <row r="1200" spans="6:6">
      <c r="F1200" s="61"/>
    </row>
    <row r="1201" spans="6:6">
      <c r="F1201" s="61"/>
    </row>
    <row r="1202" spans="6:6">
      <c r="F1202" s="61"/>
    </row>
    <row r="1203" spans="6:6">
      <c r="F1203" s="61"/>
    </row>
    <row r="1204" spans="6:6">
      <c r="F1204" s="61"/>
    </row>
    <row r="1205" spans="6:6">
      <c r="F1205" s="61"/>
    </row>
    <row r="1206" spans="6:6">
      <c r="F1206" s="61"/>
    </row>
    <row r="1207" spans="6:6">
      <c r="F1207" s="61"/>
    </row>
    <row r="1208" spans="6:6">
      <c r="F1208" s="61"/>
    </row>
    <row r="1209" spans="6:6">
      <c r="F1209" s="61"/>
    </row>
    <row r="1210" spans="6:6">
      <c r="F1210" s="61"/>
    </row>
    <row r="1211" spans="6:6">
      <c r="F1211" s="61"/>
    </row>
    <row r="1212" spans="6:6">
      <c r="F1212" s="61"/>
    </row>
    <row r="1213" spans="6:6">
      <c r="F1213" s="61"/>
    </row>
    <row r="1214" spans="6:6">
      <c r="F1214" s="61"/>
    </row>
    <row r="1215" spans="6:6">
      <c r="F1215" s="61"/>
    </row>
    <row r="1216" spans="6:6">
      <c r="F1216" s="61"/>
    </row>
    <row r="1217" spans="6:6">
      <c r="F1217" s="61"/>
    </row>
    <row r="1218" spans="6:6">
      <c r="F1218" s="61"/>
    </row>
    <row r="1219" spans="6:6">
      <c r="F1219" s="61"/>
    </row>
    <row r="1220" spans="6:6">
      <c r="F1220" s="61"/>
    </row>
    <row r="1221" spans="6:6">
      <c r="F1221" s="61"/>
    </row>
    <row r="1222" spans="6:6">
      <c r="F1222" s="61"/>
    </row>
    <row r="1223" spans="6:6">
      <c r="F1223" s="61"/>
    </row>
    <row r="1224" spans="6:6">
      <c r="F1224" s="61"/>
    </row>
    <row r="1225" spans="6:6">
      <c r="F1225" s="61"/>
    </row>
    <row r="1226" spans="6:6">
      <c r="F1226" s="61"/>
    </row>
    <row r="1227" spans="6:6">
      <c r="F1227" s="61"/>
    </row>
    <row r="1228" spans="6:6">
      <c r="F1228" s="61"/>
    </row>
    <row r="1229" spans="6:6">
      <c r="F1229" s="61"/>
    </row>
    <row r="1230" spans="6:6">
      <c r="F1230" s="61"/>
    </row>
    <row r="1231" spans="6:6">
      <c r="F1231" s="61"/>
    </row>
    <row r="1232" spans="6:6">
      <c r="F1232" s="61"/>
    </row>
    <row r="1233" spans="6:6">
      <c r="F1233" s="61"/>
    </row>
    <row r="1234" spans="6:6">
      <c r="F1234" s="61"/>
    </row>
    <row r="1235" spans="6:6">
      <c r="F1235" s="61"/>
    </row>
    <row r="1236" spans="6:6">
      <c r="F1236" s="61"/>
    </row>
    <row r="1237" spans="6:6">
      <c r="F1237" s="61"/>
    </row>
    <row r="1238" spans="6:6">
      <c r="F1238" s="61"/>
    </row>
    <row r="1239" spans="6:6">
      <c r="F1239" s="61"/>
    </row>
    <row r="1240" spans="6:6">
      <c r="F1240" s="61"/>
    </row>
    <row r="1241" spans="6:6">
      <c r="F1241" s="61"/>
    </row>
    <row r="1242" spans="6:6">
      <c r="F1242" s="61"/>
    </row>
    <row r="1243" spans="6:6">
      <c r="F1243" s="61"/>
    </row>
    <row r="1244" spans="6:6">
      <c r="F1244" s="61"/>
    </row>
    <row r="1245" spans="6:6">
      <c r="F1245" s="61"/>
    </row>
    <row r="1246" spans="6:6">
      <c r="F1246" s="61"/>
    </row>
    <row r="1247" spans="6:6">
      <c r="F1247" s="61"/>
    </row>
    <row r="1248" spans="6:6">
      <c r="F1248" s="61"/>
    </row>
    <row r="1249" spans="6:6">
      <c r="F1249" s="61"/>
    </row>
    <row r="1250" spans="6:6">
      <c r="F1250" s="61"/>
    </row>
    <row r="1251" spans="6:6">
      <c r="F1251" s="61"/>
    </row>
    <row r="1252" spans="6:6">
      <c r="F1252" s="61"/>
    </row>
    <row r="1253" spans="6:6">
      <c r="F1253" s="61"/>
    </row>
    <row r="1254" spans="6:6">
      <c r="F1254" s="61"/>
    </row>
    <row r="1255" spans="6:6">
      <c r="F1255" s="61"/>
    </row>
    <row r="1256" spans="6:6">
      <c r="F1256" s="61"/>
    </row>
    <row r="1257" spans="6:6">
      <c r="F1257" s="61"/>
    </row>
    <row r="1258" spans="6:6">
      <c r="F1258" s="61"/>
    </row>
    <row r="1259" spans="6:6">
      <c r="F1259" s="61"/>
    </row>
    <row r="1260" spans="6:6">
      <c r="F1260" s="61"/>
    </row>
    <row r="1261" spans="6:6">
      <c r="F1261" s="61"/>
    </row>
    <row r="1262" spans="6:6">
      <c r="F1262" s="61"/>
    </row>
    <row r="1263" spans="6:6">
      <c r="F1263" s="61"/>
    </row>
    <row r="1264" spans="6:6">
      <c r="F1264" s="61"/>
    </row>
    <row r="1265" spans="6:6">
      <c r="F1265" s="61"/>
    </row>
    <row r="1266" spans="6:6">
      <c r="F1266" s="61"/>
    </row>
    <row r="1267" spans="6:6">
      <c r="F1267" s="61"/>
    </row>
    <row r="1268" spans="6:6">
      <c r="F1268" s="61"/>
    </row>
    <row r="1269" spans="6:6">
      <c r="F1269" s="61"/>
    </row>
    <row r="1270" spans="6:6">
      <c r="F1270" s="61"/>
    </row>
    <row r="1271" spans="6:6">
      <c r="F1271" s="61"/>
    </row>
    <row r="1272" spans="6:6">
      <c r="F1272" s="61"/>
    </row>
    <row r="1273" spans="6:6">
      <c r="F1273" s="61"/>
    </row>
    <row r="1274" spans="6:6">
      <c r="F1274" s="61"/>
    </row>
    <row r="1275" spans="6:6">
      <c r="F1275" s="61"/>
    </row>
    <row r="1276" spans="6:6">
      <c r="F1276" s="61"/>
    </row>
    <row r="1277" spans="6:6">
      <c r="F1277" s="61"/>
    </row>
    <row r="1278" spans="6:6">
      <c r="F1278" s="61"/>
    </row>
    <row r="1279" spans="6:6">
      <c r="F1279" s="61"/>
    </row>
    <row r="1280" spans="6:6">
      <c r="F1280" s="61"/>
    </row>
    <row r="1281" spans="6:6">
      <c r="F1281" s="61"/>
    </row>
    <row r="1282" spans="6:6">
      <c r="F1282" s="61"/>
    </row>
    <row r="1283" spans="6:6">
      <c r="F1283" s="61"/>
    </row>
    <row r="1284" spans="6:6">
      <c r="F1284" s="61"/>
    </row>
    <row r="1285" spans="6:6">
      <c r="F1285" s="61"/>
    </row>
    <row r="1286" spans="6:6">
      <c r="F1286" s="61"/>
    </row>
    <row r="1287" spans="6:6">
      <c r="F1287" s="61"/>
    </row>
    <row r="1288" spans="6:6">
      <c r="F1288" s="61"/>
    </row>
    <row r="1289" spans="6:6">
      <c r="F1289" s="61"/>
    </row>
    <row r="1290" spans="6:6">
      <c r="F1290" s="61"/>
    </row>
    <row r="1291" spans="6:6">
      <c r="F1291" s="61"/>
    </row>
    <row r="1292" spans="6:6">
      <c r="F1292" s="61"/>
    </row>
    <row r="1293" spans="6:6">
      <c r="F1293" s="61"/>
    </row>
    <row r="1294" spans="6:6">
      <c r="F1294" s="61"/>
    </row>
    <row r="1295" spans="6:6">
      <c r="F1295" s="61"/>
    </row>
    <row r="1296" spans="6:6">
      <c r="F1296" s="61"/>
    </row>
    <row r="1297" spans="6:6">
      <c r="F1297" s="61"/>
    </row>
    <row r="1298" spans="6:6">
      <c r="F1298" s="61"/>
    </row>
    <row r="1299" spans="6:6">
      <c r="F1299" s="61"/>
    </row>
    <row r="1300" spans="6:6">
      <c r="F1300" s="61"/>
    </row>
    <row r="1301" spans="6:6">
      <c r="F1301" s="61"/>
    </row>
    <row r="1302" spans="6:6">
      <c r="F1302" s="61"/>
    </row>
    <row r="1303" spans="6:6">
      <c r="F1303" s="61"/>
    </row>
    <row r="1304" spans="6:6">
      <c r="F1304" s="61"/>
    </row>
    <row r="1305" spans="6:6">
      <c r="F1305" s="61"/>
    </row>
    <row r="1306" spans="6:6">
      <c r="F1306" s="61"/>
    </row>
    <row r="1307" spans="6:6">
      <c r="F1307" s="61"/>
    </row>
    <row r="1308" spans="6:6">
      <c r="F1308" s="61"/>
    </row>
    <row r="1309" spans="6:6">
      <c r="F1309" s="61"/>
    </row>
    <row r="1310" spans="6:6">
      <c r="F1310" s="61"/>
    </row>
    <row r="1311" spans="6:6">
      <c r="F1311" s="61"/>
    </row>
    <row r="1312" spans="6:6">
      <c r="F1312" s="61"/>
    </row>
    <row r="1313" spans="6:6">
      <c r="F1313" s="61"/>
    </row>
    <row r="1314" spans="6:6">
      <c r="F1314" s="61"/>
    </row>
    <row r="1315" spans="6:6">
      <c r="F1315" s="61"/>
    </row>
    <row r="1316" spans="6:6">
      <c r="F1316" s="61"/>
    </row>
    <row r="1317" spans="6:6">
      <c r="F1317" s="61"/>
    </row>
    <row r="1318" spans="6:6">
      <c r="F1318" s="61"/>
    </row>
    <row r="1319" spans="6:6">
      <c r="F1319" s="61"/>
    </row>
    <row r="1320" spans="6:6">
      <c r="F1320" s="61"/>
    </row>
    <row r="1321" spans="6:6">
      <c r="F1321" s="61"/>
    </row>
    <row r="1322" spans="6:6">
      <c r="F1322" s="61"/>
    </row>
    <row r="1323" spans="6:6">
      <c r="F1323" s="61"/>
    </row>
    <row r="1324" spans="6:6">
      <c r="F1324" s="61"/>
    </row>
    <row r="1325" spans="6:6">
      <c r="F1325" s="61"/>
    </row>
    <row r="1326" spans="6:6">
      <c r="F1326" s="61"/>
    </row>
    <row r="1327" spans="6:6">
      <c r="F1327" s="61"/>
    </row>
    <row r="1328" spans="6:6">
      <c r="F1328" s="61"/>
    </row>
    <row r="1329" spans="6:6">
      <c r="F1329" s="61"/>
    </row>
    <row r="1330" spans="6:6">
      <c r="F1330" s="61"/>
    </row>
    <row r="1331" spans="6:6">
      <c r="F1331" s="61"/>
    </row>
    <row r="1332" spans="6:6">
      <c r="F1332" s="61"/>
    </row>
    <row r="1333" spans="6:6">
      <c r="F1333" s="61"/>
    </row>
    <row r="1334" spans="6:6">
      <c r="F1334" s="61"/>
    </row>
    <row r="1335" spans="6:6">
      <c r="F1335" s="61"/>
    </row>
    <row r="1336" spans="6:6">
      <c r="F1336" s="61"/>
    </row>
    <row r="1337" spans="6:6">
      <c r="F1337" s="61"/>
    </row>
    <row r="1338" spans="6:6">
      <c r="F1338" s="61"/>
    </row>
    <row r="1339" spans="6:6">
      <c r="F1339" s="61"/>
    </row>
    <row r="1340" spans="6:6">
      <c r="F1340" s="61"/>
    </row>
    <row r="1341" spans="6:6">
      <c r="F1341" s="61"/>
    </row>
    <row r="1342" spans="6:6">
      <c r="F1342" s="61"/>
    </row>
    <row r="1343" spans="6:6">
      <c r="F1343" s="61"/>
    </row>
    <row r="1344" spans="6:6">
      <c r="F1344" s="61"/>
    </row>
    <row r="1345" spans="6:6">
      <c r="F1345" s="61"/>
    </row>
    <row r="1346" spans="6:6">
      <c r="F1346" s="61"/>
    </row>
    <row r="1347" spans="6:6">
      <c r="F1347" s="61"/>
    </row>
    <row r="1348" spans="6:6">
      <c r="F1348" s="61"/>
    </row>
    <row r="1349" spans="6:6">
      <c r="F1349" s="61"/>
    </row>
    <row r="1350" spans="6:6">
      <c r="F1350" s="61"/>
    </row>
    <row r="1351" spans="6:6">
      <c r="F1351" s="61"/>
    </row>
    <row r="1352" spans="6:6">
      <c r="F1352" s="61"/>
    </row>
    <row r="1353" spans="6:6">
      <c r="F1353" s="61"/>
    </row>
    <row r="1354" spans="6:6">
      <c r="F1354" s="61"/>
    </row>
    <row r="1355" spans="6:6">
      <c r="F1355" s="61"/>
    </row>
    <row r="1356" spans="6:6">
      <c r="F1356" s="61"/>
    </row>
    <row r="1357" spans="6:6">
      <c r="F1357" s="61"/>
    </row>
    <row r="1358" spans="6:6">
      <c r="F1358" s="61"/>
    </row>
    <row r="1359" spans="6:6">
      <c r="F1359" s="61"/>
    </row>
    <row r="1360" spans="6:6">
      <c r="F1360" s="61"/>
    </row>
    <row r="1361" spans="6:6">
      <c r="F1361" s="61"/>
    </row>
    <row r="1362" spans="6:6">
      <c r="F1362" s="61"/>
    </row>
    <row r="1363" spans="6:6">
      <c r="F1363" s="61"/>
    </row>
    <row r="1364" spans="6:6">
      <c r="F1364" s="61"/>
    </row>
    <row r="1365" spans="6:6">
      <c r="F1365" s="61"/>
    </row>
    <row r="1366" spans="6:6">
      <c r="F1366" s="61"/>
    </row>
    <row r="1367" spans="6:6">
      <c r="F1367" s="61"/>
    </row>
    <row r="1368" spans="6:6">
      <c r="F1368" s="61"/>
    </row>
    <row r="1369" spans="6:6">
      <c r="F1369" s="61"/>
    </row>
    <row r="1370" spans="6:6">
      <c r="F1370" s="61"/>
    </row>
    <row r="1371" spans="6:6">
      <c r="F1371" s="61"/>
    </row>
    <row r="1372" spans="6:6">
      <c r="F1372" s="61"/>
    </row>
    <row r="1373" spans="6:6">
      <c r="F1373" s="61"/>
    </row>
    <row r="1374" spans="6:6">
      <c r="F1374" s="61"/>
    </row>
    <row r="1375" spans="6:6">
      <c r="F1375" s="61"/>
    </row>
    <row r="1376" spans="6:6">
      <c r="F1376" s="61"/>
    </row>
    <row r="1377" spans="6:6">
      <c r="F1377" s="61"/>
    </row>
    <row r="1378" spans="6:6">
      <c r="F1378" s="61"/>
    </row>
    <row r="1379" spans="6:6">
      <c r="F1379" s="61"/>
    </row>
    <row r="1380" spans="6:6">
      <c r="F1380" s="61"/>
    </row>
    <row r="1381" spans="6:6">
      <c r="F1381" s="61"/>
    </row>
    <row r="1382" spans="6:6">
      <c r="F1382" s="61"/>
    </row>
    <row r="1383" spans="6:6">
      <c r="F1383" s="61"/>
    </row>
    <row r="1384" spans="6:6">
      <c r="F1384" s="61"/>
    </row>
    <row r="1385" spans="6:6">
      <c r="F1385" s="61"/>
    </row>
    <row r="1386" spans="6:6">
      <c r="F1386" s="61"/>
    </row>
    <row r="1387" spans="6:6">
      <c r="F1387" s="61"/>
    </row>
    <row r="1388" spans="6:6">
      <c r="F1388" s="61"/>
    </row>
    <row r="1389" spans="6:6">
      <c r="F1389" s="61"/>
    </row>
    <row r="1390" spans="6:6">
      <c r="F1390" s="61"/>
    </row>
    <row r="1391" spans="6:6">
      <c r="F1391" s="61"/>
    </row>
    <row r="1392" spans="6:6">
      <c r="F1392" s="61"/>
    </row>
    <row r="1393" spans="6:6">
      <c r="F1393" s="61"/>
    </row>
    <row r="1394" spans="6:6">
      <c r="F1394" s="61"/>
    </row>
    <row r="1395" spans="6:6">
      <c r="F1395" s="61"/>
    </row>
    <row r="1396" spans="6:6">
      <c r="F1396" s="61"/>
    </row>
    <row r="1397" spans="6:6">
      <c r="F1397" s="61"/>
    </row>
    <row r="1398" spans="6:6">
      <c r="F1398" s="61"/>
    </row>
    <row r="1399" spans="6:6">
      <c r="F1399" s="61"/>
    </row>
    <row r="1400" spans="6:6">
      <c r="F1400" s="61"/>
    </row>
    <row r="1401" spans="6:6">
      <c r="F1401" s="61"/>
    </row>
    <row r="1402" spans="6:6">
      <c r="F1402" s="61"/>
    </row>
    <row r="1403" spans="6:6">
      <c r="F1403" s="61"/>
    </row>
    <row r="1404" spans="6:6">
      <c r="F1404" s="61"/>
    </row>
    <row r="1405" spans="6:6">
      <c r="F1405" s="61"/>
    </row>
    <row r="1406" spans="6:6">
      <c r="F1406" s="61"/>
    </row>
    <row r="1407" spans="6:6">
      <c r="F1407" s="61"/>
    </row>
    <row r="1408" spans="6:6">
      <c r="F1408" s="61"/>
    </row>
    <row r="1409" spans="6:6">
      <c r="F1409" s="61"/>
    </row>
    <row r="1410" spans="6:6">
      <c r="F1410" s="61"/>
    </row>
    <row r="1411" spans="6:6">
      <c r="F1411" s="61"/>
    </row>
    <row r="1412" spans="6:6">
      <c r="F1412" s="61"/>
    </row>
    <row r="1413" spans="6:6">
      <c r="F1413" s="61"/>
    </row>
    <row r="1414" spans="6:6">
      <c r="F1414" s="61"/>
    </row>
    <row r="1415" spans="6:6">
      <c r="F1415" s="61"/>
    </row>
    <row r="1416" spans="6:6">
      <c r="F1416" s="61"/>
    </row>
    <row r="1417" spans="6:6">
      <c r="F1417" s="61"/>
    </row>
    <row r="1418" spans="6:6">
      <c r="F1418" s="61"/>
    </row>
    <row r="1419" spans="6:6">
      <c r="F1419" s="61"/>
    </row>
    <row r="1420" spans="6:6">
      <c r="F1420" s="61"/>
    </row>
    <row r="1421" spans="6:6">
      <c r="F1421" s="61"/>
    </row>
    <row r="1422" spans="6:6">
      <c r="F1422" s="61"/>
    </row>
    <row r="1423" spans="6:6">
      <c r="F1423" s="61"/>
    </row>
    <row r="1424" spans="6:6">
      <c r="F1424" s="61"/>
    </row>
    <row r="1425" spans="6:6">
      <c r="F1425" s="61"/>
    </row>
    <row r="1426" spans="6:6">
      <c r="F1426" s="61"/>
    </row>
    <row r="1427" spans="6:6">
      <c r="F1427" s="61"/>
    </row>
    <row r="1428" spans="6:6">
      <c r="F1428" s="61"/>
    </row>
    <row r="1429" spans="6:6">
      <c r="F1429" s="61"/>
    </row>
    <row r="1430" spans="6:6">
      <c r="F1430" s="61"/>
    </row>
    <row r="1431" spans="6:6">
      <c r="F1431" s="61"/>
    </row>
    <row r="1432" spans="6:6">
      <c r="F1432" s="61"/>
    </row>
    <row r="1433" spans="6:6">
      <c r="F1433" s="61"/>
    </row>
    <row r="1434" spans="6:6">
      <c r="F1434" s="61"/>
    </row>
    <row r="1435" spans="6:6">
      <c r="F1435" s="61"/>
    </row>
    <row r="1436" spans="6:6">
      <c r="F1436" s="61"/>
    </row>
    <row r="1437" spans="6:6">
      <c r="F1437" s="61"/>
    </row>
    <row r="1438" spans="6:6">
      <c r="F1438" s="61"/>
    </row>
    <row r="1439" spans="6:6">
      <c r="F1439" s="61"/>
    </row>
    <row r="1440" spans="6:6">
      <c r="F1440" s="61"/>
    </row>
    <row r="1441" spans="6:6">
      <c r="F1441" s="61"/>
    </row>
    <row r="1442" spans="6:6">
      <c r="F1442" s="61"/>
    </row>
    <row r="1443" spans="6:6">
      <c r="F1443" s="61"/>
    </row>
    <row r="1444" spans="6:6">
      <c r="F1444" s="61"/>
    </row>
    <row r="1445" spans="6:6">
      <c r="F1445" s="61"/>
    </row>
    <row r="1446" spans="6:6">
      <c r="F1446" s="61"/>
    </row>
    <row r="1447" spans="6:6">
      <c r="F1447" s="61"/>
    </row>
    <row r="1448" spans="6:6">
      <c r="F1448" s="61"/>
    </row>
    <row r="1449" spans="6:6">
      <c r="F1449" s="61"/>
    </row>
    <row r="1450" spans="6:6">
      <c r="F1450" s="61"/>
    </row>
    <row r="1451" spans="6:6">
      <c r="F1451" s="61"/>
    </row>
    <row r="1452" spans="6:6">
      <c r="F1452" s="61"/>
    </row>
    <row r="1453" spans="6:6">
      <c r="F1453" s="61"/>
    </row>
    <row r="1454" spans="6:6">
      <c r="F1454" s="61"/>
    </row>
    <row r="1455" spans="6:6">
      <c r="F1455" s="61"/>
    </row>
    <row r="1456" spans="6:6">
      <c r="F1456" s="61"/>
    </row>
    <row r="1457" spans="6:6">
      <c r="F1457" s="61"/>
    </row>
    <row r="1458" spans="6:6">
      <c r="F1458" s="61"/>
    </row>
    <row r="1459" spans="6:6">
      <c r="F1459" s="61"/>
    </row>
    <row r="1460" spans="6:6">
      <c r="F1460" s="61"/>
    </row>
    <row r="1461" spans="6:6">
      <c r="F1461" s="61"/>
    </row>
    <row r="1462" spans="6:6">
      <c r="F1462" s="61"/>
    </row>
    <row r="1463" spans="6:6">
      <c r="F1463" s="61"/>
    </row>
    <row r="1464" spans="6:6">
      <c r="F1464" s="61"/>
    </row>
    <row r="1465" spans="6:6">
      <c r="F1465" s="61"/>
    </row>
    <row r="1466" spans="6:6">
      <c r="F1466" s="61"/>
    </row>
    <row r="1467" spans="6:6">
      <c r="F1467" s="61"/>
    </row>
    <row r="1468" spans="6:6">
      <c r="F1468" s="61"/>
    </row>
    <row r="1469" spans="6:6">
      <c r="F1469" s="61"/>
    </row>
    <row r="1470" spans="6:6">
      <c r="F1470" s="61"/>
    </row>
    <row r="1471" spans="6:6">
      <c r="F1471" s="61"/>
    </row>
    <row r="1472" spans="6:6">
      <c r="F1472" s="61"/>
    </row>
    <row r="1473" spans="6:6">
      <c r="F1473" s="61"/>
    </row>
    <row r="1474" spans="6:6">
      <c r="F1474" s="61"/>
    </row>
    <row r="1475" spans="6:6">
      <c r="F1475" s="61"/>
    </row>
    <row r="1476" spans="6:6">
      <c r="F1476" s="61"/>
    </row>
    <row r="1477" spans="6:6">
      <c r="F1477" s="61"/>
    </row>
    <row r="1478" spans="6:6">
      <c r="F1478" s="61"/>
    </row>
    <row r="1479" spans="6:6">
      <c r="F1479" s="61"/>
    </row>
    <row r="1480" spans="6:6">
      <c r="F1480" s="61"/>
    </row>
    <row r="1481" spans="6:6">
      <c r="F1481" s="61"/>
    </row>
    <row r="1482" spans="6:6">
      <c r="F1482" s="61"/>
    </row>
    <row r="1483" spans="6:6">
      <c r="F1483" s="61"/>
    </row>
    <row r="1484" spans="6:6">
      <c r="F1484" s="61"/>
    </row>
    <row r="1485" spans="6:6">
      <c r="F1485" s="61"/>
    </row>
    <row r="1486" spans="6:6">
      <c r="F1486" s="61"/>
    </row>
    <row r="1487" spans="6:6">
      <c r="F1487" s="61"/>
    </row>
    <row r="1488" spans="6:6">
      <c r="F1488" s="61"/>
    </row>
    <row r="1489" spans="6:6">
      <c r="F1489" s="61"/>
    </row>
    <row r="1490" spans="6:6">
      <c r="F1490" s="61"/>
    </row>
    <row r="1491" spans="6:6">
      <c r="F1491" s="61"/>
    </row>
    <row r="1492" spans="6:6">
      <c r="F1492" s="61"/>
    </row>
    <row r="1493" spans="6:6">
      <c r="F1493" s="61"/>
    </row>
    <row r="1494" spans="6:6">
      <c r="F1494" s="61"/>
    </row>
    <row r="1495" spans="6:6">
      <c r="F1495" s="61"/>
    </row>
    <row r="1496" spans="6:6">
      <c r="F1496" s="61"/>
    </row>
    <row r="1497" spans="6:6">
      <c r="F1497" s="61"/>
    </row>
    <row r="1498" spans="6:6">
      <c r="F1498" s="61"/>
    </row>
    <row r="1499" spans="6:6">
      <c r="F1499" s="61"/>
    </row>
    <row r="1500" spans="6:6">
      <c r="F1500" s="61"/>
    </row>
    <row r="1501" spans="6:6">
      <c r="F1501" s="61"/>
    </row>
    <row r="1502" spans="6:6">
      <c r="F1502" s="61"/>
    </row>
    <row r="1503" spans="6:6">
      <c r="F1503" s="61"/>
    </row>
    <row r="1504" spans="6:6">
      <c r="F1504" s="61"/>
    </row>
    <row r="1505" spans="6:6">
      <c r="F1505" s="61"/>
    </row>
    <row r="1506" spans="6:6">
      <c r="F1506" s="61"/>
    </row>
    <row r="1507" spans="6:6">
      <c r="F1507" s="61"/>
    </row>
    <row r="1508" spans="6:6">
      <c r="F1508" s="61"/>
    </row>
    <row r="1509" spans="6:6">
      <c r="F1509" s="61"/>
    </row>
    <row r="1510" spans="6:6">
      <c r="F1510" s="61"/>
    </row>
    <row r="1511" spans="6:6">
      <c r="F1511" s="61"/>
    </row>
    <row r="1512" spans="6:6">
      <c r="F1512" s="61"/>
    </row>
    <row r="1513" spans="6:6">
      <c r="F1513" s="61"/>
    </row>
    <row r="1514" spans="6:6">
      <c r="F1514" s="61"/>
    </row>
    <row r="1515" spans="6:6">
      <c r="F1515" s="61"/>
    </row>
    <row r="1516" spans="6:6">
      <c r="F1516" s="61"/>
    </row>
    <row r="1517" spans="6:6">
      <c r="F1517" s="61"/>
    </row>
    <row r="1518" spans="6:6">
      <c r="F1518" s="61"/>
    </row>
    <row r="1519" spans="6:6">
      <c r="F1519" s="61"/>
    </row>
    <row r="1520" spans="6:6">
      <c r="F1520" s="61"/>
    </row>
    <row r="1521" spans="6:6">
      <c r="F1521" s="61"/>
    </row>
    <row r="1522" spans="6:6">
      <c r="F1522" s="61"/>
    </row>
    <row r="1523" spans="6:6">
      <c r="F1523" s="61"/>
    </row>
    <row r="1524" spans="6:6">
      <c r="F1524" s="61"/>
    </row>
    <row r="1525" spans="6:6">
      <c r="F1525" s="61"/>
    </row>
    <row r="1526" spans="6:6">
      <c r="F1526" s="61"/>
    </row>
    <row r="1527" spans="6:6">
      <c r="F1527" s="61"/>
    </row>
    <row r="1528" spans="6:6">
      <c r="F1528" s="61"/>
    </row>
    <row r="1529" spans="6:6">
      <c r="F1529" s="61"/>
    </row>
    <row r="1530" spans="6:6">
      <c r="F1530" s="61"/>
    </row>
    <row r="1531" spans="6:6">
      <c r="F1531" s="61"/>
    </row>
    <row r="1532" spans="6:6">
      <c r="F1532" s="61"/>
    </row>
    <row r="1533" spans="6:6">
      <c r="F1533" s="61"/>
    </row>
    <row r="1534" spans="6:6">
      <c r="F1534" s="61"/>
    </row>
    <row r="1535" spans="6:6">
      <c r="F1535" s="61"/>
    </row>
    <row r="1536" spans="6:6">
      <c r="F1536" s="61"/>
    </row>
    <row r="1537" spans="6:6">
      <c r="F1537" s="61"/>
    </row>
    <row r="1538" spans="6:6">
      <c r="F1538" s="61"/>
    </row>
    <row r="1539" spans="6:6">
      <c r="F1539" s="61"/>
    </row>
    <row r="1540" spans="6:6">
      <c r="F1540" s="61"/>
    </row>
    <row r="1541" spans="6:6">
      <c r="F1541" s="61"/>
    </row>
    <row r="1542" spans="6:6">
      <c r="F1542" s="61"/>
    </row>
    <row r="1543" spans="6:6">
      <c r="F1543" s="61"/>
    </row>
    <row r="1544" spans="6:6">
      <c r="F1544" s="61"/>
    </row>
    <row r="1545" spans="6:6">
      <c r="F1545" s="61"/>
    </row>
    <row r="1546" spans="6:6">
      <c r="F1546" s="61"/>
    </row>
    <row r="1547" spans="6:6">
      <c r="F1547" s="61"/>
    </row>
    <row r="1548" spans="6:6">
      <c r="F1548" s="61"/>
    </row>
    <row r="1549" spans="6:6">
      <c r="F1549" s="61"/>
    </row>
    <row r="1550" spans="6:6">
      <c r="F1550" s="61"/>
    </row>
    <row r="1551" spans="6:6">
      <c r="F1551" s="61"/>
    </row>
    <row r="1552" spans="6:6">
      <c r="F1552" s="61"/>
    </row>
    <row r="1553" spans="6:6">
      <c r="F1553" s="61"/>
    </row>
    <row r="1554" spans="6:6">
      <c r="F1554" s="61"/>
    </row>
    <row r="1555" spans="6:6">
      <c r="F1555" s="61"/>
    </row>
    <row r="1556" spans="6:6">
      <c r="F1556" s="61"/>
    </row>
    <row r="1557" spans="6:6">
      <c r="F1557" s="61"/>
    </row>
    <row r="1558" spans="6:6">
      <c r="F1558" s="61"/>
    </row>
    <row r="1559" spans="6:6">
      <c r="F1559" s="61"/>
    </row>
    <row r="1560" spans="6:6">
      <c r="F1560" s="61"/>
    </row>
    <row r="1561" spans="6:6">
      <c r="F1561" s="61"/>
    </row>
    <row r="1562" spans="6:6">
      <c r="F1562" s="61"/>
    </row>
    <row r="1563" spans="6:6">
      <c r="F1563" s="61"/>
    </row>
    <row r="1564" spans="6:6">
      <c r="F1564" s="61"/>
    </row>
    <row r="1565" spans="6:6">
      <c r="F1565" s="61"/>
    </row>
    <row r="1566" spans="6:6">
      <c r="F1566" s="61"/>
    </row>
    <row r="1567" spans="6:6">
      <c r="F1567" s="61"/>
    </row>
    <row r="1568" spans="6:6">
      <c r="F1568" s="61"/>
    </row>
    <row r="1569" spans="6:6">
      <c r="F1569" s="61"/>
    </row>
    <row r="1570" spans="6:6">
      <c r="F1570" s="61"/>
    </row>
    <row r="1571" spans="6:6">
      <c r="F1571" s="61"/>
    </row>
    <row r="1572" spans="6:6">
      <c r="F1572" s="61"/>
    </row>
    <row r="1573" spans="6:6">
      <c r="F1573" s="61"/>
    </row>
    <row r="1574" spans="6:6">
      <c r="F1574" s="61"/>
    </row>
    <row r="1575" spans="6:6">
      <c r="F1575" s="61"/>
    </row>
    <row r="1576" spans="6:6">
      <c r="F1576" s="61"/>
    </row>
    <row r="1577" spans="6:6">
      <c r="F1577" s="61"/>
    </row>
    <row r="1578" spans="6:6">
      <c r="F1578" s="61"/>
    </row>
    <row r="1579" spans="6:6">
      <c r="F1579" s="61"/>
    </row>
    <row r="1580" spans="6:6">
      <c r="F1580" s="61"/>
    </row>
    <row r="1581" spans="6:6">
      <c r="F1581" s="61"/>
    </row>
    <row r="1582" spans="6:6">
      <c r="F1582" s="61"/>
    </row>
    <row r="1583" spans="6:6">
      <c r="F1583" s="61"/>
    </row>
    <row r="1584" spans="6:6">
      <c r="F1584" s="61"/>
    </row>
    <row r="1585" spans="6:6">
      <c r="F1585" s="61"/>
    </row>
    <row r="1586" spans="6:6">
      <c r="F1586" s="61"/>
    </row>
    <row r="1587" spans="6:6">
      <c r="F1587" s="61"/>
    </row>
    <row r="1588" spans="6:6">
      <c r="F1588" s="61"/>
    </row>
    <row r="1589" spans="6:6">
      <c r="F1589" s="61"/>
    </row>
    <row r="1590" spans="6:6">
      <c r="F1590" s="61"/>
    </row>
    <row r="1591" spans="6:6">
      <c r="F1591" s="61"/>
    </row>
    <row r="1592" spans="6:6">
      <c r="F1592" s="61"/>
    </row>
    <row r="1593" spans="6:6">
      <c r="F1593" s="61"/>
    </row>
    <row r="1594" spans="6:6">
      <c r="F1594" s="61"/>
    </row>
    <row r="1595" spans="6:6">
      <c r="F1595" s="61"/>
    </row>
    <row r="1596" spans="6:6">
      <c r="F1596" s="61"/>
    </row>
    <row r="1597" spans="6:6">
      <c r="F1597" s="61"/>
    </row>
    <row r="1598" spans="6:6">
      <c r="F1598" s="61"/>
    </row>
    <row r="1599" spans="6:6">
      <c r="F1599" s="61"/>
    </row>
    <row r="1600" spans="6:6">
      <c r="F1600" s="61"/>
    </row>
    <row r="1601" spans="6:6">
      <c r="F1601" s="61"/>
    </row>
    <row r="1602" spans="6:6">
      <c r="F1602" s="61"/>
    </row>
    <row r="1603" spans="6:6">
      <c r="F1603" s="61"/>
    </row>
    <row r="1604" spans="6:6">
      <c r="F1604" s="61"/>
    </row>
    <row r="1605" spans="6:6">
      <c r="F1605" s="61"/>
    </row>
    <row r="1606" spans="6:6">
      <c r="F1606" s="61"/>
    </row>
    <row r="1607" spans="6:6">
      <c r="F1607" s="61"/>
    </row>
    <row r="1608" spans="6:6">
      <c r="F1608" s="61"/>
    </row>
    <row r="1609" spans="6:6">
      <c r="F1609" s="61"/>
    </row>
    <row r="1610" spans="6:6">
      <c r="F1610" s="61"/>
    </row>
    <row r="1611" spans="6:6">
      <c r="F1611" s="61"/>
    </row>
    <row r="1612" spans="6:6">
      <c r="F1612" s="61"/>
    </row>
    <row r="1613" spans="6:6">
      <c r="F1613" s="61"/>
    </row>
    <row r="1614" spans="6:6">
      <c r="F1614" s="61"/>
    </row>
    <row r="1615" spans="6:6">
      <c r="F1615" s="61"/>
    </row>
    <row r="1616" spans="6:6">
      <c r="F1616" s="61"/>
    </row>
    <row r="1617" spans="6:6">
      <c r="F1617" s="61"/>
    </row>
    <row r="1618" spans="6:6">
      <c r="F1618" s="61"/>
    </row>
    <row r="1619" spans="6:6">
      <c r="F1619" s="61"/>
    </row>
    <row r="1620" spans="6:6">
      <c r="F1620" s="61"/>
    </row>
    <row r="1621" spans="6:6">
      <c r="F1621" s="61"/>
    </row>
    <row r="1622" spans="6:6">
      <c r="F1622" s="61"/>
    </row>
    <row r="1623" spans="6:6">
      <c r="F1623" s="61"/>
    </row>
    <row r="1624" spans="6:6">
      <c r="F1624" s="61"/>
    </row>
    <row r="1625" spans="6:6">
      <c r="F1625" s="61"/>
    </row>
    <row r="1626" spans="6:6">
      <c r="F1626" s="61"/>
    </row>
    <row r="1627" spans="6:6">
      <c r="F1627" s="61"/>
    </row>
    <row r="1628" spans="6:6">
      <c r="F1628" s="61"/>
    </row>
    <row r="1629" spans="6:6">
      <c r="F1629" s="61"/>
    </row>
    <row r="1630" spans="6:6">
      <c r="F1630" s="61"/>
    </row>
    <row r="1631" spans="6:6">
      <c r="F1631" s="61"/>
    </row>
    <row r="1632" spans="6:6">
      <c r="F1632" s="61"/>
    </row>
    <row r="1633" spans="6:6">
      <c r="F1633" s="61"/>
    </row>
    <row r="1634" spans="6:6">
      <c r="F1634" s="61"/>
    </row>
    <row r="1635" spans="6:6">
      <c r="F1635" s="61"/>
    </row>
    <row r="1636" spans="6:6">
      <c r="F1636" s="61"/>
    </row>
    <row r="1637" spans="6:6">
      <c r="F1637" s="61"/>
    </row>
    <row r="1638" spans="6:6">
      <c r="F1638" s="61"/>
    </row>
    <row r="1639" spans="6:6">
      <c r="F1639" s="61"/>
    </row>
    <row r="1640" spans="6:6">
      <c r="F1640" s="61"/>
    </row>
    <row r="1641" spans="6:6">
      <c r="F1641" s="61"/>
    </row>
    <row r="1642" spans="6:6">
      <c r="F1642" s="61"/>
    </row>
    <row r="1643" spans="6:6">
      <c r="F1643" s="61"/>
    </row>
    <row r="1644" spans="6:6">
      <c r="F1644" s="61"/>
    </row>
    <row r="1645" spans="6:6">
      <c r="F1645" s="61"/>
    </row>
    <row r="1646" spans="6:6">
      <c r="F1646" s="61"/>
    </row>
    <row r="1647" spans="6:6">
      <c r="F1647" s="61"/>
    </row>
    <row r="1648" spans="6:6">
      <c r="F1648" s="61"/>
    </row>
    <row r="1649" spans="6:6">
      <c r="F1649" s="61"/>
    </row>
    <row r="1650" spans="6:6">
      <c r="F1650" s="61"/>
    </row>
    <row r="1651" spans="6:6">
      <c r="F1651" s="61"/>
    </row>
    <row r="1652" spans="6:6">
      <c r="F1652" s="61"/>
    </row>
    <row r="1653" spans="6:6">
      <c r="F1653" s="61"/>
    </row>
    <row r="1654" spans="6:6">
      <c r="F1654" s="61"/>
    </row>
    <row r="1655" spans="6:6">
      <c r="F1655" s="61"/>
    </row>
    <row r="1656" spans="6:6">
      <c r="F1656" s="61"/>
    </row>
    <row r="1657" spans="6:6">
      <c r="F1657" s="61"/>
    </row>
    <row r="1658" spans="6:6">
      <c r="F1658" s="61"/>
    </row>
    <row r="1659" spans="6:6">
      <c r="F1659" s="61"/>
    </row>
    <row r="1660" spans="6:6">
      <c r="F1660" s="61"/>
    </row>
    <row r="1661" spans="6:6">
      <c r="F1661" s="61"/>
    </row>
    <row r="1662" spans="6:6">
      <c r="F1662" s="61"/>
    </row>
    <row r="1663" spans="6:6">
      <c r="F1663" s="61"/>
    </row>
    <row r="1664" spans="6:6">
      <c r="F1664" s="61"/>
    </row>
    <row r="1665" spans="6:6">
      <c r="F1665" s="61"/>
    </row>
    <row r="1666" spans="6:6">
      <c r="F1666" s="61"/>
    </row>
    <row r="1667" spans="6:6">
      <c r="F1667" s="61"/>
    </row>
    <row r="1668" spans="6:6">
      <c r="F1668" s="61"/>
    </row>
    <row r="1669" spans="6:6">
      <c r="F1669" s="61"/>
    </row>
    <row r="1670" spans="6:6">
      <c r="F1670" s="61"/>
    </row>
    <row r="1671" spans="6:6">
      <c r="F1671" s="61"/>
    </row>
    <row r="1672" spans="6:6">
      <c r="F1672" s="61"/>
    </row>
    <row r="1673" spans="6:6">
      <c r="F1673" s="61"/>
    </row>
    <row r="1674" spans="6:6">
      <c r="F1674" s="61"/>
    </row>
    <row r="1675" spans="6:6">
      <c r="F1675" s="61"/>
    </row>
    <row r="1676" spans="6:6">
      <c r="F1676" s="61"/>
    </row>
    <row r="1677" spans="6:6">
      <c r="F1677" s="61"/>
    </row>
    <row r="1678" spans="6:6">
      <c r="F1678" s="61"/>
    </row>
    <row r="1679" spans="6:6">
      <c r="F1679" s="61"/>
    </row>
    <row r="1680" spans="6:6">
      <c r="F1680" s="61"/>
    </row>
    <row r="1681" spans="6:6">
      <c r="F1681" s="61"/>
    </row>
    <row r="1682" spans="6:6">
      <c r="F1682" s="61"/>
    </row>
    <row r="1683" spans="6:6">
      <c r="F1683" s="61"/>
    </row>
    <row r="1684" spans="6:6">
      <c r="F1684" s="61"/>
    </row>
    <row r="1685" spans="6:6">
      <c r="F1685" s="61"/>
    </row>
    <row r="1686" spans="6:6">
      <c r="F1686" s="61"/>
    </row>
    <row r="1687" spans="6:6">
      <c r="F1687" s="61"/>
    </row>
    <row r="1688" spans="6:6">
      <c r="F1688" s="61"/>
    </row>
    <row r="1689" spans="6:6">
      <c r="F1689" s="61"/>
    </row>
    <row r="1690" spans="6:6">
      <c r="F1690" s="61"/>
    </row>
    <row r="1691" spans="6:6">
      <c r="F1691" s="61"/>
    </row>
    <row r="1692" spans="6:6">
      <c r="F1692" s="61"/>
    </row>
    <row r="1693" spans="6:6">
      <c r="F1693" s="61"/>
    </row>
    <row r="1694" spans="6:6">
      <c r="F1694" s="61"/>
    </row>
    <row r="1695" spans="6:6">
      <c r="F1695" s="61"/>
    </row>
    <row r="1696" spans="6:6">
      <c r="F1696" s="61"/>
    </row>
    <row r="1697" spans="6:6">
      <c r="F1697" s="61"/>
    </row>
    <row r="1698" spans="6:6">
      <c r="F1698" s="61"/>
    </row>
    <row r="1699" spans="6:6">
      <c r="F1699" s="61"/>
    </row>
    <row r="1700" spans="6:6">
      <c r="F1700" s="61"/>
    </row>
    <row r="1701" spans="6:6">
      <c r="F1701" s="61"/>
    </row>
    <row r="1702" spans="6:6">
      <c r="F1702" s="61"/>
    </row>
    <row r="1703" spans="6:6">
      <c r="F1703" s="61"/>
    </row>
    <row r="1704" spans="6:6">
      <c r="F1704" s="61"/>
    </row>
    <row r="1705" spans="6:6">
      <c r="F1705" s="61"/>
    </row>
    <row r="1706" spans="6:6">
      <c r="F1706" s="61"/>
    </row>
    <row r="1707" spans="6:6">
      <c r="F1707" s="61"/>
    </row>
    <row r="1708" spans="6:6">
      <c r="F1708" s="61"/>
    </row>
    <row r="1709" spans="6:6">
      <c r="F1709" s="61"/>
    </row>
    <row r="1710" spans="6:6">
      <c r="F1710" s="61"/>
    </row>
    <row r="1711" spans="6:6">
      <c r="F1711" s="61"/>
    </row>
    <row r="1712" spans="6:6">
      <c r="F1712" s="61"/>
    </row>
    <row r="1713" spans="6:6">
      <c r="F1713" s="61"/>
    </row>
    <row r="1714" spans="6:6">
      <c r="F1714" s="61"/>
    </row>
    <row r="1715" spans="6:6">
      <c r="F1715" s="61"/>
    </row>
    <row r="1716" spans="6:6">
      <c r="F1716" s="61"/>
    </row>
    <row r="1717" spans="6:6">
      <c r="F1717" s="61"/>
    </row>
    <row r="1718" spans="6:6">
      <c r="F1718" s="61"/>
    </row>
    <row r="1719" spans="6:6">
      <c r="F1719" s="61"/>
    </row>
    <row r="1720" spans="6:6">
      <c r="F1720" s="61"/>
    </row>
    <row r="1721" spans="6:6">
      <c r="F1721" s="61"/>
    </row>
    <row r="1722" spans="6:6">
      <c r="F1722" s="61"/>
    </row>
    <row r="1723" spans="6:6">
      <c r="F1723" s="61"/>
    </row>
    <row r="1724" spans="6:6">
      <c r="F1724" s="61"/>
    </row>
    <row r="1725" spans="6:6">
      <c r="F1725" s="61"/>
    </row>
    <row r="1726" spans="6:6">
      <c r="F1726" s="61"/>
    </row>
    <row r="1727" spans="6:6">
      <c r="F1727" s="61"/>
    </row>
    <row r="1728" spans="6:6">
      <c r="F1728" s="61"/>
    </row>
    <row r="1729" spans="6:6">
      <c r="F1729" s="61"/>
    </row>
    <row r="1730" spans="6:6">
      <c r="F1730" s="61"/>
    </row>
    <row r="1731" spans="6:6">
      <c r="F1731" s="61"/>
    </row>
    <row r="1732" spans="6:6">
      <c r="F1732" s="61"/>
    </row>
    <row r="1733" spans="6:6">
      <c r="F1733" s="61"/>
    </row>
    <row r="1734" spans="6:6">
      <c r="F1734" s="61"/>
    </row>
    <row r="1735" spans="6:6">
      <c r="F1735" s="61"/>
    </row>
    <row r="1736" spans="6:6">
      <c r="F1736" s="61"/>
    </row>
    <row r="1737" spans="6:6">
      <c r="F1737" s="61"/>
    </row>
    <row r="1738" spans="6:6">
      <c r="F1738" s="61"/>
    </row>
    <row r="1739" spans="6:6">
      <c r="F1739" s="61"/>
    </row>
    <row r="1740" spans="6:6">
      <c r="F1740" s="61"/>
    </row>
    <row r="1741" spans="6:6">
      <c r="F1741" s="61"/>
    </row>
    <row r="1742" spans="6:6">
      <c r="F1742" s="61"/>
    </row>
    <row r="1743" spans="6:6">
      <c r="F1743" s="61"/>
    </row>
    <row r="1744" spans="6:6">
      <c r="F1744" s="61"/>
    </row>
    <row r="1745" spans="6:6">
      <c r="F1745" s="61"/>
    </row>
    <row r="1746" spans="6:6">
      <c r="F1746" s="61"/>
    </row>
    <row r="1747" spans="6:6">
      <c r="F1747" s="61"/>
    </row>
    <row r="1748" spans="6:6">
      <c r="F1748" s="61"/>
    </row>
    <row r="1749" spans="6:6">
      <c r="F1749" s="61"/>
    </row>
    <row r="1750" spans="6:6">
      <c r="F1750" s="61"/>
    </row>
    <row r="1751" spans="6:6">
      <c r="F1751" s="61"/>
    </row>
    <row r="1752" spans="6:6">
      <c r="F1752" s="61"/>
    </row>
    <row r="1753" spans="6:6">
      <c r="F1753" s="61"/>
    </row>
    <row r="1754" spans="6:6">
      <c r="F1754" s="61"/>
    </row>
    <row r="1755" spans="6:6">
      <c r="F1755" s="61"/>
    </row>
    <row r="1756" spans="6:6">
      <c r="F1756" s="61"/>
    </row>
    <row r="1757" spans="6:6">
      <c r="F1757" s="61"/>
    </row>
    <row r="1758" spans="6:6">
      <c r="F1758" s="61"/>
    </row>
    <row r="1759" spans="6:6">
      <c r="F1759" s="61"/>
    </row>
    <row r="1760" spans="6:6">
      <c r="F1760" s="61"/>
    </row>
    <row r="1761" spans="6:6">
      <c r="F1761" s="61"/>
    </row>
    <row r="1762" spans="6:6">
      <c r="F1762" s="61"/>
    </row>
    <row r="1763" spans="6:6">
      <c r="F1763" s="61"/>
    </row>
    <row r="1764" spans="6:6">
      <c r="F1764" s="61"/>
    </row>
    <row r="1765" spans="6:6">
      <c r="F1765" s="61"/>
    </row>
    <row r="1766" spans="6:6">
      <c r="F1766" s="61"/>
    </row>
    <row r="1767" spans="6:6">
      <c r="F1767" s="61"/>
    </row>
    <row r="1768" spans="6:6">
      <c r="F1768" s="61"/>
    </row>
    <row r="1769" spans="6:6">
      <c r="F1769" s="61"/>
    </row>
    <row r="1770" spans="6:6">
      <c r="F1770" s="61"/>
    </row>
    <row r="1771" spans="6:6">
      <c r="F1771" s="61"/>
    </row>
    <row r="1772" spans="6:6">
      <c r="F1772" s="61"/>
    </row>
    <row r="1773" spans="6:6">
      <c r="F1773" s="61"/>
    </row>
    <row r="1774" spans="6:6">
      <c r="F1774" s="61"/>
    </row>
    <row r="1775" spans="6:6">
      <c r="F1775" s="61"/>
    </row>
    <row r="1776" spans="6:6">
      <c r="F1776" s="61"/>
    </row>
    <row r="1777" spans="6:6">
      <c r="F1777" s="61"/>
    </row>
    <row r="1778" spans="6:6">
      <c r="F1778" s="61"/>
    </row>
    <row r="1779" spans="6:6">
      <c r="F1779" s="61"/>
    </row>
    <row r="1780" spans="6:6">
      <c r="F1780" s="61"/>
    </row>
    <row r="1781" spans="6:6">
      <c r="F1781" s="61"/>
    </row>
    <row r="1782" spans="6:6">
      <c r="F1782" s="61"/>
    </row>
    <row r="1783" spans="6:6">
      <c r="F1783" s="61"/>
    </row>
    <row r="1784" spans="6:6">
      <c r="F1784" s="61"/>
    </row>
    <row r="1785" spans="6:6">
      <c r="F1785" s="61"/>
    </row>
    <row r="1786" spans="6:6">
      <c r="F1786" s="61"/>
    </row>
    <row r="1787" spans="6:6">
      <c r="F1787" s="61"/>
    </row>
    <row r="1788" spans="6:6">
      <c r="F1788" s="61"/>
    </row>
    <row r="1789" spans="6:6">
      <c r="F1789" s="61"/>
    </row>
    <row r="1790" spans="6:6">
      <c r="F1790" s="61"/>
    </row>
    <row r="1791" spans="6:6">
      <c r="F1791" s="61"/>
    </row>
    <row r="1792" spans="6:6">
      <c r="F1792" s="61"/>
    </row>
    <row r="1793" spans="6:6">
      <c r="F1793" s="61"/>
    </row>
    <row r="1794" spans="6:6">
      <c r="F1794" s="61"/>
    </row>
    <row r="1795" spans="6:6">
      <c r="F1795" s="61"/>
    </row>
    <row r="1796" spans="6:6">
      <c r="F1796" s="61"/>
    </row>
    <row r="1797" spans="6:6">
      <c r="F1797" s="61"/>
    </row>
    <row r="1798" spans="6:6">
      <c r="F1798" s="61"/>
    </row>
    <row r="1799" spans="6:6">
      <c r="F1799" s="61"/>
    </row>
    <row r="1800" spans="6:6">
      <c r="F1800" s="61"/>
    </row>
    <row r="1801" spans="6:6">
      <c r="F1801" s="61"/>
    </row>
    <row r="1802" spans="6:6">
      <c r="F1802" s="61"/>
    </row>
    <row r="1803" spans="6:6">
      <c r="F1803" s="61"/>
    </row>
    <row r="1804" spans="6:6">
      <c r="F1804" s="61"/>
    </row>
    <row r="1805" spans="6:6">
      <c r="F1805" s="61"/>
    </row>
    <row r="1806" spans="6:6">
      <c r="F1806" s="61"/>
    </row>
    <row r="1807" spans="6:6">
      <c r="F1807" s="61"/>
    </row>
    <row r="1808" spans="6:6">
      <c r="F1808" s="61"/>
    </row>
    <row r="1809" spans="6:6">
      <c r="F1809" s="61"/>
    </row>
    <row r="1810" spans="6:6">
      <c r="F1810" s="61"/>
    </row>
    <row r="1811" spans="6:6">
      <c r="F1811" s="61"/>
    </row>
    <row r="1812" spans="6:6">
      <c r="F1812" s="61"/>
    </row>
    <row r="1813" spans="6:6">
      <c r="F1813" s="61"/>
    </row>
    <row r="1814" spans="6:6">
      <c r="F1814" s="61"/>
    </row>
    <row r="1815" spans="6:6">
      <c r="F1815" s="61"/>
    </row>
    <row r="1816" spans="6:6">
      <c r="F1816" s="61"/>
    </row>
    <row r="1817" spans="6:6">
      <c r="F1817" s="61"/>
    </row>
    <row r="1818" spans="6:6">
      <c r="F1818" s="61"/>
    </row>
    <row r="1819" spans="6:6">
      <c r="F1819" s="61"/>
    </row>
    <row r="1820" spans="6:6">
      <c r="F1820" s="61"/>
    </row>
    <row r="1821" spans="6:6">
      <c r="F1821" s="61"/>
    </row>
    <row r="1822" spans="6:6">
      <c r="F1822" s="61"/>
    </row>
    <row r="1823" spans="6:6">
      <c r="F1823" s="61"/>
    </row>
    <row r="1824" spans="6:6">
      <c r="F1824" s="61"/>
    </row>
    <row r="1825" spans="6:6">
      <c r="F1825" s="61"/>
    </row>
    <row r="1826" spans="6:6">
      <c r="F1826" s="61"/>
    </row>
    <row r="1827" spans="6:6">
      <c r="F1827" s="61"/>
    </row>
    <row r="1828" spans="6:6">
      <c r="F1828" s="61"/>
    </row>
    <row r="1829" spans="6:6">
      <c r="F1829" s="61"/>
    </row>
    <row r="1830" spans="6:6">
      <c r="F1830" s="61"/>
    </row>
    <row r="1831" spans="6:6">
      <c r="F1831" s="61"/>
    </row>
    <row r="1832" spans="6:6">
      <c r="F1832" s="61"/>
    </row>
    <row r="1833" spans="6:6">
      <c r="F1833" s="61"/>
    </row>
    <row r="1834" spans="6:6">
      <c r="F1834" s="61"/>
    </row>
    <row r="1835" spans="6:6">
      <c r="F1835" s="61"/>
    </row>
    <row r="1836" spans="6:6">
      <c r="F1836" s="61"/>
    </row>
    <row r="1837" spans="6:6">
      <c r="F1837" s="61"/>
    </row>
    <row r="1838" spans="6:6">
      <c r="F1838" s="61"/>
    </row>
    <row r="1839" spans="6:6">
      <c r="F1839" s="61"/>
    </row>
    <row r="1840" spans="6:6">
      <c r="F1840" s="61"/>
    </row>
    <row r="1841" spans="6:6">
      <c r="F1841" s="61"/>
    </row>
    <row r="1842" spans="6:6">
      <c r="F1842" s="61"/>
    </row>
    <row r="1843" spans="6:6">
      <c r="F1843" s="61"/>
    </row>
    <row r="1844" spans="6:6">
      <c r="F1844" s="61"/>
    </row>
    <row r="1845" spans="6:6">
      <c r="F1845" s="61"/>
    </row>
    <row r="1846" spans="6:6">
      <c r="F1846" s="61"/>
    </row>
    <row r="1847" spans="6:6">
      <c r="F1847" s="61"/>
    </row>
    <row r="1848" spans="6:6">
      <c r="F1848" s="61"/>
    </row>
    <row r="1849" spans="6:6">
      <c r="F1849" s="61"/>
    </row>
    <row r="1850" spans="6:6">
      <c r="F1850" s="61"/>
    </row>
    <row r="1851" spans="6:6">
      <c r="F1851" s="61"/>
    </row>
    <row r="1852" spans="6:6">
      <c r="F1852" s="61"/>
    </row>
    <row r="1853" spans="6:6">
      <c r="F1853" s="61"/>
    </row>
    <row r="1854" spans="6:6">
      <c r="F1854" s="61"/>
    </row>
    <row r="1855" spans="6:6">
      <c r="F1855" s="61"/>
    </row>
    <row r="1856" spans="6:6">
      <c r="F1856" s="61"/>
    </row>
    <row r="1857" spans="6:6">
      <c r="F1857" s="61"/>
    </row>
    <row r="1858" spans="6:6">
      <c r="F1858" s="61"/>
    </row>
    <row r="1859" spans="6:6">
      <c r="F1859" s="61"/>
    </row>
    <row r="1860" spans="6:6">
      <c r="F1860" s="61"/>
    </row>
    <row r="1861" spans="6:6">
      <c r="F1861" s="61"/>
    </row>
    <row r="1862" spans="6:6">
      <c r="F1862" s="61"/>
    </row>
    <row r="1863" spans="6:6">
      <c r="F1863" s="61"/>
    </row>
    <row r="1864" spans="6:6">
      <c r="F1864" s="61"/>
    </row>
    <row r="1865" spans="6:6">
      <c r="F1865" s="61"/>
    </row>
    <row r="1866" spans="6:6">
      <c r="F1866" s="61"/>
    </row>
    <row r="1867" spans="6:6">
      <c r="F1867" s="61"/>
    </row>
    <row r="1868" spans="6:6">
      <c r="F1868" s="61"/>
    </row>
    <row r="1869" spans="6:6">
      <c r="F1869" s="61"/>
    </row>
    <row r="1870" spans="6:6">
      <c r="F1870" s="61"/>
    </row>
    <row r="1871" spans="6:6">
      <c r="F1871" s="61"/>
    </row>
    <row r="1872" spans="6:6">
      <c r="F1872" s="61"/>
    </row>
    <row r="1873" spans="6:6">
      <c r="F1873" s="61"/>
    </row>
    <row r="1874" spans="6:6">
      <c r="F1874" s="61"/>
    </row>
    <row r="1875" spans="6:6">
      <c r="F1875" s="61"/>
    </row>
    <row r="1876" spans="6:6">
      <c r="F1876" s="61"/>
    </row>
    <row r="1877" spans="6:6">
      <c r="F1877" s="61"/>
    </row>
    <row r="1878" spans="6:6">
      <c r="F1878" s="61"/>
    </row>
    <row r="1879" spans="6:6">
      <c r="F1879" s="61"/>
    </row>
    <row r="1880" spans="6:6">
      <c r="F1880" s="61"/>
    </row>
    <row r="1881" spans="6:6">
      <c r="F1881" s="61"/>
    </row>
    <row r="1882" spans="6:6">
      <c r="F1882" s="61"/>
    </row>
    <row r="1883" spans="6:6">
      <c r="F1883" s="61"/>
    </row>
    <row r="1884" spans="6:6">
      <c r="F1884" s="61"/>
    </row>
    <row r="1885" spans="6:6">
      <c r="F1885" s="61"/>
    </row>
    <row r="1886" spans="6:6">
      <c r="F1886" s="61"/>
    </row>
    <row r="1887" spans="6:6">
      <c r="F1887" s="61"/>
    </row>
    <row r="1888" spans="6:6">
      <c r="F1888" s="61"/>
    </row>
    <row r="1889" spans="6:6">
      <c r="F1889" s="61"/>
    </row>
    <row r="1890" spans="6:6">
      <c r="F1890" s="61"/>
    </row>
    <row r="1891" spans="6:6">
      <c r="F1891" s="61"/>
    </row>
    <row r="1892" spans="6:6">
      <c r="F1892" s="61"/>
    </row>
    <row r="1893" spans="6:6">
      <c r="F1893" s="61"/>
    </row>
    <row r="1894" spans="6:6">
      <c r="F1894" s="61"/>
    </row>
    <row r="1895" spans="6:6">
      <c r="F1895" s="61"/>
    </row>
    <row r="1896" spans="6:6">
      <c r="F1896" s="61"/>
    </row>
    <row r="1897" spans="6:6">
      <c r="F1897" s="61"/>
    </row>
    <row r="1898" spans="6:6">
      <c r="F1898" s="61"/>
    </row>
    <row r="1899" spans="6:6">
      <c r="F1899" s="61"/>
    </row>
    <row r="1900" spans="6:6">
      <c r="F1900" s="61"/>
    </row>
    <row r="1901" spans="6:6">
      <c r="F1901" s="61"/>
    </row>
    <row r="1902" spans="6:6">
      <c r="F1902" s="61"/>
    </row>
    <row r="1903" spans="6:6">
      <c r="F1903" s="61"/>
    </row>
    <row r="1904" spans="6:6">
      <c r="F1904" s="61"/>
    </row>
    <row r="1905" spans="6:6">
      <c r="F1905" s="61"/>
    </row>
    <row r="1906" spans="6:6">
      <c r="F1906" s="61"/>
    </row>
    <row r="1907" spans="6:6">
      <c r="F1907" s="61"/>
    </row>
    <row r="1908" spans="6:6">
      <c r="F1908" s="61"/>
    </row>
    <row r="1909" spans="6:6">
      <c r="F1909" s="61"/>
    </row>
    <row r="1910" spans="6:6">
      <c r="F1910" s="61"/>
    </row>
    <row r="1911" spans="6:6">
      <c r="F1911" s="61"/>
    </row>
    <row r="1912" spans="6:6">
      <c r="F1912" s="61"/>
    </row>
    <row r="1913" spans="6:6">
      <c r="F1913" s="61"/>
    </row>
    <row r="1914" spans="6:6">
      <c r="F1914" s="61"/>
    </row>
    <row r="1915" spans="6:6">
      <c r="F1915" s="61"/>
    </row>
    <row r="1916" spans="6:6">
      <c r="F1916" s="61"/>
    </row>
    <row r="1917" spans="6:6">
      <c r="F1917" s="61"/>
    </row>
    <row r="1918" spans="6:6">
      <c r="F1918" s="61"/>
    </row>
    <row r="1919" spans="6:6">
      <c r="F1919" s="61"/>
    </row>
    <row r="1920" spans="6:6">
      <c r="F1920" s="61"/>
    </row>
    <row r="1921" spans="6:6">
      <c r="F1921" s="61"/>
    </row>
    <row r="1922" spans="6:6">
      <c r="F1922" s="61"/>
    </row>
    <row r="1923" spans="6:6">
      <c r="F1923" s="61"/>
    </row>
    <row r="1924" spans="6:6">
      <c r="F1924" s="61"/>
    </row>
    <row r="1925" spans="6:6">
      <c r="F1925" s="61"/>
    </row>
    <row r="1926" spans="6:6">
      <c r="F1926" s="61"/>
    </row>
    <row r="1927" spans="6:6">
      <c r="F1927" s="61"/>
    </row>
    <row r="1928" spans="6:6">
      <c r="F1928" s="61"/>
    </row>
    <row r="1929" spans="6:6">
      <c r="F1929" s="61"/>
    </row>
    <row r="1930" spans="6:6">
      <c r="F1930" s="61"/>
    </row>
    <row r="1931" spans="6:6">
      <c r="F1931" s="61"/>
    </row>
    <row r="1932" spans="6:6">
      <c r="F1932" s="61"/>
    </row>
    <row r="1933" spans="6:6">
      <c r="F1933" s="61"/>
    </row>
    <row r="1934" spans="6:6">
      <c r="F1934" s="61"/>
    </row>
    <row r="1935" spans="6:6">
      <c r="F1935" s="61"/>
    </row>
    <row r="1936" spans="6:6">
      <c r="F1936" s="61"/>
    </row>
    <row r="1937" spans="6:6">
      <c r="F1937" s="61"/>
    </row>
    <row r="1938" spans="6:6">
      <c r="F1938" s="61"/>
    </row>
    <row r="1939" spans="6:6">
      <c r="F1939" s="61"/>
    </row>
    <row r="1940" spans="6:6">
      <c r="F1940" s="61"/>
    </row>
    <row r="1941" spans="6:6">
      <c r="F1941" s="61"/>
    </row>
    <row r="1942" spans="6:6">
      <c r="F1942" s="61"/>
    </row>
    <row r="1943" spans="6:6">
      <c r="F1943" s="61"/>
    </row>
    <row r="1944" spans="6:6">
      <c r="F1944" s="61"/>
    </row>
    <row r="1945" spans="6:6">
      <c r="F1945" s="61"/>
    </row>
    <row r="1946" spans="6:6">
      <c r="F1946" s="61"/>
    </row>
    <row r="1947" spans="6:6">
      <c r="F1947" s="61"/>
    </row>
    <row r="1948" spans="6:6">
      <c r="F1948" s="61"/>
    </row>
    <row r="1949" spans="6:6">
      <c r="F1949" s="61"/>
    </row>
    <row r="1950" spans="6:6">
      <c r="F1950" s="61"/>
    </row>
    <row r="1951" spans="6:6">
      <c r="F1951" s="61"/>
    </row>
    <row r="1952" spans="6:6">
      <c r="F1952" s="61"/>
    </row>
    <row r="1953" spans="6:6">
      <c r="F1953" s="61"/>
    </row>
    <row r="1954" spans="6:6">
      <c r="F1954" s="61"/>
    </row>
    <row r="1955" spans="6:6">
      <c r="F1955" s="61"/>
    </row>
    <row r="1956" spans="6:6">
      <c r="F1956" s="61"/>
    </row>
    <row r="1957" spans="6:6">
      <c r="F1957" s="61"/>
    </row>
    <row r="1958" spans="6:6">
      <c r="F1958" s="61"/>
    </row>
    <row r="1959" spans="6:6">
      <c r="F1959" s="61"/>
    </row>
    <row r="1960" spans="6:6">
      <c r="F1960" s="61"/>
    </row>
    <row r="1961" spans="6:6">
      <c r="F1961" s="61"/>
    </row>
    <row r="1962" spans="6:6">
      <c r="F1962" s="61"/>
    </row>
    <row r="1963" spans="6:6">
      <c r="F1963" s="61"/>
    </row>
    <row r="1964" spans="6:6">
      <c r="F1964" s="61"/>
    </row>
    <row r="1965" spans="6:6">
      <c r="F1965" s="61"/>
    </row>
    <row r="1966" spans="6:6">
      <c r="F1966" s="61"/>
    </row>
    <row r="1967" spans="6:6">
      <c r="F1967" s="61"/>
    </row>
    <row r="1968" spans="6:6">
      <c r="F1968" s="61"/>
    </row>
    <row r="1969" spans="6:6">
      <c r="F1969" s="61"/>
    </row>
    <row r="1970" spans="6:6">
      <c r="F1970" s="61"/>
    </row>
    <row r="1971" spans="6:6">
      <c r="F1971" s="61"/>
    </row>
    <row r="1972" spans="6:6">
      <c r="F1972" s="61"/>
    </row>
    <row r="1973" spans="6:6">
      <c r="F1973" s="61"/>
    </row>
  </sheetData>
  <conditionalFormatting sqref="G1:Q65536">
    <cfRule type="containsErrors" dxfId="0" priority="1">
      <formula>ISERROR(G1)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</vt:lpstr>
      <vt:lpstr>U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2019-11-30T16:52:07Z</dcterms:created>
  <dcterms:modified xsi:type="dcterms:W3CDTF">2019-12-23T20:59:20Z</dcterms:modified>
</cp:coreProperties>
</file>