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hms/Desktop/deltahedging/deltahedging/deltahedging/"/>
    </mc:Choice>
  </mc:AlternateContent>
  <xr:revisionPtr revIDLastSave="0" documentId="13_ncr:1_{4697099F-E74F-C846-9C84-85651BBBE827}" xr6:coauthVersionLast="45" xr6:coauthVersionMax="45" xr10:uidLastSave="{00000000-0000-0000-0000-000000000000}"/>
  <bookViews>
    <workbookView xWindow="0" yWindow="460" windowWidth="28800" windowHeight="16240" activeTab="1" xr2:uid="{FC26BE07-C3A6-8D4A-8019-EC791081BC06}"/>
  </bookViews>
  <sheets>
    <sheet name="Sheet1" sheetId="1" r:id="rId1"/>
    <sheet name="Sheet2" sheetId="2" r:id="rId2"/>
    <sheet name="Sheet3" sheetId="3" r:id="rId3"/>
  </sheets>
  <definedNames>
    <definedName name="D">Sheet1!$C$17</definedName>
    <definedName name="solver_adj" localSheetId="0" hidden="1">Sheet1!$D$14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itr" localSheetId="0" hidden="1">2147483647</definedName>
    <definedName name="solver_lhs1" localSheetId="0" hidden="1">Sheet1!$E$28</definedName>
    <definedName name="solver_lhs2" localSheetId="0" hidden="1">Sheet1!$E$29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opt" localSheetId="0" hidden="1">Sheet1!$C$23</definedName>
    <definedName name="solver_pre" localSheetId="0" hidden="1">0.000001</definedName>
    <definedName name="solver_rbv" localSheetId="0" hidden="1">1</definedName>
    <definedName name="solver_rel1" localSheetId="0" hidden="1">2</definedName>
    <definedName name="solver_rel2" localSheetId="0" hidden="1">2</definedName>
    <definedName name="solver_rhs1" localSheetId="0" hidden="1">Sheet1!$F$28</definedName>
    <definedName name="solver_rhs2" localSheetId="0" hidden="1">Sheet1!$F$29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261.6586</definedName>
    <definedName name="solver_ver" localSheetId="0" hidden="1">2</definedName>
    <definedName name="U">Sheet1!$C$16</definedName>
    <definedName name="UP">Sheet1!$C$16</definedName>
  </definedNames>
  <calcPr calcId="191029" iterate="1" iterateCount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2" i="2" l="1"/>
  <c r="AG2" i="2"/>
  <c r="T4" i="3" l="1"/>
  <c r="L2" i="2"/>
  <c r="L3" i="2"/>
  <c r="L4" i="2" s="1"/>
  <c r="L5" i="2" s="1"/>
  <c r="L6" i="2" s="1"/>
  <c r="L7" i="2" s="1"/>
  <c r="L8" i="2" s="1"/>
  <c r="L9" i="2" s="1"/>
  <c r="L10" i="2" s="1"/>
  <c r="L11" i="2" s="1"/>
  <c r="L12" i="2" s="1"/>
  <c r="L13" i="2" s="1"/>
  <c r="L14" i="2" s="1"/>
  <c r="L15" i="2" s="1"/>
  <c r="L16" i="2" s="1"/>
  <c r="L17" i="2" s="1"/>
  <c r="L18" i="2" s="1"/>
  <c r="L19" i="2" s="1"/>
  <c r="L20" i="2" s="1"/>
  <c r="L21" i="2" s="1"/>
  <c r="L22" i="2" s="1"/>
  <c r="L23" i="2" s="1"/>
  <c r="L24" i="2" s="1"/>
  <c r="L25" i="2" s="1"/>
  <c r="L26" i="2" s="1"/>
  <c r="L27" i="2" s="1"/>
  <c r="L28" i="2" s="1"/>
  <c r="L29" i="2" s="1"/>
  <c r="L30" i="2" s="1"/>
  <c r="L31" i="2" s="1"/>
  <c r="L32" i="2" s="1"/>
  <c r="L33" i="2" s="1"/>
  <c r="L34" i="2" s="1"/>
  <c r="L35" i="2" s="1"/>
  <c r="L36" i="2" s="1"/>
  <c r="L37" i="2" s="1"/>
  <c r="L38" i="2" s="1"/>
  <c r="L39" i="2" s="1"/>
  <c r="L40" i="2" s="1"/>
  <c r="L41" i="2" s="1"/>
  <c r="L42" i="2" s="1"/>
  <c r="L43" i="2" s="1"/>
  <c r="L44" i="2" s="1"/>
  <c r="L45" i="2" s="1"/>
  <c r="L46" i="2" s="1"/>
  <c r="L47" i="2" s="1"/>
  <c r="L48" i="2" s="1"/>
  <c r="L49" i="2" s="1"/>
  <c r="L50" i="2" s="1"/>
  <c r="L51" i="2" s="1"/>
  <c r="L52" i="2" s="1"/>
  <c r="L53" i="2" s="1"/>
  <c r="L54" i="2" s="1"/>
  <c r="L55" i="2" s="1"/>
  <c r="L56" i="2" s="1"/>
  <c r="L57" i="2" s="1"/>
  <c r="L58" i="2" s="1"/>
  <c r="L59" i="2" s="1"/>
  <c r="L60" i="2" s="1"/>
  <c r="L61" i="2" s="1"/>
  <c r="L62" i="2" s="1"/>
  <c r="L63" i="2" s="1"/>
  <c r="L64" i="2" s="1"/>
  <c r="L65" i="2" s="1"/>
  <c r="L66" i="2" s="1"/>
  <c r="L67" i="2" s="1"/>
  <c r="L68" i="2" s="1"/>
  <c r="L69" i="2" s="1"/>
  <c r="L70" i="2" s="1"/>
  <c r="L71" i="2" s="1"/>
  <c r="L72" i="2" s="1"/>
  <c r="L73" i="2" s="1"/>
  <c r="L74" i="2" s="1"/>
  <c r="L75" i="2" s="1"/>
  <c r="L76" i="2" s="1"/>
  <c r="L77" i="2" s="1"/>
  <c r="L78" i="2" s="1"/>
  <c r="L79" i="2" s="1"/>
  <c r="L80" i="2" s="1"/>
  <c r="L81" i="2" s="1"/>
  <c r="L82" i="2" s="1"/>
  <c r="L83" i="2" s="1"/>
  <c r="L84" i="2" s="1"/>
  <c r="L85" i="2" s="1"/>
  <c r="L86" i="2" s="1"/>
  <c r="L87" i="2" s="1"/>
  <c r="L88" i="2" s="1"/>
  <c r="L89" i="2" s="1"/>
  <c r="L90" i="2" s="1"/>
  <c r="L91" i="2" s="1"/>
  <c r="L92" i="2" s="1"/>
  <c r="L93" i="2" s="1"/>
  <c r="L94" i="2" s="1"/>
  <c r="L95" i="2" s="1"/>
  <c r="L96" i="2" s="1"/>
  <c r="L97" i="2" s="1"/>
  <c r="L98" i="2" s="1"/>
  <c r="L99" i="2" s="1"/>
  <c r="L100" i="2" s="1"/>
  <c r="L101" i="2" s="1"/>
  <c r="L102" i="2" s="1"/>
  <c r="L103" i="2" s="1"/>
  <c r="L104" i="2" s="1"/>
  <c r="L105" i="2" s="1"/>
  <c r="L106" i="2" s="1"/>
  <c r="L107" i="2" s="1"/>
  <c r="L108" i="2" s="1"/>
  <c r="L109" i="2" s="1"/>
  <c r="L110" i="2" s="1"/>
  <c r="L111" i="2" s="1"/>
  <c r="L112" i="2" s="1"/>
  <c r="L113" i="2" s="1"/>
  <c r="L114" i="2" s="1"/>
  <c r="L115" i="2" s="1"/>
  <c r="L116" i="2" s="1"/>
  <c r="L117" i="2" s="1"/>
  <c r="L118" i="2" s="1"/>
  <c r="L119" i="2" s="1"/>
  <c r="L120" i="2" s="1"/>
  <c r="L121" i="2" s="1"/>
  <c r="L122" i="2" s="1"/>
  <c r="L123" i="2" s="1"/>
  <c r="L124" i="2" s="1"/>
  <c r="L125" i="2" s="1"/>
  <c r="L126" i="2" s="1"/>
  <c r="L127" i="2" s="1"/>
  <c r="L128" i="2" s="1"/>
  <c r="L129" i="2" s="1"/>
  <c r="L130" i="2" s="1"/>
  <c r="L131" i="2" s="1"/>
  <c r="L132" i="2" s="1"/>
  <c r="L133" i="2" s="1"/>
  <c r="L134" i="2" s="1"/>
  <c r="L135" i="2" s="1"/>
  <c r="L136" i="2" s="1"/>
  <c r="L137" i="2" s="1"/>
  <c r="L138" i="2" s="1"/>
  <c r="L139" i="2" s="1"/>
  <c r="L140" i="2" s="1"/>
  <c r="L141" i="2" s="1"/>
  <c r="L142" i="2" s="1"/>
  <c r="L143" i="2" s="1"/>
  <c r="L144" i="2" s="1"/>
  <c r="L145" i="2" s="1"/>
  <c r="L146" i="2" s="1"/>
  <c r="L147" i="2" s="1"/>
  <c r="L148" i="2" s="1"/>
  <c r="L149" i="2" s="1"/>
  <c r="L150" i="2" s="1"/>
  <c r="L151" i="2" s="1"/>
  <c r="L152" i="2" s="1"/>
  <c r="L153" i="2" s="1"/>
  <c r="L154" i="2" s="1"/>
  <c r="L155" i="2" s="1"/>
  <c r="L156" i="2" s="1"/>
  <c r="L157" i="2" s="1"/>
  <c r="L158" i="2" s="1"/>
  <c r="L159" i="2" s="1"/>
  <c r="L160" i="2" s="1"/>
  <c r="L161" i="2" s="1"/>
  <c r="L162" i="2" s="1"/>
  <c r="L163" i="2" s="1"/>
  <c r="L164" i="2" s="1"/>
  <c r="L165" i="2" s="1"/>
  <c r="L166" i="2" s="1"/>
  <c r="L167" i="2" s="1"/>
  <c r="L168" i="2" s="1"/>
  <c r="L169" i="2" s="1"/>
  <c r="L170" i="2" s="1"/>
  <c r="L171" i="2" s="1"/>
  <c r="L172" i="2" s="1"/>
  <c r="L173" i="2" s="1"/>
  <c r="L174" i="2" s="1"/>
  <c r="L175" i="2" s="1"/>
  <c r="L176" i="2" s="1"/>
  <c r="L177" i="2" s="1"/>
  <c r="L178" i="2" s="1"/>
  <c r="L179" i="2" s="1"/>
  <c r="L180" i="2" s="1"/>
  <c r="L181" i="2" s="1"/>
  <c r="L182" i="2" s="1"/>
  <c r="L183" i="2" s="1"/>
  <c r="L184" i="2" s="1"/>
  <c r="L185" i="2" s="1"/>
  <c r="L186" i="2" s="1"/>
  <c r="L187" i="2" s="1"/>
  <c r="L188" i="2" s="1"/>
  <c r="L189" i="2" s="1"/>
  <c r="L190" i="2" s="1"/>
  <c r="L191" i="2" s="1"/>
  <c r="L192" i="2" s="1"/>
  <c r="L193" i="2" s="1"/>
  <c r="L194" i="2" s="1"/>
  <c r="L195" i="2" s="1"/>
  <c r="L196" i="2" s="1"/>
  <c r="L197" i="2" s="1"/>
  <c r="L198" i="2" s="1"/>
  <c r="L199" i="2" s="1"/>
  <c r="L200" i="2" s="1"/>
  <c r="L201" i="2" s="1"/>
  <c r="L202" i="2" s="1"/>
  <c r="L203" i="2" s="1"/>
  <c r="L204" i="2" s="1"/>
  <c r="L205" i="2" s="1"/>
  <c r="L206" i="2" s="1"/>
  <c r="L207" i="2" s="1"/>
  <c r="L208" i="2" s="1"/>
  <c r="L209" i="2" s="1"/>
  <c r="L210" i="2" s="1"/>
  <c r="L211" i="2" s="1"/>
  <c r="L212" i="2" s="1"/>
  <c r="L213" i="2" s="1"/>
  <c r="L214" i="2" s="1"/>
  <c r="L215" i="2" s="1"/>
  <c r="L216" i="2" s="1"/>
  <c r="L217" i="2" s="1"/>
  <c r="L218" i="2" s="1"/>
  <c r="L219" i="2" s="1"/>
  <c r="L220" i="2" s="1"/>
  <c r="L221" i="2" s="1"/>
  <c r="L222" i="2" s="1"/>
  <c r="L223" i="2" s="1"/>
  <c r="L224" i="2" s="1"/>
  <c r="L225" i="2" s="1"/>
  <c r="L226" i="2" s="1"/>
  <c r="L227" i="2" s="1"/>
  <c r="L228" i="2" s="1"/>
  <c r="L229" i="2" s="1"/>
  <c r="L230" i="2" s="1"/>
  <c r="L231" i="2" s="1"/>
  <c r="L232" i="2" s="1"/>
  <c r="L233" i="2" s="1"/>
  <c r="L234" i="2" s="1"/>
  <c r="L235" i="2" s="1"/>
  <c r="L236" i="2" s="1"/>
  <c r="L237" i="2" s="1"/>
  <c r="L238" i="2" s="1"/>
  <c r="L239" i="2" s="1"/>
  <c r="L240" i="2" s="1"/>
  <c r="L241" i="2" s="1"/>
  <c r="L242" i="2" s="1"/>
  <c r="L243" i="2" s="1"/>
  <c r="L244" i="2" s="1"/>
  <c r="L245" i="2" s="1"/>
  <c r="L246" i="2" s="1"/>
  <c r="L247" i="2" s="1"/>
  <c r="L248" i="2" s="1"/>
  <c r="L249" i="2" s="1"/>
  <c r="L250" i="2" s="1"/>
  <c r="L251" i="2" s="1"/>
  <c r="AE1" i="2"/>
  <c r="T5" i="3"/>
  <c r="T6" i="3"/>
  <c r="T2" i="3"/>
  <c r="H6" i="3" s="1"/>
  <c r="AD1" i="2"/>
  <c r="C10" i="1"/>
  <c r="C12" i="1"/>
  <c r="C13" i="1"/>
  <c r="C14" i="1"/>
  <c r="C9" i="1"/>
  <c r="C8" i="1"/>
  <c r="T7" i="3"/>
  <c r="Q3" i="3" s="1"/>
  <c r="K2" i="2"/>
  <c r="B7" i="2"/>
  <c r="K3" i="2" s="1"/>
  <c r="K4" i="2" s="1"/>
  <c r="K5" i="2" s="1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K42" i="2" s="1"/>
  <c r="K43" i="2" s="1"/>
  <c r="K44" i="2" s="1"/>
  <c r="K45" i="2" s="1"/>
  <c r="K46" i="2" s="1"/>
  <c r="K47" i="2" s="1"/>
  <c r="K48" i="2" s="1"/>
  <c r="K49" i="2" s="1"/>
  <c r="K50" i="2" s="1"/>
  <c r="K51" i="2" s="1"/>
  <c r="K52" i="2" s="1"/>
  <c r="K53" i="2" s="1"/>
  <c r="K54" i="2" s="1"/>
  <c r="K55" i="2" s="1"/>
  <c r="K56" i="2" s="1"/>
  <c r="K57" i="2" s="1"/>
  <c r="K58" i="2" s="1"/>
  <c r="K59" i="2" s="1"/>
  <c r="K60" i="2" s="1"/>
  <c r="K61" i="2" s="1"/>
  <c r="K62" i="2" s="1"/>
  <c r="K63" i="2" s="1"/>
  <c r="K64" i="2" s="1"/>
  <c r="K65" i="2" s="1"/>
  <c r="K66" i="2" s="1"/>
  <c r="K67" i="2" s="1"/>
  <c r="K68" i="2" s="1"/>
  <c r="K69" i="2" s="1"/>
  <c r="K70" i="2" s="1"/>
  <c r="K71" i="2" s="1"/>
  <c r="K72" i="2" s="1"/>
  <c r="K73" i="2" s="1"/>
  <c r="K74" i="2" s="1"/>
  <c r="K75" i="2" s="1"/>
  <c r="K76" i="2" s="1"/>
  <c r="K77" i="2" s="1"/>
  <c r="K78" i="2" s="1"/>
  <c r="K79" i="2" s="1"/>
  <c r="K80" i="2" s="1"/>
  <c r="K81" i="2" s="1"/>
  <c r="K82" i="2" s="1"/>
  <c r="K83" i="2" s="1"/>
  <c r="K84" i="2" s="1"/>
  <c r="K85" i="2" s="1"/>
  <c r="K86" i="2" s="1"/>
  <c r="K87" i="2" s="1"/>
  <c r="K88" i="2" s="1"/>
  <c r="K89" i="2" s="1"/>
  <c r="K90" i="2" s="1"/>
  <c r="K91" i="2" s="1"/>
  <c r="K92" i="2" s="1"/>
  <c r="K93" i="2" s="1"/>
  <c r="K94" i="2" s="1"/>
  <c r="K95" i="2" s="1"/>
  <c r="K96" i="2" s="1"/>
  <c r="K97" i="2" s="1"/>
  <c r="K98" i="2" s="1"/>
  <c r="K99" i="2" s="1"/>
  <c r="K100" i="2" s="1"/>
  <c r="K101" i="2" s="1"/>
  <c r="K102" i="2" s="1"/>
  <c r="K103" i="2" s="1"/>
  <c r="K104" i="2" s="1"/>
  <c r="K105" i="2" s="1"/>
  <c r="K106" i="2" s="1"/>
  <c r="K107" i="2" s="1"/>
  <c r="K108" i="2" s="1"/>
  <c r="K109" i="2" s="1"/>
  <c r="K110" i="2" s="1"/>
  <c r="K111" i="2" s="1"/>
  <c r="K112" i="2" s="1"/>
  <c r="K113" i="2" s="1"/>
  <c r="K114" i="2" s="1"/>
  <c r="K115" i="2" s="1"/>
  <c r="K116" i="2" s="1"/>
  <c r="K117" i="2" s="1"/>
  <c r="K118" i="2" s="1"/>
  <c r="K119" i="2" s="1"/>
  <c r="K120" i="2" s="1"/>
  <c r="K121" i="2" s="1"/>
  <c r="K122" i="2" s="1"/>
  <c r="K123" i="2" s="1"/>
  <c r="K124" i="2" s="1"/>
  <c r="K125" i="2" s="1"/>
  <c r="K126" i="2" s="1"/>
  <c r="K127" i="2" s="1"/>
  <c r="K128" i="2" s="1"/>
  <c r="K129" i="2" s="1"/>
  <c r="K130" i="2" s="1"/>
  <c r="K131" i="2" s="1"/>
  <c r="K132" i="2" s="1"/>
  <c r="K133" i="2" s="1"/>
  <c r="K134" i="2" s="1"/>
  <c r="K135" i="2" s="1"/>
  <c r="K136" i="2" s="1"/>
  <c r="K137" i="2" s="1"/>
  <c r="K138" i="2" s="1"/>
  <c r="K139" i="2" s="1"/>
  <c r="K140" i="2" s="1"/>
  <c r="K141" i="2" s="1"/>
  <c r="K142" i="2" s="1"/>
  <c r="K143" i="2" s="1"/>
  <c r="K144" i="2" s="1"/>
  <c r="K145" i="2" s="1"/>
  <c r="K146" i="2" s="1"/>
  <c r="K147" i="2" s="1"/>
  <c r="K148" i="2" s="1"/>
  <c r="K149" i="2" s="1"/>
  <c r="K150" i="2" s="1"/>
  <c r="K151" i="2" s="1"/>
  <c r="K152" i="2" s="1"/>
  <c r="K153" i="2" s="1"/>
  <c r="K154" i="2" s="1"/>
  <c r="K155" i="2" s="1"/>
  <c r="K156" i="2" s="1"/>
  <c r="K157" i="2" s="1"/>
  <c r="K158" i="2" s="1"/>
  <c r="K159" i="2" s="1"/>
  <c r="K160" i="2" s="1"/>
  <c r="K161" i="2" s="1"/>
  <c r="K162" i="2" s="1"/>
  <c r="K163" i="2" s="1"/>
  <c r="K164" i="2" s="1"/>
  <c r="K165" i="2" s="1"/>
  <c r="K166" i="2" s="1"/>
  <c r="K167" i="2" s="1"/>
  <c r="K168" i="2" s="1"/>
  <c r="K169" i="2" s="1"/>
  <c r="K170" i="2" s="1"/>
  <c r="K171" i="2" s="1"/>
  <c r="K172" i="2" s="1"/>
  <c r="K173" i="2" s="1"/>
  <c r="K174" i="2" s="1"/>
  <c r="K175" i="2" s="1"/>
  <c r="K176" i="2" s="1"/>
  <c r="K177" i="2" s="1"/>
  <c r="K178" i="2" s="1"/>
  <c r="K179" i="2" s="1"/>
  <c r="K180" i="2" s="1"/>
  <c r="K181" i="2" s="1"/>
  <c r="K182" i="2" s="1"/>
  <c r="K183" i="2" s="1"/>
  <c r="K184" i="2" s="1"/>
  <c r="K185" i="2" s="1"/>
  <c r="K186" i="2" s="1"/>
  <c r="K187" i="2" s="1"/>
  <c r="K188" i="2" s="1"/>
  <c r="K189" i="2" s="1"/>
  <c r="K190" i="2" s="1"/>
  <c r="K191" i="2" s="1"/>
  <c r="K192" i="2" s="1"/>
  <c r="K193" i="2" s="1"/>
  <c r="K194" i="2" s="1"/>
  <c r="K195" i="2" s="1"/>
  <c r="K196" i="2" s="1"/>
  <c r="K197" i="2" s="1"/>
  <c r="K198" i="2" s="1"/>
  <c r="K199" i="2" s="1"/>
  <c r="K200" i="2" s="1"/>
  <c r="K201" i="2" s="1"/>
  <c r="K202" i="2" s="1"/>
  <c r="K203" i="2" s="1"/>
  <c r="K204" i="2" s="1"/>
  <c r="K205" i="2" s="1"/>
  <c r="K206" i="2" s="1"/>
  <c r="K207" i="2" s="1"/>
  <c r="K208" i="2" s="1"/>
  <c r="K209" i="2" s="1"/>
  <c r="K210" i="2" s="1"/>
  <c r="K211" i="2" s="1"/>
  <c r="K212" i="2" s="1"/>
  <c r="K213" i="2" s="1"/>
  <c r="K214" i="2" s="1"/>
  <c r="K215" i="2" s="1"/>
  <c r="K216" i="2" s="1"/>
  <c r="K217" i="2" s="1"/>
  <c r="K218" i="2" s="1"/>
  <c r="K219" i="2" s="1"/>
  <c r="K220" i="2" s="1"/>
  <c r="K221" i="2" s="1"/>
  <c r="K222" i="2" s="1"/>
  <c r="K223" i="2" s="1"/>
  <c r="K224" i="2" s="1"/>
  <c r="K225" i="2" s="1"/>
  <c r="K226" i="2" s="1"/>
  <c r="K227" i="2" s="1"/>
  <c r="K228" i="2" s="1"/>
  <c r="K229" i="2" s="1"/>
  <c r="K230" i="2" s="1"/>
  <c r="K231" i="2" s="1"/>
  <c r="K232" i="2" s="1"/>
  <c r="K233" i="2" s="1"/>
  <c r="K234" i="2" s="1"/>
  <c r="K235" i="2" s="1"/>
  <c r="K236" i="2" s="1"/>
  <c r="K237" i="2" s="1"/>
  <c r="K238" i="2" s="1"/>
  <c r="K239" i="2" s="1"/>
  <c r="K240" i="2" s="1"/>
  <c r="K241" i="2" s="1"/>
  <c r="K242" i="2" s="1"/>
  <c r="K243" i="2" s="1"/>
  <c r="K244" i="2" s="1"/>
  <c r="K245" i="2" s="1"/>
  <c r="K246" i="2" s="1"/>
  <c r="K247" i="2" s="1"/>
  <c r="K248" i="2" s="1"/>
  <c r="K249" i="2" s="1"/>
  <c r="K250" i="2" s="1"/>
  <c r="K251" i="2" s="1"/>
  <c r="Q2" i="3" l="1"/>
  <c r="AA2" i="2" s="1"/>
  <c r="AA3" i="2"/>
  <c r="Q6" i="3"/>
  <c r="AA6" i="2" s="1"/>
  <c r="Q5" i="3"/>
  <c r="AA5" i="2" s="1"/>
  <c r="Q4" i="3"/>
  <c r="AA4" i="2" s="1"/>
  <c r="H5" i="3"/>
  <c r="I5" i="3" s="1"/>
  <c r="H4" i="3"/>
  <c r="I4" i="3" s="1"/>
  <c r="H3" i="3"/>
  <c r="J3" i="3" s="1"/>
  <c r="H2" i="3"/>
  <c r="I2" i="3" s="1"/>
  <c r="I6" i="3"/>
  <c r="J6" i="3"/>
  <c r="AC2" i="2" l="1"/>
  <c r="AI2" i="2" s="1"/>
  <c r="AB2" i="2"/>
  <c r="AC6" i="2"/>
  <c r="AB6" i="2"/>
  <c r="AC4" i="2"/>
  <c r="AB4" i="2"/>
  <c r="AC5" i="2"/>
  <c r="AB5" i="2"/>
  <c r="AC3" i="2"/>
  <c r="AB3" i="2"/>
  <c r="J5" i="3"/>
  <c r="I3" i="3"/>
  <c r="J4" i="3"/>
  <c r="J2" i="3"/>
  <c r="D2" i="3"/>
  <c r="N2" i="2"/>
  <c r="P2" i="2"/>
  <c r="O2" i="2"/>
  <c r="M2" i="2"/>
  <c r="C15" i="1"/>
  <c r="C18" i="1" s="1"/>
  <c r="G41" i="1"/>
  <c r="Q1" i="1"/>
  <c r="P1" i="1"/>
  <c r="N1" i="1"/>
  <c r="O1" i="1"/>
  <c r="M1" i="1"/>
  <c r="H1" i="1"/>
  <c r="I1" i="1"/>
  <c r="J1" i="1"/>
  <c r="K1" i="1"/>
  <c r="L1" i="1"/>
  <c r="AH2" i="2" l="1"/>
  <c r="T2" i="2"/>
  <c r="S2" i="2"/>
  <c r="K2" i="3"/>
  <c r="L2" i="3"/>
  <c r="M2" i="3"/>
  <c r="D3" i="3"/>
  <c r="O3" i="2"/>
  <c r="P3" i="2"/>
  <c r="M3" i="2"/>
  <c r="Q2" i="2"/>
  <c r="R2" i="2"/>
  <c r="N3" i="2"/>
  <c r="C16" i="1"/>
  <c r="C17" i="1" s="1"/>
  <c r="P2" i="1"/>
  <c r="O2" i="1"/>
  <c r="Q2" i="1"/>
  <c r="N2" i="1"/>
  <c r="M2" i="1"/>
  <c r="L2" i="1"/>
  <c r="H2" i="1"/>
  <c r="I2" i="1"/>
  <c r="G2" i="1"/>
  <c r="K2" i="1"/>
  <c r="J2" i="1"/>
  <c r="N2" i="3" l="1"/>
  <c r="D4" i="3"/>
  <c r="L3" i="3"/>
  <c r="P3" i="3"/>
  <c r="K3" i="3"/>
  <c r="M3" i="3"/>
  <c r="S3" i="2"/>
  <c r="T3" i="2"/>
  <c r="O4" i="2"/>
  <c r="P4" i="2"/>
  <c r="Q3" i="2"/>
  <c r="R3" i="2"/>
  <c r="M4" i="2"/>
  <c r="N4" i="2"/>
  <c r="N3" i="1"/>
  <c r="N13" i="1" s="1"/>
  <c r="M3" i="1"/>
  <c r="M17" i="1" s="1"/>
  <c r="O3" i="1"/>
  <c r="Q3" i="1"/>
  <c r="P3" i="1"/>
  <c r="I3" i="1"/>
  <c r="J3" i="1"/>
  <c r="J29" i="1" s="1"/>
  <c r="K3" i="1"/>
  <c r="K25" i="1" s="1"/>
  <c r="L3" i="1"/>
  <c r="L21" i="1" s="1"/>
  <c r="H3" i="1"/>
  <c r="H37" i="1" s="1"/>
  <c r="O2" i="3" l="1"/>
  <c r="AE2" i="2" s="1"/>
  <c r="AD2" i="2"/>
  <c r="M4" i="3"/>
  <c r="K4" i="3"/>
  <c r="N3" i="3"/>
  <c r="L4" i="3"/>
  <c r="P4" i="3"/>
  <c r="D5" i="3"/>
  <c r="S4" i="2"/>
  <c r="T4" i="2"/>
  <c r="O5" i="2"/>
  <c r="P5" i="2"/>
  <c r="Q4" i="2"/>
  <c r="R4" i="2"/>
  <c r="M5" i="2"/>
  <c r="N5" i="2"/>
  <c r="I33" i="1"/>
  <c r="Q4" i="1"/>
  <c r="O4" i="1"/>
  <c r="N4" i="1"/>
  <c r="P4" i="1"/>
  <c r="M4" i="1"/>
  <c r="C19" i="1"/>
  <c r="L4" i="1"/>
  <c r="L45" i="1" s="1"/>
  <c r="H4" i="1"/>
  <c r="H45" i="1" s="1"/>
  <c r="K4" i="1"/>
  <c r="K57" i="1" s="1"/>
  <c r="I4" i="1"/>
  <c r="J4" i="1"/>
  <c r="N4" i="3" l="1"/>
  <c r="AD4" i="2" s="1"/>
  <c r="O3" i="3"/>
  <c r="AE3" i="2" s="1"/>
  <c r="AD3" i="2"/>
  <c r="K5" i="3"/>
  <c r="D6" i="3"/>
  <c r="P5" i="3"/>
  <c r="L5" i="3"/>
  <c r="M5" i="3"/>
  <c r="S5" i="2"/>
  <c r="T5" i="2"/>
  <c r="O6" i="2"/>
  <c r="P6" i="2"/>
  <c r="Q5" i="2"/>
  <c r="M6" i="2"/>
  <c r="R5" i="2"/>
  <c r="N6" i="2"/>
  <c r="M41" i="1"/>
  <c r="N37" i="1"/>
  <c r="M49" i="1"/>
  <c r="M57" i="1"/>
  <c r="M65" i="1"/>
  <c r="N61" i="1"/>
  <c r="N53" i="1"/>
  <c r="N45" i="1"/>
  <c r="N69" i="1"/>
  <c r="L53" i="1"/>
  <c r="M25" i="1"/>
  <c r="L29" i="1"/>
  <c r="N21" i="1"/>
  <c r="N29" i="1"/>
  <c r="L37" i="1"/>
  <c r="M33" i="1"/>
  <c r="K33" i="1"/>
  <c r="C20" i="1"/>
  <c r="L61" i="1"/>
  <c r="J45" i="1"/>
  <c r="J53" i="1"/>
  <c r="I41" i="1"/>
  <c r="I49" i="1"/>
  <c r="J37" i="1"/>
  <c r="K49" i="1"/>
  <c r="K41" i="1"/>
  <c r="AG3" i="2" l="1"/>
  <c r="AI3" i="2" s="1"/>
  <c r="AF3" i="2"/>
  <c r="AH3" i="2" s="1"/>
  <c r="O4" i="3"/>
  <c r="AE4" i="2" s="1"/>
  <c r="AG4" i="2" s="1"/>
  <c r="AI4" i="2" s="1"/>
  <c r="M6" i="3"/>
  <c r="N5" i="3"/>
  <c r="P6" i="3"/>
  <c r="L6" i="3"/>
  <c r="D7" i="3"/>
  <c r="H7" i="3" s="1"/>
  <c r="K6" i="3"/>
  <c r="T6" i="2"/>
  <c r="S6" i="2"/>
  <c r="O7" i="2"/>
  <c r="P7" i="2"/>
  <c r="Q6" i="2"/>
  <c r="R6" i="2"/>
  <c r="M7" i="2"/>
  <c r="N7" i="2"/>
  <c r="N38" i="1"/>
  <c r="N55" i="1"/>
  <c r="N23" i="1"/>
  <c r="N14" i="1"/>
  <c r="N62" i="1"/>
  <c r="N47" i="1"/>
  <c r="N30" i="1"/>
  <c r="N15" i="1"/>
  <c r="N46" i="1"/>
  <c r="N71" i="1"/>
  <c r="N54" i="1"/>
  <c r="N70" i="1"/>
  <c r="N39" i="1"/>
  <c r="N31" i="1"/>
  <c r="N22" i="1"/>
  <c r="N63" i="1"/>
  <c r="AF4" i="2" l="1"/>
  <c r="AH4" i="2" s="1"/>
  <c r="I7" i="3"/>
  <c r="J7" i="3"/>
  <c r="O5" i="3"/>
  <c r="AE5" i="2" s="1"/>
  <c r="AD5" i="2"/>
  <c r="N6" i="3"/>
  <c r="K7" i="3"/>
  <c r="D8" i="3"/>
  <c r="P7" i="3"/>
  <c r="Q7" i="3" s="1"/>
  <c r="AA7" i="2" s="1"/>
  <c r="L7" i="3"/>
  <c r="M7" i="3"/>
  <c r="S7" i="2"/>
  <c r="T7" i="2"/>
  <c r="O8" i="2"/>
  <c r="P8" i="2"/>
  <c r="R7" i="2"/>
  <c r="Q7" i="2"/>
  <c r="M8" i="2"/>
  <c r="N8" i="2"/>
  <c r="M34" i="1"/>
  <c r="M42" i="1"/>
  <c r="M26" i="1"/>
  <c r="M19" i="1"/>
  <c r="M58" i="1"/>
  <c r="M43" i="1"/>
  <c r="M51" i="1"/>
  <c r="M66" i="1"/>
  <c r="M50" i="1"/>
  <c r="M59" i="1"/>
  <c r="M67" i="1"/>
  <c r="M27" i="1"/>
  <c r="M35" i="1"/>
  <c r="M18" i="1"/>
  <c r="AC7" i="2" l="1"/>
  <c r="AB7" i="2"/>
  <c r="AG5" i="2"/>
  <c r="AI5" i="2" s="1"/>
  <c r="AF5" i="2"/>
  <c r="AH5" i="2" s="1"/>
  <c r="H8" i="3"/>
  <c r="O6" i="3"/>
  <c r="AE6" i="2" s="1"/>
  <c r="AD6" i="2"/>
  <c r="K8" i="3"/>
  <c r="M8" i="3"/>
  <c r="P8" i="3"/>
  <c r="L8" i="3"/>
  <c r="D9" i="3"/>
  <c r="N7" i="3"/>
  <c r="S8" i="2"/>
  <c r="T8" i="2"/>
  <c r="O9" i="2"/>
  <c r="P9" i="2"/>
  <c r="Q8" i="2"/>
  <c r="R8" i="2"/>
  <c r="M9" i="2"/>
  <c r="N9" i="2"/>
  <c r="L38" i="1"/>
  <c r="L22" i="1"/>
  <c r="L54" i="1"/>
  <c r="L30" i="1"/>
  <c r="L62" i="1"/>
  <c r="L47" i="1"/>
  <c r="L39" i="1"/>
  <c r="L55" i="1"/>
  <c r="L63" i="1"/>
  <c r="L46" i="1"/>
  <c r="L31" i="1"/>
  <c r="L23" i="1"/>
  <c r="AG6" i="2" l="1"/>
  <c r="AI6" i="2" s="1"/>
  <c r="AF6" i="2"/>
  <c r="AH6" i="2" s="1"/>
  <c r="H9" i="3"/>
  <c r="I8" i="3"/>
  <c r="J8" i="3"/>
  <c r="O7" i="3"/>
  <c r="AE7" i="2" s="1"/>
  <c r="AD7" i="2"/>
  <c r="Q8" i="3"/>
  <c r="AA8" i="2" s="1"/>
  <c r="N8" i="3"/>
  <c r="P9" i="3"/>
  <c r="L9" i="3"/>
  <c r="D10" i="3"/>
  <c r="H10" i="3" s="1"/>
  <c r="K9" i="3"/>
  <c r="M9" i="3"/>
  <c r="S9" i="2"/>
  <c r="T9" i="2"/>
  <c r="O10" i="2"/>
  <c r="P10" i="2"/>
  <c r="Q9" i="2"/>
  <c r="R9" i="2"/>
  <c r="M10" i="2"/>
  <c r="N10" i="2"/>
  <c r="K34" i="1"/>
  <c r="K26" i="1"/>
  <c r="K58" i="1"/>
  <c r="K51" i="1"/>
  <c r="K43" i="1"/>
  <c r="K59" i="1"/>
  <c r="K27" i="1"/>
  <c r="K35" i="1"/>
  <c r="K50" i="1"/>
  <c r="K42" i="1"/>
  <c r="AC8" i="2" l="1"/>
  <c r="AB8" i="2"/>
  <c r="AG7" i="2"/>
  <c r="AI7" i="2" s="1"/>
  <c r="AF7" i="2"/>
  <c r="AH7" i="2" s="1"/>
  <c r="I10" i="3"/>
  <c r="J10" i="3"/>
  <c r="I9" i="3"/>
  <c r="J9" i="3"/>
  <c r="O8" i="3"/>
  <c r="AE8" i="2" s="1"/>
  <c r="AD8" i="2"/>
  <c r="Q9" i="3"/>
  <c r="AA9" i="2" s="1"/>
  <c r="K10" i="3"/>
  <c r="M10" i="3"/>
  <c r="N9" i="3"/>
  <c r="D11" i="3"/>
  <c r="H11" i="3" s="1"/>
  <c r="P10" i="3"/>
  <c r="L10" i="3"/>
  <c r="S10" i="2"/>
  <c r="T10" i="2"/>
  <c r="O11" i="2"/>
  <c r="P11" i="2"/>
  <c r="Q10" i="2"/>
  <c r="R10" i="2"/>
  <c r="M11" i="2"/>
  <c r="N11" i="2"/>
  <c r="J30" i="1"/>
  <c r="J54" i="1"/>
  <c r="J39" i="1"/>
  <c r="J31" i="1"/>
  <c r="J47" i="1"/>
  <c r="J55" i="1"/>
  <c r="J46" i="1"/>
  <c r="J38" i="1"/>
  <c r="AF8" i="2" l="1"/>
  <c r="AH8" i="2" s="1"/>
  <c r="AC9" i="2"/>
  <c r="AB9" i="2"/>
  <c r="AG8" i="2"/>
  <c r="AI8" i="2" s="1"/>
  <c r="I11" i="3"/>
  <c r="J11" i="3"/>
  <c r="O9" i="3"/>
  <c r="AE9" i="2" s="1"/>
  <c r="AD9" i="2"/>
  <c r="Q10" i="3"/>
  <c r="AA10" i="2" s="1"/>
  <c r="N10" i="3"/>
  <c r="M11" i="3"/>
  <c r="K11" i="3"/>
  <c r="D12" i="3"/>
  <c r="H12" i="3" s="1"/>
  <c r="P11" i="3"/>
  <c r="Q11" i="3" s="1"/>
  <c r="AA11" i="2" s="1"/>
  <c r="L11" i="3"/>
  <c r="S11" i="2"/>
  <c r="T11" i="2"/>
  <c r="O12" i="2"/>
  <c r="P12" i="2"/>
  <c r="R11" i="2"/>
  <c r="M12" i="2"/>
  <c r="Q11" i="2"/>
  <c r="N12" i="2"/>
  <c r="I34" i="1"/>
  <c r="I50" i="1"/>
  <c r="I51" i="1"/>
  <c r="I43" i="1"/>
  <c r="I35" i="1"/>
  <c r="I42" i="1"/>
  <c r="AC10" i="2" l="1"/>
  <c r="AB10" i="2"/>
  <c r="AC11" i="2"/>
  <c r="AB11" i="2"/>
  <c r="AG9" i="2"/>
  <c r="AI9" i="2" s="1"/>
  <c r="AF9" i="2"/>
  <c r="AH9" i="2" s="1"/>
  <c r="I12" i="3"/>
  <c r="J12" i="3"/>
  <c r="O10" i="3"/>
  <c r="AE10" i="2" s="1"/>
  <c r="AD10" i="2"/>
  <c r="M12" i="3"/>
  <c r="N11" i="3"/>
  <c r="K12" i="3"/>
  <c r="P12" i="3"/>
  <c r="Q12" i="3" s="1"/>
  <c r="AA12" i="2" s="1"/>
  <c r="L12" i="3"/>
  <c r="D13" i="3"/>
  <c r="H13" i="3" s="1"/>
  <c r="S12" i="2"/>
  <c r="T12" i="2"/>
  <c r="O13" i="2"/>
  <c r="P13" i="2"/>
  <c r="R12" i="2"/>
  <c r="M13" i="2"/>
  <c r="Q12" i="2"/>
  <c r="N13" i="2"/>
  <c r="H46" i="1"/>
  <c r="H39" i="1"/>
  <c r="H47" i="1"/>
  <c r="H38" i="1"/>
  <c r="AC12" i="2" l="1"/>
  <c r="AB12" i="2"/>
  <c r="AF10" i="2"/>
  <c r="AH10" i="2" s="1"/>
  <c r="AG10" i="2"/>
  <c r="AI10" i="2" s="1"/>
  <c r="J13" i="3"/>
  <c r="I13" i="3"/>
  <c r="O11" i="3"/>
  <c r="AE11" i="2" s="1"/>
  <c r="AD11" i="2"/>
  <c r="M13" i="3"/>
  <c r="N12" i="3"/>
  <c r="D14" i="3"/>
  <c r="P13" i="3"/>
  <c r="Q13" i="3" s="1"/>
  <c r="AA13" i="2" s="1"/>
  <c r="L13" i="3"/>
  <c r="K13" i="3"/>
  <c r="S13" i="2"/>
  <c r="T13" i="2"/>
  <c r="O14" i="2"/>
  <c r="P14" i="2"/>
  <c r="M14" i="2"/>
  <c r="R13" i="2"/>
  <c r="Q13" i="2"/>
  <c r="N14" i="2"/>
  <c r="E24" i="1"/>
  <c r="E23" i="1"/>
  <c r="G42" i="1"/>
  <c r="C23" i="1" s="1"/>
  <c r="G43" i="1"/>
  <c r="C24" i="1" s="1"/>
  <c r="AC13" i="2" l="1"/>
  <c r="AB13" i="2"/>
  <c r="AG11" i="2"/>
  <c r="AI11" i="2" s="1"/>
  <c r="AF11" i="2"/>
  <c r="AH11" i="2" s="1"/>
  <c r="O12" i="3"/>
  <c r="AE12" i="2" s="1"/>
  <c r="AD12" i="2"/>
  <c r="N13" i="3"/>
  <c r="AD13" i="2" s="1"/>
  <c r="P14" i="3"/>
  <c r="L14" i="3"/>
  <c r="H14" i="3"/>
  <c r="K14" i="3"/>
  <c r="M14" i="3"/>
  <c r="D15" i="3"/>
  <c r="S14" i="2"/>
  <c r="T14" i="2"/>
  <c r="O15" i="2"/>
  <c r="P15" i="2"/>
  <c r="R14" i="2"/>
  <c r="Q14" i="2"/>
  <c r="M15" i="2"/>
  <c r="N15" i="2"/>
  <c r="AF12" i="2" l="1"/>
  <c r="AH12" i="2" s="1"/>
  <c r="AG12" i="2"/>
  <c r="AI12" i="2" s="1"/>
  <c r="O13" i="3"/>
  <c r="AE13" i="2" s="1"/>
  <c r="AF13" i="2" s="1"/>
  <c r="AH13" i="2" s="1"/>
  <c r="N14" i="3"/>
  <c r="I14" i="3"/>
  <c r="J14" i="3"/>
  <c r="M15" i="3"/>
  <c r="D16" i="3"/>
  <c r="Q14" i="3"/>
  <c r="AA14" i="2" s="1"/>
  <c r="K15" i="3"/>
  <c r="P15" i="3"/>
  <c r="H15" i="3"/>
  <c r="L15" i="3"/>
  <c r="S15" i="2"/>
  <c r="T15" i="2"/>
  <c r="O16" i="2"/>
  <c r="P16" i="2"/>
  <c r="M16" i="2"/>
  <c r="R15" i="2"/>
  <c r="Q15" i="2"/>
  <c r="N16" i="2"/>
  <c r="AC14" i="2" l="1"/>
  <c r="AB14" i="2"/>
  <c r="AG13" i="2"/>
  <c r="AI13" i="2" s="1"/>
  <c r="O14" i="3"/>
  <c r="AE14" i="2" s="1"/>
  <c r="AD14" i="2"/>
  <c r="N15" i="3"/>
  <c r="P16" i="3"/>
  <c r="H16" i="3"/>
  <c r="L16" i="3"/>
  <c r="M16" i="3"/>
  <c r="I15" i="3"/>
  <c r="J15" i="3"/>
  <c r="Q15" i="3"/>
  <c r="AA15" i="2" s="1"/>
  <c r="D17" i="3"/>
  <c r="K16" i="3"/>
  <c r="S16" i="2"/>
  <c r="T16" i="2"/>
  <c r="O17" i="2"/>
  <c r="P17" i="2"/>
  <c r="R16" i="2"/>
  <c r="Q16" i="2"/>
  <c r="M17" i="2"/>
  <c r="N17" i="2"/>
  <c r="AC15" i="2" l="1"/>
  <c r="AB15" i="2"/>
  <c r="AG14" i="2"/>
  <c r="AI14" i="2" s="1"/>
  <c r="AF14" i="2"/>
  <c r="AH14" i="2" s="1"/>
  <c r="O15" i="3"/>
  <c r="AE15" i="2" s="1"/>
  <c r="AD15" i="2"/>
  <c r="M17" i="3"/>
  <c r="K17" i="3"/>
  <c r="N16" i="3"/>
  <c r="I16" i="3"/>
  <c r="J16" i="3"/>
  <c r="D18" i="3"/>
  <c r="Q16" i="3"/>
  <c r="AA16" i="2" s="1"/>
  <c r="P17" i="3"/>
  <c r="L17" i="3"/>
  <c r="H17" i="3"/>
  <c r="S17" i="2"/>
  <c r="T17" i="2"/>
  <c r="O18" i="2"/>
  <c r="P18" i="2"/>
  <c r="R17" i="2"/>
  <c r="M18" i="2"/>
  <c r="Q17" i="2"/>
  <c r="N18" i="2"/>
  <c r="AC16" i="2" l="1"/>
  <c r="AB16" i="2"/>
  <c r="AG15" i="2"/>
  <c r="AI15" i="2" s="1"/>
  <c r="AF15" i="2"/>
  <c r="AH15" i="2" s="1"/>
  <c r="O16" i="3"/>
  <c r="AE16" i="2" s="1"/>
  <c r="AD16" i="2"/>
  <c r="K18" i="3"/>
  <c r="N17" i="3"/>
  <c r="D19" i="3"/>
  <c r="Q17" i="3"/>
  <c r="AA17" i="2" s="1"/>
  <c r="P18" i="3"/>
  <c r="H18" i="3"/>
  <c r="L18" i="3"/>
  <c r="I17" i="3"/>
  <c r="J17" i="3"/>
  <c r="M18" i="3"/>
  <c r="T18" i="2"/>
  <c r="S18" i="2"/>
  <c r="O19" i="2"/>
  <c r="P19" i="2"/>
  <c r="R18" i="2"/>
  <c r="M19" i="2"/>
  <c r="Q18" i="2"/>
  <c r="N19" i="2"/>
  <c r="AC17" i="2" l="1"/>
  <c r="AB17" i="2"/>
  <c r="AG16" i="2"/>
  <c r="AI16" i="2" s="1"/>
  <c r="AF16" i="2"/>
  <c r="AH16" i="2" s="1"/>
  <c r="O17" i="3"/>
  <c r="AE17" i="2" s="1"/>
  <c r="AD17" i="2"/>
  <c r="M19" i="3"/>
  <c r="D20" i="3"/>
  <c r="I18" i="3"/>
  <c r="J18" i="3"/>
  <c r="Q18" i="3"/>
  <c r="AA18" i="2" s="1"/>
  <c r="P19" i="3"/>
  <c r="H19" i="3"/>
  <c r="L19" i="3"/>
  <c r="N18" i="3"/>
  <c r="K19" i="3"/>
  <c r="S19" i="2"/>
  <c r="T19" i="2"/>
  <c r="O20" i="2"/>
  <c r="P20" i="2"/>
  <c r="Q19" i="2"/>
  <c r="R19" i="2"/>
  <c r="M20" i="2"/>
  <c r="N20" i="2"/>
  <c r="AF17" i="2" l="1"/>
  <c r="AH17" i="2" s="1"/>
  <c r="AC18" i="2"/>
  <c r="AB18" i="2"/>
  <c r="AG17" i="2"/>
  <c r="AI17" i="2" s="1"/>
  <c r="O18" i="3"/>
  <c r="AE18" i="2" s="1"/>
  <c r="AD18" i="2"/>
  <c r="M20" i="3"/>
  <c r="N19" i="3"/>
  <c r="K20" i="3"/>
  <c r="J19" i="3"/>
  <c r="I19" i="3"/>
  <c r="P20" i="3"/>
  <c r="H20" i="3"/>
  <c r="L20" i="3"/>
  <c r="D21" i="3"/>
  <c r="Q19" i="3"/>
  <c r="AA19" i="2" s="1"/>
  <c r="S20" i="2"/>
  <c r="T20" i="2"/>
  <c r="O21" i="2"/>
  <c r="P21" i="2"/>
  <c r="R20" i="2"/>
  <c r="M21" i="2"/>
  <c r="Q20" i="2"/>
  <c r="N21" i="2"/>
  <c r="AC19" i="2" l="1"/>
  <c r="AB19" i="2"/>
  <c r="AF18" i="2"/>
  <c r="AH18" i="2" s="1"/>
  <c r="AG18" i="2"/>
  <c r="AI18" i="2" s="1"/>
  <c r="N20" i="3"/>
  <c r="AD20" i="2" s="1"/>
  <c r="O19" i="3"/>
  <c r="AE19" i="2" s="1"/>
  <c r="AD19" i="2"/>
  <c r="I20" i="3"/>
  <c r="J20" i="3"/>
  <c r="P21" i="3"/>
  <c r="G21" i="3"/>
  <c r="H21" i="3"/>
  <c r="L21" i="3"/>
  <c r="Q20" i="3"/>
  <c r="AA20" i="2" s="1"/>
  <c r="D22" i="3"/>
  <c r="M21" i="3"/>
  <c r="K21" i="3"/>
  <c r="S21" i="2"/>
  <c r="T21" i="2"/>
  <c r="O22" i="2"/>
  <c r="P22" i="2"/>
  <c r="R21" i="2"/>
  <c r="M22" i="2"/>
  <c r="Q21" i="2"/>
  <c r="N22" i="2"/>
  <c r="AC20" i="2" l="1"/>
  <c r="AB20" i="2"/>
  <c r="AG19" i="2"/>
  <c r="AI19" i="2" s="1"/>
  <c r="AF19" i="2"/>
  <c r="AH19" i="2" s="1"/>
  <c r="O20" i="3"/>
  <c r="AE20" i="2" s="1"/>
  <c r="AG20" i="2" s="1"/>
  <c r="K22" i="3"/>
  <c r="N21" i="3"/>
  <c r="P22" i="3"/>
  <c r="G22" i="3"/>
  <c r="H22" i="3"/>
  <c r="L22" i="3"/>
  <c r="J21" i="3"/>
  <c r="I21" i="3"/>
  <c r="Q21" i="3"/>
  <c r="AA21" i="2" s="1"/>
  <c r="D23" i="3"/>
  <c r="M22" i="3"/>
  <c r="S22" i="2"/>
  <c r="T22" i="2"/>
  <c r="O23" i="2"/>
  <c r="P23" i="2"/>
  <c r="R22" i="2"/>
  <c r="M23" i="2"/>
  <c r="Q22" i="2"/>
  <c r="N23" i="2"/>
  <c r="AI20" i="2" l="1"/>
  <c r="AC21" i="2"/>
  <c r="AB21" i="2"/>
  <c r="AF20" i="2"/>
  <c r="AH20" i="2" s="1"/>
  <c r="O21" i="3"/>
  <c r="AE21" i="2" s="1"/>
  <c r="AD21" i="2"/>
  <c r="K23" i="3"/>
  <c r="N22" i="3"/>
  <c r="M23" i="3"/>
  <c r="P23" i="3"/>
  <c r="G23" i="3"/>
  <c r="H23" i="3"/>
  <c r="L23" i="3"/>
  <c r="D24" i="3"/>
  <c r="Q22" i="3"/>
  <c r="AA22" i="2" s="1"/>
  <c r="I22" i="3"/>
  <c r="J22" i="3"/>
  <c r="S23" i="2"/>
  <c r="T23" i="2"/>
  <c r="O24" i="2"/>
  <c r="P24" i="2"/>
  <c r="R23" i="2"/>
  <c r="M24" i="2"/>
  <c r="Q23" i="2"/>
  <c r="N24" i="2"/>
  <c r="AC22" i="2" l="1"/>
  <c r="AB22" i="2"/>
  <c r="AG21" i="2"/>
  <c r="AI21" i="2" s="1"/>
  <c r="AF21" i="2"/>
  <c r="AH21" i="2" s="1"/>
  <c r="O22" i="3"/>
  <c r="AE22" i="2" s="1"/>
  <c r="AD22" i="2"/>
  <c r="M24" i="3"/>
  <c r="N23" i="3"/>
  <c r="K24" i="3"/>
  <c r="D25" i="3"/>
  <c r="I23" i="3"/>
  <c r="J23" i="3"/>
  <c r="P24" i="3"/>
  <c r="G24" i="3"/>
  <c r="H24" i="3"/>
  <c r="L24" i="3"/>
  <c r="Q23" i="3"/>
  <c r="AA23" i="2" s="1"/>
  <c r="S24" i="2"/>
  <c r="T24" i="2"/>
  <c r="O25" i="2"/>
  <c r="P25" i="2"/>
  <c r="R24" i="2"/>
  <c r="M25" i="2"/>
  <c r="Q24" i="2"/>
  <c r="N25" i="2"/>
  <c r="AC23" i="2" l="1"/>
  <c r="AB23" i="2"/>
  <c r="AG22" i="2"/>
  <c r="AI22" i="2" s="1"/>
  <c r="AF22" i="2"/>
  <c r="AH22" i="2" s="1"/>
  <c r="O23" i="3"/>
  <c r="AE23" i="2" s="1"/>
  <c r="AD23" i="2"/>
  <c r="M25" i="3"/>
  <c r="N24" i="3"/>
  <c r="K25" i="3"/>
  <c r="J24" i="3"/>
  <c r="I24" i="3"/>
  <c r="P25" i="3"/>
  <c r="G25" i="3"/>
  <c r="H25" i="3"/>
  <c r="L25" i="3"/>
  <c r="D26" i="3"/>
  <c r="Q24" i="3"/>
  <c r="AA24" i="2" s="1"/>
  <c r="S25" i="2"/>
  <c r="T25" i="2"/>
  <c r="O26" i="2"/>
  <c r="P26" i="2"/>
  <c r="Q25" i="2"/>
  <c r="R25" i="2"/>
  <c r="M26" i="2"/>
  <c r="N26" i="2"/>
  <c r="AC24" i="2" l="1"/>
  <c r="AB24" i="2"/>
  <c r="AG23" i="2"/>
  <c r="AI23" i="2" s="1"/>
  <c r="AF23" i="2"/>
  <c r="AH23" i="2" s="1"/>
  <c r="O24" i="3"/>
  <c r="AE24" i="2" s="1"/>
  <c r="AD24" i="2"/>
  <c r="M26" i="3"/>
  <c r="N25" i="3"/>
  <c r="AD25" i="2" s="1"/>
  <c r="D27" i="3"/>
  <c r="J25" i="3"/>
  <c r="I25" i="3"/>
  <c r="Q25" i="3"/>
  <c r="AA25" i="2" s="1"/>
  <c r="P26" i="3"/>
  <c r="G26" i="3"/>
  <c r="H26" i="3"/>
  <c r="L26" i="3"/>
  <c r="K26" i="3"/>
  <c r="T26" i="2"/>
  <c r="S26" i="2"/>
  <c r="O27" i="2"/>
  <c r="P27" i="2"/>
  <c r="R26" i="2"/>
  <c r="Q26" i="2"/>
  <c r="M27" i="2"/>
  <c r="N27" i="2"/>
  <c r="AC25" i="2" l="1"/>
  <c r="AB25" i="2"/>
  <c r="AG24" i="2"/>
  <c r="AI24" i="2" s="1"/>
  <c r="AF24" i="2"/>
  <c r="AH24" i="2" s="1"/>
  <c r="M27" i="3"/>
  <c r="O25" i="3"/>
  <c r="AE25" i="2" s="1"/>
  <c r="AF25" i="2" s="1"/>
  <c r="N26" i="3"/>
  <c r="AD26" i="2" s="1"/>
  <c r="K27" i="3"/>
  <c r="Q26" i="3"/>
  <c r="AA26" i="2" s="1"/>
  <c r="P27" i="3"/>
  <c r="Q27" i="3" s="1"/>
  <c r="AA27" i="2" s="1"/>
  <c r="G27" i="3"/>
  <c r="H27" i="3"/>
  <c r="L27" i="3"/>
  <c r="D28" i="3"/>
  <c r="I26" i="3"/>
  <c r="J26" i="3"/>
  <c r="S27" i="2"/>
  <c r="T27" i="2"/>
  <c r="O28" i="2"/>
  <c r="P28" i="2"/>
  <c r="R27" i="2"/>
  <c r="M28" i="2"/>
  <c r="Q27" i="2"/>
  <c r="N28" i="2"/>
  <c r="AH25" i="2" l="1"/>
  <c r="AC27" i="2"/>
  <c r="AB27" i="2"/>
  <c r="AC26" i="2"/>
  <c r="AB26" i="2"/>
  <c r="AG25" i="2"/>
  <c r="AI25" i="2" s="1"/>
  <c r="M28" i="3"/>
  <c r="N27" i="3"/>
  <c r="AD27" i="2" s="1"/>
  <c r="O26" i="3"/>
  <c r="AE26" i="2" s="1"/>
  <c r="AF26" i="2" s="1"/>
  <c r="I27" i="3"/>
  <c r="J27" i="3"/>
  <c r="D29" i="3"/>
  <c r="P28" i="3"/>
  <c r="G28" i="3"/>
  <c r="H28" i="3"/>
  <c r="L28" i="3"/>
  <c r="K28" i="3"/>
  <c r="S28" i="2"/>
  <c r="T28" i="2"/>
  <c r="O29" i="2"/>
  <c r="P29" i="2"/>
  <c r="R28" i="2"/>
  <c r="M29" i="2"/>
  <c r="Q28" i="2"/>
  <c r="N29" i="2"/>
  <c r="AH26" i="2" l="1"/>
  <c r="AG26" i="2"/>
  <c r="AI26" i="2" s="1"/>
  <c r="N28" i="3"/>
  <c r="AD28" i="2" s="1"/>
  <c r="O27" i="3"/>
  <c r="AE27" i="2" s="1"/>
  <c r="AF27" i="2" s="1"/>
  <c r="AH27" i="2" s="1"/>
  <c r="K29" i="3"/>
  <c r="I28" i="3"/>
  <c r="J28" i="3"/>
  <c r="P29" i="3"/>
  <c r="G29" i="3"/>
  <c r="H29" i="3"/>
  <c r="L29" i="3"/>
  <c r="D30" i="3"/>
  <c r="Q28" i="3"/>
  <c r="AA28" i="2" s="1"/>
  <c r="M29" i="3"/>
  <c r="S29" i="2"/>
  <c r="T29" i="2"/>
  <c r="O30" i="2"/>
  <c r="P30" i="2"/>
  <c r="R29" i="2"/>
  <c r="M30" i="2"/>
  <c r="Q29" i="2"/>
  <c r="N30" i="2"/>
  <c r="AC28" i="2" l="1"/>
  <c r="AB28" i="2"/>
  <c r="AG27" i="2"/>
  <c r="AI27" i="2" s="1"/>
  <c r="O28" i="3"/>
  <c r="AE28" i="2" s="1"/>
  <c r="AF28" i="2" s="1"/>
  <c r="N29" i="3"/>
  <c r="D31" i="3"/>
  <c r="P30" i="3"/>
  <c r="G30" i="3"/>
  <c r="H30" i="3"/>
  <c r="L30" i="3"/>
  <c r="J29" i="3"/>
  <c r="I29" i="3"/>
  <c r="Q29" i="3"/>
  <c r="AA29" i="2" s="1"/>
  <c r="M30" i="3"/>
  <c r="K30" i="3"/>
  <c r="T30" i="2"/>
  <c r="S30" i="2"/>
  <c r="O31" i="2"/>
  <c r="P31" i="2"/>
  <c r="R30" i="2"/>
  <c r="M31" i="2"/>
  <c r="Q30" i="2"/>
  <c r="N31" i="2"/>
  <c r="AH28" i="2" l="1"/>
  <c r="AC29" i="2"/>
  <c r="AB29" i="2"/>
  <c r="AG28" i="2"/>
  <c r="AI28" i="2" s="1"/>
  <c r="O29" i="3"/>
  <c r="AE29" i="2" s="1"/>
  <c r="AD29" i="2"/>
  <c r="K31" i="3"/>
  <c r="M31" i="3"/>
  <c r="N30" i="3"/>
  <c r="I30" i="3"/>
  <c r="J30" i="3"/>
  <c r="P31" i="3"/>
  <c r="G31" i="3"/>
  <c r="H31" i="3"/>
  <c r="L31" i="3"/>
  <c r="Q30" i="3"/>
  <c r="AA30" i="2" s="1"/>
  <c r="D32" i="3"/>
  <c r="S31" i="2"/>
  <c r="T31" i="2"/>
  <c r="O32" i="2"/>
  <c r="P32" i="2"/>
  <c r="Q31" i="2"/>
  <c r="R31" i="2"/>
  <c r="M32" i="2"/>
  <c r="N32" i="2"/>
  <c r="AF29" i="2" l="1"/>
  <c r="AH29" i="2" s="1"/>
  <c r="AC30" i="2"/>
  <c r="AB30" i="2"/>
  <c r="AG29" i="2"/>
  <c r="AI29" i="2" s="1"/>
  <c r="O30" i="3"/>
  <c r="AE30" i="2" s="1"/>
  <c r="AD30" i="2"/>
  <c r="N31" i="3"/>
  <c r="I31" i="3"/>
  <c r="J31" i="3"/>
  <c r="Q31" i="3"/>
  <c r="AA31" i="2" s="1"/>
  <c r="D33" i="3"/>
  <c r="K32" i="3"/>
  <c r="M32" i="3"/>
  <c r="P32" i="3"/>
  <c r="G32" i="3"/>
  <c r="H32" i="3"/>
  <c r="L32" i="3"/>
  <c r="S32" i="2"/>
  <c r="T32" i="2"/>
  <c r="O33" i="2"/>
  <c r="P33" i="2"/>
  <c r="Q32" i="2"/>
  <c r="R32" i="2"/>
  <c r="M33" i="2"/>
  <c r="N33" i="2"/>
  <c r="AC31" i="2" l="1"/>
  <c r="AB31" i="2"/>
  <c r="AG30" i="2"/>
  <c r="AI30" i="2" s="1"/>
  <c r="AF30" i="2"/>
  <c r="AH30" i="2" s="1"/>
  <c r="O31" i="3"/>
  <c r="AE31" i="2" s="1"/>
  <c r="AD31" i="2"/>
  <c r="M33" i="3"/>
  <c r="K33" i="3"/>
  <c r="Q32" i="3"/>
  <c r="AA32" i="2" s="1"/>
  <c r="D34" i="3"/>
  <c r="P33" i="3"/>
  <c r="G33" i="3"/>
  <c r="H33" i="3"/>
  <c r="L33" i="3"/>
  <c r="N32" i="3"/>
  <c r="I32" i="3"/>
  <c r="J32" i="3"/>
  <c r="S33" i="2"/>
  <c r="T33" i="2"/>
  <c r="O34" i="2"/>
  <c r="P34" i="2"/>
  <c r="N34" i="2"/>
  <c r="Q33" i="2"/>
  <c r="R33" i="2"/>
  <c r="M34" i="2"/>
  <c r="AC32" i="2" l="1"/>
  <c r="AB32" i="2"/>
  <c r="AG31" i="2"/>
  <c r="AI31" i="2" s="1"/>
  <c r="AF31" i="2"/>
  <c r="AH31" i="2" s="1"/>
  <c r="O32" i="3"/>
  <c r="AE32" i="2" s="1"/>
  <c r="AD32" i="2"/>
  <c r="N33" i="3"/>
  <c r="K34" i="3"/>
  <c r="M34" i="3"/>
  <c r="J33" i="3"/>
  <c r="I33" i="3"/>
  <c r="P34" i="3"/>
  <c r="G34" i="3"/>
  <c r="H34" i="3"/>
  <c r="L34" i="3"/>
  <c r="Q33" i="3"/>
  <c r="AA33" i="2" s="1"/>
  <c r="D35" i="3"/>
  <c r="T34" i="2"/>
  <c r="S34" i="2"/>
  <c r="Q34" i="2"/>
  <c r="O35" i="2"/>
  <c r="P35" i="2"/>
  <c r="R34" i="2"/>
  <c r="M35" i="2"/>
  <c r="N35" i="2"/>
  <c r="AC33" i="2" l="1"/>
  <c r="AB33" i="2"/>
  <c r="AG32" i="2"/>
  <c r="AI32" i="2" s="1"/>
  <c r="AF32" i="2"/>
  <c r="AH32" i="2" s="1"/>
  <c r="O33" i="3"/>
  <c r="AE33" i="2" s="1"/>
  <c r="AD33" i="2"/>
  <c r="N34" i="3"/>
  <c r="Q34" i="3"/>
  <c r="AA34" i="2" s="1"/>
  <c r="D36" i="3"/>
  <c r="K35" i="3"/>
  <c r="I34" i="3"/>
  <c r="J34" i="3"/>
  <c r="M35" i="3"/>
  <c r="P35" i="3"/>
  <c r="G35" i="3"/>
  <c r="H35" i="3"/>
  <c r="L35" i="3"/>
  <c r="S35" i="2"/>
  <c r="T35" i="2"/>
  <c r="O36" i="2"/>
  <c r="P36" i="2"/>
  <c r="N36" i="2"/>
  <c r="R35" i="2"/>
  <c r="Q35" i="2"/>
  <c r="M36" i="2"/>
  <c r="AC34" i="2" l="1"/>
  <c r="AB34" i="2"/>
  <c r="AG33" i="2"/>
  <c r="AI33" i="2" s="1"/>
  <c r="AF33" i="2"/>
  <c r="AH33" i="2" s="1"/>
  <c r="O34" i="3"/>
  <c r="AE34" i="2" s="1"/>
  <c r="AD34" i="2"/>
  <c r="M36" i="3"/>
  <c r="K36" i="3"/>
  <c r="N35" i="3"/>
  <c r="D37" i="3"/>
  <c r="I35" i="3"/>
  <c r="J35" i="3"/>
  <c r="Q35" i="3"/>
  <c r="AA35" i="2" s="1"/>
  <c r="P36" i="3"/>
  <c r="G36" i="3"/>
  <c r="H36" i="3"/>
  <c r="L36" i="3"/>
  <c r="S36" i="2"/>
  <c r="T36" i="2"/>
  <c r="Q36" i="2"/>
  <c r="O37" i="2"/>
  <c r="P37" i="2"/>
  <c r="M37" i="2"/>
  <c r="R36" i="2"/>
  <c r="N37" i="2"/>
  <c r="AC35" i="2" l="1"/>
  <c r="AB35" i="2"/>
  <c r="AG34" i="2"/>
  <c r="AI34" i="2" s="1"/>
  <c r="AF34" i="2"/>
  <c r="AH34" i="2" s="1"/>
  <c r="O35" i="3"/>
  <c r="AE35" i="2" s="1"/>
  <c r="AD35" i="2"/>
  <c r="N36" i="3"/>
  <c r="AD36" i="2" s="1"/>
  <c r="P37" i="3"/>
  <c r="G37" i="3"/>
  <c r="H37" i="3"/>
  <c r="L37" i="3"/>
  <c r="M37" i="3"/>
  <c r="I36" i="3"/>
  <c r="J36" i="3"/>
  <c r="K37" i="3"/>
  <c r="D38" i="3"/>
  <c r="Q36" i="3"/>
  <c r="AA36" i="2" s="1"/>
  <c r="S37" i="2"/>
  <c r="T37" i="2"/>
  <c r="O38" i="2"/>
  <c r="P38" i="2"/>
  <c r="N38" i="2"/>
  <c r="Q37" i="2"/>
  <c r="R37" i="2"/>
  <c r="M38" i="2"/>
  <c r="AC36" i="2" l="1"/>
  <c r="AB36" i="2"/>
  <c r="AG35" i="2"/>
  <c r="AI35" i="2" s="1"/>
  <c r="AF35" i="2"/>
  <c r="AH35" i="2" s="1"/>
  <c r="O36" i="3"/>
  <c r="AE36" i="2" s="1"/>
  <c r="AF36" i="2" s="1"/>
  <c r="AH36" i="2" s="1"/>
  <c r="M38" i="3"/>
  <c r="N37" i="3"/>
  <c r="J37" i="3"/>
  <c r="I37" i="3"/>
  <c r="P38" i="3"/>
  <c r="G38" i="3"/>
  <c r="H38" i="3"/>
  <c r="L38" i="3"/>
  <c r="D39" i="3"/>
  <c r="K38" i="3"/>
  <c r="Q37" i="3"/>
  <c r="AA37" i="2" s="1"/>
  <c r="S38" i="2"/>
  <c r="T38" i="2"/>
  <c r="Q38" i="2"/>
  <c r="O39" i="2"/>
  <c r="P39" i="2"/>
  <c r="N39" i="2"/>
  <c r="R38" i="2"/>
  <c r="M39" i="2"/>
  <c r="AC37" i="2" l="1"/>
  <c r="AB37" i="2"/>
  <c r="AG36" i="2"/>
  <c r="AI36" i="2" s="1"/>
  <c r="O37" i="3"/>
  <c r="AE37" i="2" s="1"/>
  <c r="AD37" i="2"/>
  <c r="K39" i="3"/>
  <c r="D40" i="3"/>
  <c r="Q38" i="3"/>
  <c r="AA38" i="2" s="1"/>
  <c r="N38" i="3"/>
  <c r="I38" i="3"/>
  <c r="J38" i="3"/>
  <c r="M39" i="3"/>
  <c r="P39" i="3"/>
  <c r="G39" i="3"/>
  <c r="H39" i="3"/>
  <c r="L39" i="3"/>
  <c r="S39" i="2"/>
  <c r="T39" i="2"/>
  <c r="Q39" i="2"/>
  <c r="O40" i="2"/>
  <c r="P40" i="2"/>
  <c r="N40" i="2"/>
  <c r="R39" i="2"/>
  <c r="M40" i="2"/>
  <c r="AC38" i="2" l="1"/>
  <c r="AB38" i="2"/>
  <c r="AF37" i="2"/>
  <c r="AH37" i="2" s="1"/>
  <c r="AG37" i="2"/>
  <c r="AI37" i="2" s="1"/>
  <c r="K40" i="3"/>
  <c r="O38" i="3"/>
  <c r="AE38" i="2" s="1"/>
  <c r="AD38" i="2"/>
  <c r="M40" i="3"/>
  <c r="J39" i="3"/>
  <c r="I39" i="3"/>
  <c r="D41" i="3"/>
  <c r="P40" i="3"/>
  <c r="G40" i="3"/>
  <c r="H40" i="3"/>
  <c r="L40" i="3"/>
  <c r="N39" i="3"/>
  <c r="Q39" i="3"/>
  <c r="AA39" i="2" s="1"/>
  <c r="S40" i="2"/>
  <c r="T40" i="2"/>
  <c r="O41" i="2"/>
  <c r="P41" i="2"/>
  <c r="Q40" i="2"/>
  <c r="N41" i="2"/>
  <c r="R40" i="2"/>
  <c r="M41" i="2"/>
  <c r="AC39" i="2" l="1"/>
  <c r="AB39" i="2"/>
  <c r="AG38" i="2"/>
  <c r="AI38" i="2" s="1"/>
  <c r="AF38" i="2"/>
  <c r="AH38" i="2" s="1"/>
  <c r="O39" i="3"/>
  <c r="AE39" i="2" s="1"/>
  <c r="AD39" i="2"/>
  <c r="N40" i="3"/>
  <c r="AD40" i="2" s="1"/>
  <c r="Q40" i="3"/>
  <c r="AA40" i="2" s="1"/>
  <c r="P41" i="3"/>
  <c r="G41" i="3"/>
  <c r="H41" i="3"/>
  <c r="L41" i="3"/>
  <c r="K41" i="3"/>
  <c r="J40" i="3"/>
  <c r="I40" i="3"/>
  <c r="D42" i="3"/>
  <c r="M41" i="3"/>
  <c r="S41" i="2"/>
  <c r="T41" i="2"/>
  <c r="O42" i="2"/>
  <c r="P42" i="2"/>
  <c r="Q41" i="2"/>
  <c r="N42" i="2"/>
  <c r="R41" i="2"/>
  <c r="M42" i="2"/>
  <c r="AC40" i="2" l="1"/>
  <c r="AB40" i="2"/>
  <c r="AG39" i="2"/>
  <c r="AI39" i="2" s="1"/>
  <c r="AF39" i="2"/>
  <c r="AH39" i="2" s="1"/>
  <c r="O40" i="3"/>
  <c r="AE40" i="2" s="1"/>
  <c r="AG40" i="2" s="1"/>
  <c r="AI40" i="2" s="1"/>
  <c r="Q41" i="3"/>
  <c r="AA41" i="2" s="1"/>
  <c r="P42" i="3"/>
  <c r="G42" i="3"/>
  <c r="H42" i="3"/>
  <c r="L42" i="3"/>
  <c r="D43" i="3"/>
  <c r="K42" i="3"/>
  <c r="M42" i="3"/>
  <c r="N41" i="3"/>
  <c r="J41" i="3"/>
  <c r="I41" i="3"/>
  <c r="S42" i="2"/>
  <c r="T42" i="2"/>
  <c r="O43" i="2"/>
  <c r="P43" i="2"/>
  <c r="Q42" i="2"/>
  <c r="N43" i="2"/>
  <c r="R42" i="2"/>
  <c r="M43" i="2"/>
  <c r="AC41" i="2" l="1"/>
  <c r="AB41" i="2"/>
  <c r="AF40" i="2"/>
  <c r="AH40" i="2" s="1"/>
  <c r="O41" i="3"/>
  <c r="AE41" i="2" s="1"/>
  <c r="AD41" i="2"/>
  <c r="K43" i="3"/>
  <c r="N42" i="3"/>
  <c r="P43" i="3"/>
  <c r="G43" i="3"/>
  <c r="H43" i="3"/>
  <c r="L43" i="3"/>
  <c r="D44" i="3"/>
  <c r="Q42" i="3"/>
  <c r="AA42" i="2" s="1"/>
  <c r="M43" i="3"/>
  <c r="I42" i="3"/>
  <c r="J42" i="3"/>
  <c r="S43" i="2"/>
  <c r="T43" i="2"/>
  <c r="Q43" i="2"/>
  <c r="O44" i="2"/>
  <c r="P44" i="2"/>
  <c r="N44" i="2"/>
  <c r="M44" i="2"/>
  <c r="R43" i="2"/>
  <c r="AC42" i="2" l="1"/>
  <c r="AB42" i="2"/>
  <c r="AG41" i="2"/>
  <c r="AI41" i="2" s="1"/>
  <c r="AF41" i="2"/>
  <c r="AH41" i="2" s="1"/>
  <c r="O42" i="3"/>
  <c r="AE42" i="2" s="1"/>
  <c r="AD42" i="2"/>
  <c r="M44" i="3"/>
  <c r="P44" i="3"/>
  <c r="G44" i="3"/>
  <c r="H44" i="3"/>
  <c r="L44" i="3"/>
  <c r="Q43" i="3"/>
  <c r="AA43" i="2" s="1"/>
  <c r="N43" i="3"/>
  <c r="K44" i="3"/>
  <c r="I43" i="3"/>
  <c r="J43" i="3"/>
  <c r="D45" i="3"/>
  <c r="S44" i="2"/>
  <c r="T44" i="2"/>
  <c r="O45" i="2"/>
  <c r="P45" i="2"/>
  <c r="Q44" i="2"/>
  <c r="N45" i="2"/>
  <c r="R44" i="2"/>
  <c r="M45" i="2"/>
  <c r="AC43" i="2" l="1"/>
  <c r="AB43" i="2"/>
  <c r="AF42" i="2"/>
  <c r="AH42" i="2" s="1"/>
  <c r="AG42" i="2"/>
  <c r="AI42" i="2" s="1"/>
  <c r="O43" i="3"/>
  <c r="AE43" i="2" s="1"/>
  <c r="AD43" i="2"/>
  <c r="N44" i="3"/>
  <c r="AD44" i="2" s="1"/>
  <c r="M45" i="3"/>
  <c r="K45" i="3"/>
  <c r="J44" i="3"/>
  <c r="I44" i="3"/>
  <c r="D46" i="3"/>
  <c r="P45" i="3"/>
  <c r="G45" i="3"/>
  <c r="H45" i="3"/>
  <c r="L45" i="3"/>
  <c r="Q44" i="3"/>
  <c r="AA44" i="2" s="1"/>
  <c r="S45" i="2"/>
  <c r="T45" i="2"/>
  <c r="O46" i="2"/>
  <c r="P46" i="2"/>
  <c r="Q45" i="2"/>
  <c r="N46" i="2"/>
  <c r="R45" i="2"/>
  <c r="M46" i="2"/>
  <c r="AF43" i="2" l="1"/>
  <c r="AH43" i="2" s="1"/>
  <c r="AC44" i="2"/>
  <c r="AB44" i="2"/>
  <c r="AG43" i="2"/>
  <c r="AI43" i="2" s="1"/>
  <c r="O44" i="3"/>
  <c r="AE44" i="2" s="1"/>
  <c r="AF44" i="2" s="1"/>
  <c r="AH44" i="2" s="1"/>
  <c r="N45" i="3"/>
  <c r="AD45" i="2" s="1"/>
  <c r="M46" i="3"/>
  <c r="K46" i="3"/>
  <c r="P46" i="3"/>
  <c r="G46" i="3"/>
  <c r="H46" i="3"/>
  <c r="L46" i="3"/>
  <c r="J45" i="3"/>
  <c r="I45" i="3"/>
  <c r="D47" i="3"/>
  <c r="Q45" i="3"/>
  <c r="AA45" i="2" s="1"/>
  <c r="S46" i="2"/>
  <c r="T46" i="2"/>
  <c r="O47" i="2"/>
  <c r="P47" i="2"/>
  <c r="Q46" i="2"/>
  <c r="N47" i="2"/>
  <c r="R46" i="2"/>
  <c r="M47" i="2"/>
  <c r="AC45" i="2" l="1"/>
  <c r="AB45" i="2"/>
  <c r="AG44" i="2"/>
  <c r="AI44" i="2" s="1"/>
  <c r="M47" i="3"/>
  <c r="O45" i="3"/>
  <c r="AE45" i="2" s="1"/>
  <c r="AF45" i="2" s="1"/>
  <c r="N46" i="3"/>
  <c r="AD46" i="2" s="1"/>
  <c r="J46" i="3"/>
  <c r="I46" i="3"/>
  <c r="Q46" i="3"/>
  <c r="AA46" i="2" s="1"/>
  <c r="D48" i="3"/>
  <c r="P47" i="3"/>
  <c r="G47" i="3"/>
  <c r="H47" i="3"/>
  <c r="L47" i="3"/>
  <c r="K47" i="3"/>
  <c r="S47" i="2"/>
  <c r="T47" i="2"/>
  <c r="O48" i="2"/>
  <c r="P48" i="2"/>
  <c r="Q47" i="2"/>
  <c r="N48" i="2"/>
  <c r="R47" i="2"/>
  <c r="M48" i="2"/>
  <c r="AH45" i="2" l="1"/>
  <c r="AC46" i="2"/>
  <c r="AB46" i="2"/>
  <c r="AG45" i="2"/>
  <c r="AI45" i="2" s="1"/>
  <c r="N47" i="3"/>
  <c r="AD47" i="2" s="1"/>
  <c r="M48" i="3"/>
  <c r="O46" i="3"/>
  <c r="AE46" i="2" s="1"/>
  <c r="AG46" i="2" s="1"/>
  <c r="AI46" i="2" s="1"/>
  <c r="K48" i="3"/>
  <c r="D49" i="3"/>
  <c r="Q47" i="3"/>
  <c r="AA47" i="2" s="1"/>
  <c r="I47" i="3"/>
  <c r="J47" i="3"/>
  <c r="P48" i="3"/>
  <c r="G48" i="3"/>
  <c r="H48" i="3"/>
  <c r="L48" i="3"/>
  <c r="S48" i="2"/>
  <c r="T48" i="2"/>
  <c r="Q48" i="2"/>
  <c r="O49" i="2"/>
  <c r="P49" i="2"/>
  <c r="N49" i="2"/>
  <c r="R48" i="2"/>
  <c r="M49" i="2"/>
  <c r="AC47" i="2" l="1"/>
  <c r="AB47" i="2"/>
  <c r="AF46" i="2"/>
  <c r="AH46" i="2" s="1"/>
  <c r="N48" i="3"/>
  <c r="AD48" i="2" s="1"/>
  <c r="O47" i="3"/>
  <c r="AE47" i="2" s="1"/>
  <c r="AF47" i="2" s="1"/>
  <c r="K49" i="3"/>
  <c r="I48" i="3"/>
  <c r="J48" i="3"/>
  <c r="Q48" i="3"/>
  <c r="AA48" i="2" s="1"/>
  <c r="D50" i="3"/>
  <c r="P49" i="3"/>
  <c r="G49" i="3"/>
  <c r="H49" i="3"/>
  <c r="L49" i="3"/>
  <c r="M49" i="3"/>
  <c r="S49" i="2"/>
  <c r="T49" i="2"/>
  <c r="O50" i="2"/>
  <c r="P50" i="2"/>
  <c r="Q49" i="2"/>
  <c r="N50" i="2"/>
  <c r="R49" i="2"/>
  <c r="M50" i="2"/>
  <c r="AH47" i="2" l="1"/>
  <c r="AC48" i="2"/>
  <c r="AB48" i="2"/>
  <c r="AG47" i="2"/>
  <c r="AI47" i="2" s="1"/>
  <c r="O48" i="3"/>
  <c r="AE48" i="2" s="1"/>
  <c r="AF48" i="2" s="1"/>
  <c r="AH48" i="2" s="1"/>
  <c r="M50" i="3"/>
  <c r="N49" i="3"/>
  <c r="Q49" i="3"/>
  <c r="AA49" i="2" s="1"/>
  <c r="P50" i="3"/>
  <c r="G50" i="3"/>
  <c r="H50" i="3"/>
  <c r="L50" i="3"/>
  <c r="D51" i="3"/>
  <c r="J49" i="3"/>
  <c r="I49" i="3"/>
  <c r="K50" i="3"/>
  <c r="S50" i="2"/>
  <c r="T50" i="2"/>
  <c r="O51" i="2"/>
  <c r="P51" i="2"/>
  <c r="Q50" i="2"/>
  <c r="N51" i="2"/>
  <c r="R50" i="2"/>
  <c r="M51" i="2"/>
  <c r="AC49" i="2" l="1"/>
  <c r="AB49" i="2"/>
  <c r="AG48" i="2"/>
  <c r="AI48" i="2" s="1"/>
  <c r="O49" i="3"/>
  <c r="AE49" i="2" s="1"/>
  <c r="AD49" i="2"/>
  <c r="N50" i="3"/>
  <c r="D52" i="3"/>
  <c r="I50" i="3"/>
  <c r="J50" i="3"/>
  <c r="M51" i="3"/>
  <c r="K51" i="3"/>
  <c r="P51" i="3"/>
  <c r="G51" i="3"/>
  <c r="H51" i="3"/>
  <c r="L51" i="3"/>
  <c r="Q50" i="3"/>
  <c r="AA50" i="2" s="1"/>
  <c r="S51" i="2"/>
  <c r="T51" i="2"/>
  <c r="Q51" i="2"/>
  <c r="O52" i="2"/>
  <c r="P52" i="2"/>
  <c r="N52" i="2"/>
  <c r="M52" i="2"/>
  <c r="R51" i="2"/>
  <c r="AC50" i="2" l="1"/>
  <c r="AB50" i="2"/>
  <c r="AG49" i="2"/>
  <c r="AI49" i="2" s="1"/>
  <c r="AF49" i="2"/>
  <c r="AH49" i="2" s="1"/>
  <c r="O50" i="3"/>
  <c r="AE50" i="2" s="1"/>
  <c r="AD50" i="2"/>
  <c r="K52" i="3"/>
  <c r="I51" i="3"/>
  <c r="J51" i="3"/>
  <c r="Q51" i="3"/>
  <c r="AA51" i="2" s="1"/>
  <c r="D53" i="3"/>
  <c r="P52" i="3"/>
  <c r="Q52" i="3" s="1"/>
  <c r="AA52" i="2" s="1"/>
  <c r="G52" i="3"/>
  <c r="H52" i="3"/>
  <c r="L52" i="3"/>
  <c r="M52" i="3"/>
  <c r="N51" i="3"/>
  <c r="S52" i="2"/>
  <c r="T52" i="2"/>
  <c r="O53" i="2"/>
  <c r="P53" i="2"/>
  <c r="Q52" i="2"/>
  <c r="N53" i="2"/>
  <c r="R52" i="2"/>
  <c r="M53" i="2"/>
  <c r="AC52" i="2" l="1"/>
  <c r="AB52" i="2"/>
  <c r="AC51" i="2"/>
  <c r="AB51" i="2"/>
  <c r="AF50" i="2"/>
  <c r="AH50" i="2" s="1"/>
  <c r="AG50" i="2"/>
  <c r="AI50" i="2" s="1"/>
  <c r="O51" i="3"/>
  <c r="AE51" i="2" s="1"/>
  <c r="AD51" i="2"/>
  <c r="K53" i="3"/>
  <c r="M53" i="3"/>
  <c r="D54" i="3"/>
  <c r="N52" i="3"/>
  <c r="P53" i="3"/>
  <c r="G53" i="3"/>
  <c r="H53" i="3"/>
  <c r="L53" i="3"/>
  <c r="I52" i="3"/>
  <c r="J52" i="3"/>
  <c r="S53" i="2"/>
  <c r="T53" i="2"/>
  <c r="Q53" i="2"/>
  <c r="O54" i="2"/>
  <c r="P54" i="2"/>
  <c r="N54" i="2"/>
  <c r="R53" i="2"/>
  <c r="M54" i="2"/>
  <c r="AG51" i="2" l="1"/>
  <c r="AI51" i="2" s="1"/>
  <c r="AF51" i="2"/>
  <c r="AH51" i="2" s="1"/>
  <c r="O52" i="3"/>
  <c r="AE52" i="2" s="1"/>
  <c r="AD52" i="2"/>
  <c r="K54" i="3"/>
  <c r="N53" i="3"/>
  <c r="AD53" i="2" s="1"/>
  <c r="J53" i="3"/>
  <c r="I53" i="3"/>
  <c r="P54" i="3"/>
  <c r="G54" i="3"/>
  <c r="H54" i="3"/>
  <c r="L54" i="3"/>
  <c r="D55" i="3"/>
  <c r="Q53" i="3"/>
  <c r="AA53" i="2" s="1"/>
  <c r="M54" i="3"/>
  <c r="S54" i="2"/>
  <c r="T54" i="2"/>
  <c r="O55" i="2"/>
  <c r="P55" i="2"/>
  <c r="Q54" i="2"/>
  <c r="N55" i="2"/>
  <c r="R54" i="2"/>
  <c r="M55" i="2"/>
  <c r="AC53" i="2" l="1"/>
  <c r="AB53" i="2"/>
  <c r="AG52" i="2"/>
  <c r="AI52" i="2" s="1"/>
  <c r="AF52" i="2"/>
  <c r="AH52" i="2" s="1"/>
  <c r="O53" i="3"/>
  <c r="AE53" i="2" s="1"/>
  <c r="AF53" i="2" s="1"/>
  <c r="M55" i="3"/>
  <c r="I54" i="3"/>
  <c r="J54" i="3"/>
  <c r="D56" i="3"/>
  <c r="Q54" i="3"/>
  <c r="AA54" i="2" s="1"/>
  <c r="P55" i="3"/>
  <c r="G55" i="3"/>
  <c r="H55" i="3"/>
  <c r="L55" i="3"/>
  <c r="N54" i="3"/>
  <c r="K55" i="3"/>
  <c r="S55" i="2"/>
  <c r="T55" i="2"/>
  <c r="O56" i="2"/>
  <c r="P56" i="2"/>
  <c r="Q55" i="2"/>
  <c r="R55" i="2"/>
  <c r="M56" i="2"/>
  <c r="N56" i="2"/>
  <c r="AH53" i="2" l="1"/>
  <c r="AC54" i="2"/>
  <c r="AB54" i="2"/>
  <c r="AG53" i="2"/>
  <c r="AI53" i="2" s="1"/>
  <c r="O54" i="3"/>
  <c r="AE54" i="2" s="1"/>
  <c r="AD54" i="2"/>
  <c r="N55" i="3"/>
  <c r="AD55" i="2" s="1"/>
  <c r="M56" i="3"/>
  <c r="K56" i="3"/>
  <c r="P56" i="3"/>
  <c r="G56" i="3"/>
  <c r="H56" i="3"/>
  <c r="L56" i="3"/>
  <c r="D57" i="3"/>
  <c r="Q55" i="3"/>
  <c r="AA55" i="2" s="1"/>
  <c r="I55" i="3"/>
  <c r="J55" i="3"/>
  <c r="S56" i="2"/>
  <c r="T56" i="2"/>
  <c r="O57" i="2"/>
  <c r="P57" i="2"/>
  <c r="N57" i="2"/>
  <c r="Q56" i="2"/>
  <c r="R56" i="2"/>
  <c r="M57" i="2"/>
  <c r="AC55" i="2" l="1"/>
  <c r="AB55" i="2"/>
  <c r="AG54" i="2"/>
  <c r="AI54" i="2" s="1"/>
  <c r="AF54" i="2"/>
  <c r="AH54" i="2" s="1"/>
  <c r="O55" i="3"/>
  <c r="AE55" i="2" s="1"/>
  <c r="AF55" i="2" s="1"/>
  <c r="AH55" i="2" s="1"/>
  <c r="N56" i="3"/>
  <c r="AD56" i="2" s="1"/>
  <c r="I56" i="3"/>
  <c r="J56" i="3"/>
  <c r="P57" i="3"/>
  <c r="G57" i="3"/>
  <c r="H57" i="3"/>
  <c r="L57" i="3"/>
  <c r="Q56" i="3"/>
  <c r="AA56" i="2" s="1"/>
  <c r="D58" i="3"/>
  <c r="M57" i="3"/>
  <c r="K57" i="3"/>
  <c r="S57" i="2"/>
  <c r="T57" i="2"/>
  <c r="Q57" i="2"/>
  <c r="O58" i="2"/>
  <c r="P58" i="2"/>
  <c r="N58" i="2"/>
  <c r="R57" i="2"/>
  <c r="M58" i="2"/>
  <c r="AC56" i="2" l="1"/>
  <c r="AB56" i="2"/>
  <c r="AG55" i="2"/>
  <c r="AI55" i="2" s="1"/>
  <c r="O56" i="3"/>
  <c r="AE56" i="2" s="1"/>
  <c r="AF56" i="2" s="1"/>
  <c r="M58" i="3"/>
  <c r="N57" i="3"/>
  <c r="J57" i="3"/>
  <c r="I57" i="3"/>
  <c r="D59" i="3"/>
  <c r="P58" i="3"/>
  <c r="G58" i="3"/>
  <c r="H58" i="3"/>
  <c r="L58" i="3"/>
  <c r="Q57" i="3"/>
  <c r="AA57" i="2" s="1"/>
  <c r="K58" i="3"/>
  <c r="S58" i="2"/>
  <c r="T58" i="2"/>
  <c r="Q58" i="2"/>
  <c r="O59" i="2"/>
  <c r="P59" i="2"/>
  <c r="N59" i="2"/>
  <c r="M59" i="2"/>
  <c r="R58" i="2"/>
  <c r="AH56" i="2" l="1"/>
  <c r="AC57" i="2"/>
  <c r="AB57" i="2"/>
  <c r="AG56" i="2"/>
  <c r="AI56" i="2" s="1"/>
  <c r="O57" i="3"/>
  <c r="AE57" i="2" s="1"/>
  <c r="AD57" i="2"/>
  <c r="M59" i="3"/>
  <c r="N58" i="3"/>
  <c r="AD58" i="2" s="1"/>
  <c r="K59" i="3"/>
  <c r="I58" i="3"/>
  <c r="J58" i="3"/>
  <c r="D60" i="3"/>
  <c r="Q58" i="3"/>
  <c r="AA58" i="2" s="1"/>
  <c r="P59" i="3"/>
  <c r="G59" i="3"/>
  <c r="H59" i="3"/>
  <c r="L59" i="3"/>
  <c r="S59" i="2"/>
  <c r="T59" i="2"/>
  <c r="Q59" i="2"/>
  <c r="O60" i="2"/>
  <c r="P60" i="2"/>
  <c r="N60" i="2"/>
  <c r="R59" i="2"/>
  <c r="M60" i="2"/>
  <c r="AC58" i="2" l="1"/>
  <c r="AB58" i="2"/>
  <c r="AG57" i="2"/>
  <c r="AI57" i="2" s="1"/>
  <c r="AF57" i="2"/>
  <c r="AH57" i="2" s="1"/>
  <c r="N59" i="3"/>
  <c r="AD59" i="2" s="1"/>
  <c r="O58" i="3"/>
  <c r="AE58" i="2" s="1"/>
  <c r="AF58" i="2" s="1"/>
  <c r="AH58" i="2" s="1"/>
  <c r="K60" i="3"/>
  <c r="I59" i="3"/>
  <c r="J59" i="3"/>
  <c r="D61" i="3"/>
  <c r="P60" i="3"/>
  <c r="G60" i="3"/>
  <c r="H60" i="3"/>
  <c r="L60" i="3"/>
  <c r="Q59" i="3"/>
  <c r="AA59" i="2" s="1"/>
  <c r="M60" i="3"/>
  <c r="S60" i="2"/>
  <c r="T60" i="2"/>
  <c r="O61" i="2"/>
  <c r="P61" i="2"/>
  <c r="Q60" i="2"/>
  <c r="N61" i="2"/>
  <c r="R60" i="2"/>
  <c r="M61" i="2"/>
  <c r="AC59" i="2" l="1"/>
  <c r="AB59" i="2"/>
  <c r="AG58" i="2"/>
  <c r="AI58" i="2" s="1"/>
  <c r="O59" i="3"/>
  <c r="AE59" i="2" s="1"/>
  <c r="AF59" i="2" s="1"/>
  <c r="M61" i="3"/>
  <c r="Q60" i="3"/>
  <c r="AA60" i="2" s="1"/>
  <c r="P61" i="3"/>
  <c r="G61" i="3"/>
  <c r="H61" i="3"/>
  <c r="L61" i="3"/>
  <c r="D62" i="3"/>
  <c r="K61" i="3"/>
  <c r="N60" i="3"/>
  <c r="I60" i="3"/>
  <c r="J60" i="3"/>
  <c r="S61" i="2"/>
  <c r="T61" i="2"/>
  <c r="Q61" i="2"/>
  <c r="O62" i="2"/>
  <c r="P62" i="2"/>
  <c r="N62" i="2"/>
  <c r="R61" i="2"/>
  <c r="M62" i="2"/>
  <c r="AH59" i="2" l="1"/>
  <c r="AC60" i="2"/>
  <c r="AB60" i="2"/>
  <c r="AG59" i="2"/>
  <c r="AI59" i="2" s="1"/>
  <c r="N61" i="3"/>
  <c r="AD61" i="2" s="1"/>
  <c r="O60" i="3"/>
  <c r="AE60" i="2" s="1"/>
  <c r="AD60" i="2"/>
  <c r="K62" i="3"/>
  <c r="J61" i="3"/>
  <c r="I61" i="3"/>
  <c r="Q61" i="3"/>
  <c r="AA61" i="2" s="1"/>
  <c r="P62" i="3"/>
  <c r="G62" i="3"/>
  <c r="H62" i="3"/>
  <c r="L62" i="3"/>
  <c r="D63" i="3"/>
  <c r="M62" i="3"/>
  <c r="S62" i="2"/>
  <c r="T62" i="2"/>
  <c r="O63" i="2"/>
  <c r="P63" i="2"/>
  <c r="Q62" i="2"/>
  <c r="N63" i="2"/>
  <c r="R62" i="2"/>
  <c r="M63" i="2"/>
  <c r="AC61" i="2" l="1"/>
  <c r="AB61" i="2"/>
  <c r="AG60" i="2"/>
  <c r="AI60" i="2" s="1"/>
  <c r="AF60" i="2"/>
  <c r="AH60" i="2" s="1"/>
  <c r="O61" i="3"/>
  <c r="AE61" i="2" s="1"/>
  <c r="AF61" i="2" s="1"/>
  <c r="AH61" i="2" s="1"/>
  <c r="M63" i="3"/>
  <c r="Q62" i="3"/>
  <c r="AA62" i="2" s="1"/>
  <c r="K63" i="3"/>
  <c r="P63" i="3"/>
  <c r="G63" i="3"/>
  <c r="H63" i="3"/>
  <c r="L63" i="3"/>
  <c r="N62" i="3"/>
  <c r="D64" i="3"/>
  <c r="J62" i="3"/>
  <c r="I62" i="3"/>
  <c r="S63" i="2"/>
  <c r="T63" i="2"/>
  <c r="Q63" i="2"/>
  <c r="O64" i="2"/>
  <c r="P64" i="2"/>
  <c r="N64" i="2"/>
  <c r="R63" i="2"/>
  <c r="M64" i="2"/>
  <c r="AC62" i="2" l="1"/>
  <c r="AB62" i="2"/>
  <c r="AG61" i="2"/>
  <c r="AI61" i="2" s="1"/>
  <c r="O62" i="3"/>
  <c r="AE62" i="2" s="1"/>
  <c r="AD62" i="2"/>
  <c r="N63" i="3"/>
  <c r="K64" i="3"/>
  <c r="P64" i="3"/>
  <c r="G64" i="3"/>
  <c r="H64" i="3"/>
  <c r="L64" i="3"/>
  <c r="D65" i="3"/>
  <c r="J63" i="3"/>
  <c r="I63" i="3"/>
  <c r="M64" i="3"/>
  <c r="Q63" i="3"/>
  <c r="AA63" i="2" s="1"/>
  <c r="S64" i="2"/>
  <c r="T64" i="2"/>
  <c r="Q64" i="2"/>
  <c r="O65" i="2"/>
  <c r="P65" i="2"/>
  <c r="N65" i="2"/>
  <c r="D66" i="3"/>
  <c r="M65" i="2"/>
  <c r="R64" i="2"/>
  <c r="AC63" i="2" l="1"/>
  <c r="AB63" i="2"/>
  <c r="AG62" i="2"/>
  <c r="AI62" i="2" s="1"/>
  <c r="AF62" i="2"/>
  <c r="AH62" i="2" s="1"/>
  <c r="O63" i="3"/>
  <c r="AE63" i="2" s="1"/>
  <c r="AD63" i="2"/>
  <c r="N64" i="3"/>
  <c r="P65" i="3"/>
  <c r="G65" i="3"/>
  <c r="H65" i="3"/>
  <c r="L65" i="3"/>
  <c r="Q64" i="3"/>
  <c r="AA64" i="2" s="1"/>
  <c r="K65" i="3"/>
  <c r="K66" i="3" s="1"/>
  <c r="M65" i="3"/>
  <c r="M66" i="3" s="1"/>
  <c r="I64" i="3"/>
  <c r="J64" i="3"/>
  <c r="P66" i="3"/>
  <c r="G66" i="3"/>
  <c r="H66" i="3"/>
  <c r="P66" i="2"/>
  <c r="S65" i="2"/>
  <c r="T65" i="2"/>
  <c r="N66" i="2"/>
  <c r="O66" i="2"/>
  <c r="Q65" i="2"/>
  <c r="R65" i="2"/>
  <c r="M66" i="2"/>
  <c r="AC64" i="2" l="1"/>
  <c r="AB64" i="2"/>
  <c r="AF63" i="2"/>
  <c r="AH63" i="2" s="1"/>
  <c r="AG63" i="2"/>
  <c r="AI63" i="2" s="1"/>
  <c r="O64" i="3"/>
  <c r="AE64" i="2" s="1"/>
  <c r="AD64" i="2"/>
  <c r="N65" i="3"/>
  <c r="J65" i="3"/>
  <c r="I65" i="3"/>
  <c r="J66" i="3"/>
  <c r="I66" i="3"/>
  <c r="D67" i="3"/>
  <c r="K67" i="3" s="1"/>
  <c r="Q66" i="3"/>
  <c r="AA66" i="2" s="1"/>
  <c r="Q65" i="3"/>
  <c r="AA65" i="2" s="1"/>
  <c r="L66" i="3"/>
  <c r="N66" i="3" s="1"/>
  <c r="Q66" i="2"/>
  <c r="S66" i="2"/>
  <c r="T66" i="2"/>
  <c r="O67" i="2"/>
  <c r="P67" i="2"/>
  <c r="R66" i="2"/>
  <c r="M67" i="2"/>
  <c r="N67" i="2"/>
  <c r="AC65" i="2" l="1"/>
  <c r="AB65" i="2"/>
  <c r="AC66" i="2"/>
  <c r="AB66" i="2"/>
  <c r="AG64" i="2"/>
  <c r="AI64" i="2" s="1"/>
  <c r="AF64" i="2"/>
  <c r="AH64" i="2" s="1"/>
  <c r="O65" i="3"/>
  <c r="AE65" i="2" s="1"/>
  <c r="AD65" i="2"/>
  <c r="AD66" i="2"/>
  <c r="P67" i="3"/>
  <c r="G67" i="3"/>
  <c r="H67" i="3"/>
  <c r="L67" i="3"/>
  <c r="D68" i="3"/>
  <c r="M67" i="3"/>
  <c r="S67" i="2"/>
  <c r="T67" i="2"/>
  <c r="O68" i="2"/>
  <c r="P68" i="2"/>
  <c r="N68" i="2"/>
  <c r="Q67" i="2"/>
  <c r="R67" i="2"/>
  <c r="M68" i="2"/>
  <c r="AG65" i="2" l="1"/>
  <c r="AI65" i="2" s="1"/>
  <c r="AF65" i="2"/>
  <c r="AH65" i="2" s="1"/>
  <c r="O66" i="3"/>
  <c r="AE66" i="2" s="1"/>
  <c r="AG66" i="2" s="1"/>
  <c r="AI66" i="2" s="1"/>
  <c r="N67" i="3"/>
  <c r="M68" i="3"/>
  <c r="I67" i="3"/>
  <c r="J67" i="3"/>
  <c r="P68" i="3"/>
  <c r="G68" i="3"/>
  <c r="H68" i="3"/>
  <c r="L68" i="3"/>
  <c r="D69" i="3"/>
  <c r="K68" i="3"/>
  <c r="Q67" i="3"/>
  <c r="AA67" i="2" s="1"/>
  <c r="S68" i="2"/>
  <c r="T68" i="2"/>
  <c r="Q68" i="2"/>
  <c r="O69" i="2"/>
  <c r="P69" i="2"/>
  <c r="N69" i="2"/>
  <c r="R68" i="2"/>
  <c r="M69" i="2"/>
  <c r="AC67" i="2" l="1"/>
  <c r="AB67" i="2"/>
  <c r="AF66" i="2"/>
  <c r="AH66" i="2" s="1"/>
  <c r="N68" i="3"/>
  <c r="AD68" i="2" s="1"/>
  <c r="O67" i="3"/>
  <c r="AE67" i="2" s="1"/>
  <c r="AD67" i="2"/>
  <c r="M69" i="3"/>
  <c r="I68" i="3"/>
  <c r="J68" i="3"/>
  <c r="P69" i="3"/>
  <c r="G69" i="3"/>
  <c r="H69" i="3"/>
  <c r="L69" i="3"/>
  <c r="K69" i="3"/>
  <c r="D70" i="3"/>
  <c r="Q68" i="3"/>
  <c r="AA68" i="2" s="1"/>
  <c r="S69" i="2"/>
  <c r="T69" i="2"/>
  <c r="Q69" i="2"/>
  <c r="O70" i="2"/>
  <c r="P70" i="2"/>
  <c r="N70" i="2"/>
  <c r="R69" i="2"/>
  <c r="M70" i="2"/>
  <c r="AC68" i="2" l="1"/>
  <c r="AB68" i="2"/>
  <c r="AG67" i="2"/>
  <c r="AI67" i="2" s="1"/>
  <c r="AF67" i="2"/>
  <c r="AH67" i="2" s="1"/>
  <c r="O68" i="3"/>
  <c r="AE68" i="2" s="1"/>
  <c r="AG68" i="2" s="1"/>
  <c r="AI68" i="2" s="1"/>
  <c r="K70" i="3"/>
  <c r="N69" i="3"/>
  <c r="Q69" i="3"/>
  <c r="AA69" i="2" s="1"/>
  <c r="M70" i="3"/>
  <c r="J69" i="3"/>
  <c r="I69" i="3"/>
  <c r="P70" i="3"/>
  <c r="G70" i="3"/>
  <c r="L70" i="3"/>
  <c r="H70" i="3"/>
  <c r="D71" i="3"/>
  <c r="S70" i="2"/>
  <c r="T70" i="2"/>
  <c r="O71" i="2"/>
  <c r="P71" i="2"/>
  <c r="Q70" i="2"/>
  <c r="N71" i="2"/>
  <c r="R70" i="2"/>
  <c r="M71" i="2"/>
  <c r="AC69" i="2" l="1"/>
  <c r="AB69" i="2"/>
  <c r="AF68" i="2"/>
  <c r="AH68" i="2" s="1"/>
  <c r="O69" i="3"/>
  <c r="AE69" i="2" s="1"/>
  <c r="AD69" i="2"/>
  <c r="N70" i="3"/>
  <c r="P71" i="3"/>
  <c r="G71" i="3"/>
  <c r="H71" i="3"/>
  <c r="L71" i="3"/>
  <c r="M71" i="3"/>
  <c r="I70" i="3"/>
  <c r="J70" i="3"/>
  <c r="K71" i="3"/>
  <c r="Q70" i="3"/>
  <c r="AA70" i="2" s="1"/>
  <c r="D72" i="3"/>
  <c r="S71" i="2"/>
  <c r="T71" i="2"/>
  <c r="O72" i="2"/>
  <c r="P72" i="2"/>
  <c r="Q71" i="2"/>
  <c r="N72" i="2"/>
  <c r="M72" i="2"/>
  <c r="R71" i="2"/>
  <c r="AC70" i="2" l="1"/>
  <c r="AB70" i="2"/>
  <c r="AG69" i="2"/>
  <c r="AI69" i="2" s="1"/>
  <c r="AF69" i="2"/>
  <c r="AH69" i="2" s="1"/>
  <c r="O70" i="3"/>
  <c r="AE70" i="2" s="1"/>
  <c r="AD70" i="2"/>
  <c r="M72" i="3"/>
  <c r="K72" i="3"/>
  <c r="N71" i="3"/>
  <c r="I71" i="3"/>
  <c r="J71" i="3"/>
  <c r="D73" i="3"/>
  <c r="Q71" i="3"/>
  <c r="AA71" i="2" s="1"/>
  <c r="P72" i="3"/>
  <c r="G72" i="3"/>
  <c r="H72" i="3"/>
  <c r="L72" i="3"/>
  <c r="S72" i="2"/>
  <c r="T72" i="2"/>
  <c r="Q72" i="2"/>
  <c r="O73" i="2"/>
  <c r="P73" i="2"/>
  <c r="N73" i="2"/>
  <c r="R72" i="2"/>
  <c r="M73" i="2"/>
  <c r="AC71" i="2" l="1"/>
  <c r="AB71" i="2"/>
  <c r="AG70" i="2"/>
  <c r="AI70" i="2" s="1"/>
  <c r="AF70" i="2"/>
  <c r="AH70" i="2" s="1"/>
  <c r="O71" i="3"/>
  <c r="AE71" i="2" s="1"/>
  <c r="AD71" i="2"/>
  <c r="M73" i="3"/>
  <c r="N72" i="3"/>
  <c r="AD72" i="2" s="1"/>
  <c r="Q72" i="3"/>
  <c r="AA72" i="2" s="1"/>
  <c r="P73" i="3"/>
  <c r="G73" i="3"/>
  <c r="H73" i="3"/>
  <c r="L73" i="3"/>
  <c r="D74" i="3"/>
  <c r="K73" i="3"/>
  <c r="I72" i="3"/>
  <c r="J72" i="3"/>
  <c r="S73" i="2"/>
  <c r="T73" i="2"/>
  <c r="Q73" i="2"/>
  <c r="O74" i="2"/>
  <c r="P74" i="2"/>
  <c r="N74" i="2"/>
  <c r="R73" i="2"/>
  <c r="M74" i="2"/>
  <c r="AC72" i="2" l="1"/>
  <c r="AB72" i="2"/>
  <c r="AG71" i="2"/>
  <c r="AI71" i="2" s="1"/>
  <c r="AF71" i="2"/>
  <c r="AH71" i="2" s="1"/>
  <c r="N73" i="3"/>
  <c r="AD73" i="2" s="1"/>
  <c r="O72" i="3"/>
  <c r="AE72" i="2" s="1"/>
  <c r="AF72" i="2" s="1"/>
  <c r="J73" i="3"/>
  <c r="I73" i="3"/>
  <c r="P74" i="3"/>
  <c r="G74" i="3"/>
  <c r="H74" i="3"/>
  <c r="L74" i="3"/>
  <c r="Q73" i="3"/>
  <c r="AA73" i="2" s="1"/>
  <c r="D75" i="3"/>
  <c r="K74" i="3"/>
  <c r="M74" i="3"/>
  <c r="S74" i="2"/>
  <c r="T74" i="2"/>
  <c r="Q74" i="2"/>
  <c r="O75" i="2"/>
  <c r="P75" i="2"/>
  <c r="N75" i="2"/>
  <c r="R74" i="2"/>
  <c r="M75" i="2"/>
  <c r="AH72" i="2" l="1"/>
  <c r="AC73" i="2"/>
  <c r="AB73" i="2"/>
  <c r="AG72" i="2"/>
  <c r="AI72" i="2" s="1"/>
  <c r="O73" i="3"/>
  <c r="AE73" i="2" s="1"/>
  <c r="AF73" i="2" s="1"/>
  <c r="K75" i="3"/>
  <c r="D76" i="3"/>
  <c r="Q74" i="3"/>
  <c r="AA74" i="2" s="1"/>
  <c r="P75" i="3"/>
  <c r="G75" i="3"/>
  <c r="H75" i="3"/>
  <c r="L75" i="3"/>
  <c r="M75" i="3"/>
  <c r="J74" i="3"/>
  <c r="I74" i="3"/>
  <c r="N74" i="3"/>
  <c r="S75" i="2"/>
  <c r="T75" i="2"/>
  <c r="Q75" i="2"/>
  <c r="O76" i="2"/>
  <c r="P76" i="2"/>
  <c r="N76" i="2"/>
  <c r="R75" i="2"/>
  <c r="M76" i="2"/>
  <c r="AH73" i="2" l="1"/>
  <c r="AC74" i="2"/>
  <c r="AB74" i="2"/>
  <c r="AG73" i="2"/>
  <c r="AI73" i="2" s="1"/>
  <c r="O74" i="3"/>
  <c r="AE74" i="2" s="1"/>
  <c r="AD74" i="2"/>
  <c r="M76" i="3"/>
  <c r="P76" i="3"/>
  <c r="G76" i="3"/>
  <c r="H76" i="3"/>
  <c r="L76" i="3"/>
  <c r="Q75" i="3"/>
  <c r="AA75" i="2" s="1"/>
  <c r="D77" i="3"/>
  <c r="N75" i="3"/>
  <c r="I75" i="3"/>
  <c r="J75" i="3"/>
  <c r="K76" i="3"/>
  <c r="S76" i="2"/>
  <c r="T76" i="2"/>
  <c r="Q76" i="2"/>
  <c r="O77" i="2"/>
  <c r="P77" i="2"/>
  <c r="N77" i="2"/>
  <c r="R76" i="2"/>
  <c r="M77" i="2"/>
  <c r="AC75" i="2" l="1"/>
  <c r="AB75" i="2"/>
  <c r="AG74" i="2"/>
  <c r="AI74" i="2" s="1"/>
  <c r="AF74" i="2"/>
  <c r="AH74" i="2" s="1"/>
  <c r="O75" i="3"/>
  <c r="AE75" i="2" s="1"/>
  <c r="AD75" i="2"/>
  <c r="N76" i="3"/>
  <c r="AD76" i="2" s="1"/>
  <c r="M77" i="3"/>
  <c r="K77" i="3"/>
  <c r="I76" i="3"/>
  <c r="J76" i="3"/>
  <c r="D78" i="3"/>
  <c r="Q76" i="3"/>
  <c r="AA76" i="2" s="1"/>
  <c r="P77" i="3"/>
  <c r="G77" i="3"/>
  <c r="H77" i="3"/>
  <c r="L77" i="3"/>
  <c r="S77" i="2"/>
  <c r="T77" i="2"/>
  <c r="Q77" i="2"/>
  <c r="O78" i="2"/>
  <c r="P78" i="2"/>
  <c r="N78" i="2"/>
  <c r="R77" i="2"/>
  <c r="M78" i="2"/>
  <c r="AC76" i="2" l="1"/>
  <c r="AB76" i="2"/>
  <c r="AF75" i="2"/>
  <c r="AH75" i="2" s="1"/>
  <c r="AG75" i="2"/>
  <c r="AI75" i="2" s="1"/>
  <c r="O76" i="3"/>
  <c r="AE76" i="2" s="1"/>
  <c r="AF76" i="2" s="1"/>
  <c r="AH76" i="2" s="1"/>
  <c r="N77" i="3"/>
  <c r="AD77" i="2" s="1"/>
  <c r="J77" i="3"/>
  <c r="I77" i="3"/>
  <c r="P78" i="3"/>
  <c r="G78" i="3"/>
  <c r="H78" i="3"/>
  <c r="L78" i="3"/>
  <c r="Q77" i="3"/>
  <c r="AA77" i="2" s="1"/>
  <c r="M78" i="3"/>
  <c r="K78" i="3"/>
  <c r="D79" i="3"/>
  <c r="S78" i="2"/>
  <c r="T78" i="2"/>
  <c r="Q78" i="2"/>
  <c r="O79" i="2"/>
  <c r="P79" i="2"/>
  <c r="N79" i="2"/>
  <c r="R78" i="2"/>
  <c r="M79" i="2"/>
  <c r="AC77" i="2" l="1"/>
  <c r="AB77" i="2"/>
  <c r="AG76" i="2"/>
  <c r="AI76" i="2" s="1"/>
  <c r="O77" i="3"/>
  <c r="AE77" i="2" s="1"/>
  <c r="AF77" i="2" s="1"/>
  <c r="AH77" i="2" s="1"/>
  <c r="M79" i="3"/>
  <c r="D80" i="3"/>
  <c r="Q78" i="3"/>
  <c r="AA78" i="2" s="1"/>
  <c r="P79" i="3"/>
  <c r="G79" i="3"/>
  <c r="H79" i="3"/>
  <c r="L79" i="3"/>
  <c r="I78" i="3"/>
  <c r="J78" i="3"/>
  <c r="K79" i="3"/>
  <c r="N78" i="3"/>
  <c r="S79" i="2"/>
  <c r="T79" i="2"/>
  <c r="Q79" i="2"/>
  <c r="O80" i="2"/>
  <c r="P80" i="2"/>
  <c r="N80" i="2"/>
  <c r="R79" i="2"/>
  <c r="M80" i="2"/>
  <c r="AC78" i="2" l="1"/>
  <c r="AB78" i="2"/>
  <c r="AG77" i="2"/>
  <c r="AI77" i="2" s="1"/>
  <c r="O78" i="3"/>
  <c r="AE78" i="2" s="1"/>
  <c r="AD78" i="2"/>
  <c r="N79" i="3"/>
  <c r="J79" i="3"/>
  <c r="I79" i="3"/>
  <c r="D81" i="3"/>
  <c r="P80" i="3"/>
  <c r="G80" i="3"/>
  <c r="H80" i="3"/>
  <c r="L80" i="3"/>
  <c r="Q79" i="3"/>
  <c r="AA79" i="2" s="1"/>
  <c r="M80" i="3"/>
  <c r="K80" i="3"/>
  <c r="S80" i="2"/>
  <c r="T80" i="2"/>
  <c r="Q80" i="2"/>
  <c r="O81" i="2"/>
  <c r="P81" i="2"/>
  <c r="N81" i="2"/>
  <c r="R80" i="2"/>
  <c r="M81" i="2"/>
  <c r="AC79" i="2" l="1"/>
  <c r="AB79" i="2"/>
  <c r="AG78" i="2"/>
  <c r="AI78" i="2" s="1"/>
  <c r="AF78" i="2"/>
  <c r="AH78" i="2" s="1"/>
  <c r="O79" i="3"/>
  <c r="AE79" i="2" s="1"/>
  <c r="AD79" i="2"/>
  <c r="M81" i="3"/>
  <c r="N80" i="3"/>
  <c r="J80" i="3"/>
  <c r="I80" i="3"/>
  <c r="P81" i="3"/>
  <c r="G81" i="3"/>
  <c r="H81" i="3"/>
  <c r="L81" i="3"/>
  <c r="D82" i="3"/>
  <c r="Q80" i="3"/>
  <c r="AA80" i="2" s="1"/>
  <c r="K81" i="3"/>
  <c r="S81" i="2"/>
  <c r="T81" i="2"/>
  <c r="Q81" i="2"/>
  <c r="O82" i="2"/>
  <c r="P82" i="2"/>
  <c r="N82" i="2"/>
  <c r="R81" i="2"/>
  <c r="M82" i="2"/>
  <c r="AC80" i="2" l="1"/>
  <c r="AB80" i="2"/>
  <c r="AG79" i="2"/>
  <c r="AI79" i="2" s="1"/>
  <c r="AF79" i="2"/>
  <c r="AH79" i="2" s="1"/>
  <c r="O80" i="3"/>
  <c r="AE80" i="2" s="1"/>
  <c r="AD80" i="2"/>
  <c r="K82" i="3"/>
  <c r="N81" i="3"/>
  <c r="Q81" i="3"/>
  <c r="AA81" i="2" s="1"/>
  <c r="P82" i="3"/>
  <c r="G82" i="3"/>
  <c r="H82" i="3"/>
  <c r="L82" i="3"/>
  <c r="D83" i="3"/>
  <c r="J81" i="3"/>
  <c r="I81" i="3"/>
  <c r="M82" i="3"/>
  <c r="S82" i="2"/>
  <c r="T82" i="2"/>
  <c r="Q82" i="2"/>
  <c r="O83" i="2"/>
  <c r="P83" i="2"/>
  <c r="N83" i="2"/>
  <c r="R82" i="2"/>
  <c r="M83" i="2"/>
  <c r="AC81" i="2" l="1"/>
  <c r="AB81" i="2"/>
  <c r="AG80" i="2"/>
  <c r="AI80" i="2" s="1"/>
  <c r="AF80" i="2"/>
  <c r="AH80" i="2" s="1"/>
  <c r="O81" i="3"/>
  <c r="AE81" i="2" s="1"/>
  <c r="AD81" i="2"/>
  <c r="N82" i="3"/>
  <c r="P83" i="3"/>
  <c r="G83" i="3"/>
  <c r="H83" i="3"/>
  <c r="L83" i="3"/>
  <c r="D84" i="3"/>
  <c r="M83" i="3"/>
  <c r="Q82" i="3"/>
  <c r="AA82" i="2" s="1"/>
  <c r="I82" i="3"/>
  <c r="J82" i="3"/>
  <c r="K83" i="3"/>
  <c r="S83" i="2"/>
  <c r="T83" i="2"/>
  <c r="Q83" i="2"/>
  <c r="O84" i="2"/>
  <c r="P84" i="2"/>
  <c r="N84" i="2"/>
  <c r="R83" i="2"/>
  <c r="M84" i="2"/>
  <c r="AF81" i="2" l="1"/>
  <c r="AH81" i="2" s="1"/>
  <c r="AC82" i="2"/>
  <c r="AB82" i="2"/>
  <c r="AG81" i="2"/>
  <c r="AI81" i="2" s="1"/>
  <c r="O82" i="3"/>
  <c r="AE82" i="2" s="1"/>
  <c r="AD82" i="2"/>
  <c r="M84" i="3"/>
  <c r="N83" i="3"/>
  <c r="K84" i="3"/>
  <c r="I83" i="3"/>
  <c r="J83" i="3"/>
  <c r="P84" i="3"/>
  <c r="G84" i="3"/>
  <c r="H84" i="3"/>
  <c r="L84" i="3"/>
  <c r="Q83" i="3"/>
  <c r="AA83" i="2" s="1"/>
  <c r="D85" i="3"/>
  <c r="S84" i="2"/>
  <c r="T84" i="2"/>
  <c r="Q84" i="2"/>
  <c r="O85" i="2"/>
  <c r="P85" i="2"/>
  <c r="N85" i="2"/>
  <c r="R84" i="2"/>
  <c r="M85" i="2"/>
  <c r="AC83" i="2" l="1"/>
  <c r="AB83" i="2"/>
  <c r="AG82" i="2"/>
  <c r="AI82" i="2" s="1"/>
  <c r="AF82" i="2"/>
  <c r="AH82" i="2" s="1"/>
  <c r="O83" i="3"/>
  <c r="AE83" i="2" s="1"/>
  <c r="AD83" i="2"/>
  <c r="I84" i="3"/>
  <c r="J84" i="3"/>
  <c r="D86" i="3"/>
  <c r="Q84" i="3"/>
  <c r="AA84" i="2" s="1"/>
  <c r="M85" i="3"/>
  <c r="P85" i="3"/>
  <c r="G85" i="3"/>
  <c r="H85" i="3"/>
  <c r="L85" i="3"/>
  <c r="N84" i="3"/>
  <c r="K85" i="3"/>
  <c r="S85" i="2"/>
  <c r="T85" i="2"/>
  <c r="Q85" i="2"/>
  <c r="O86" i="2"/>
  <c r="P86" i="2"/>
  <c r="N86" i="2"/>
  <c r="R85" i="2"/>
  <c r="M86" i="2"/>
  <c r="AC84" i="2" l="1"/>
  <c r="AB84" i="2"/>
  <c r="AG83" i="2"/>
  <c r="AI83" i="2" s="1"/>
  <c r="AF83" i="2"/>
  <c r="AH83" i="2" s="1"/>
  <c r="O84" i="3"/>
  <c r="AE84" i="2" s="1"/>
  <c r="AD84" i="2"/>
  <c r="K86" i="3"/>
  <c r="N85" i="3"/>
  <c r="D87" i="3"/>
  <c r="P86" i="3"/>
  <c r="G86" i="3"/>
  <c r="H86" i="3"/>
  <c r="L86" i="3"/>
  <c r="Q85" i="3"/>
  <c r="AA85" i="2" s="1"/>
  <c r="M86" i="3"/>
  <c r="J85" i="3"/>
  <c r="I85" i="3"/>
  <c r="S86" i="2"/>
  <c r="T86" i="2"/>
  <c r="Q86" i="2"/>
  <c r="O87" i="2"/>
  <c r="P87" i="2"/>
  <c r="N87" i="2"/>
  <c r="R86" i="2"/>
  <c r="M87" i="2"/>
  <c r="AF84" i="2" l="1"/>
  <c r="AH84" i="2" s="1"/>
  <c r="AC85" i="2"/>
  <c r="AB85" i="2"/>
  <c r="AG84" i="2"/>
  <c r="AI84" i="2" s="1"/>
  <c r="O85" i="3"/>
  <c r="AE85" i="2" s="1"/>
  <c r="AD85" i="2"/>
  <c r="N86" i="3"/>
  <c r="K87" i="3"/>
  <c r="M87" i="3"/>
  <c r="J86" i="3"/>
  <c r="I86" i="3"/>
  <c r="D88" i="3"/>
  <c r="Q86" i="3"/>
  <c r="AA86" i="2" s="1"/>
  <c r="P87" i="3"/>
  <c r="G87" i="3"/>
  <c r="H87" i="3"/>
  <c r="L87" i="3"/>
  <c r="S87" i="2"/>
  <c r="T87" i="2"/>
  <c r="Q87" i="2"/>
  <c r="O88" i="2"/>
  <c r="P88" i="2"/>
  <c r="N88" i="2"/>
  <c r="R87" i="2"/>
  <c r="M88" i="2"/>
  <c r="AC86" i="2" l="1"/>
  <c r="AB86" i="2"/>
  <c r="AG85" i="2"/>
  <c r="AI85" i="2" s="1"/>
  <c r="AF85" i="2"/>
  <c r="AH85" i="2" s="1"/>
  <c r="O86" i="3"/>
  <c r="AE86" i="2" s="1"/>
  <c r="AD86" i="2"/>
  <c r="N87" i="3"/>
  <c r="P88" i="3"/>
  <c r="G88" i="3"/>
  <c r="H88" i="3"/>
  <c r="L88" i="3"/>
  <c r="Q87" i="3"/>
  <c r="AA87" i="2" s="1"/>
  <c r="K88" i="3"/>
  <c r="D89" i="3"/>
  <c r="M88" i="3"/>
  <c r="J87" i="3"/>
  <c r="I87" i="3"/>
  <c r="S88" i="2"/>
  <c r="T88" i="2"/>
  <c r="Q88" i="2"/>
  <c r="O89" i="2"/>
  <c r="P89" i="2"/>
  <c r="N89" i="2"/>
  <c r="R88" i="2"/>
  <c r="M89" i="2"/>
  <c r="AC87" i="2" l="1"/>
  <c r="AB87" i="2"/>
  <c r="AG86" i="2"/>
  <c r="AI86" i="2" s="1"/>
  <c r="AF86" i="2"/>
  <c r="AH86" i="2" s="1"/>
  <c r="O87" i="3"/>
  <c r="AE87" i="2" s="1"/>
  <c r="AD87" i="2"/>
  <c r="N88" i="3"/>
  <c r="P89" i="3"/>
  <c r="G89" i="3"/>
  <c r="H89" i="3"/>
  <c r="L89" i="3"/>
  <c r="K89" i="3"/>
  <c r="I88" i="3"/>
  <c r="J88" i="3"/>
  <c r="D90" i="3"/>
  <c r="M89" i="3"/>
  <c r="Q88" i="3"/>
  <c r="AA88" i="2" s="1"/>
  <c r="S89" i="2"/>
  <c r="T89" i="2"/>
  <c r="Q89" i="2"/>
  <c r="O90" i="2"/>
  <c r="P90" i="2"/>
  <c r="N90" i="2"/>
  <c r="R89" i="2"/>
  <c r="M90" i="2"/>
  <c r="AC88" i="2" l="1"/>
  <c r="AB88" i="2"/>
  <c r="AG87" i="2"/>
  <c r="AI87" i="2" s="1"/>
  <c r="AF87" i="2"/>
  <c r="AH87" i="2" s="1"/>
  <c r="O88" i="3"/>
  <c r="AE88" i="2" s="1"/>
  <c r="AD88" i="2"/>
  <c r="N89" i="3"/>
  <c r="M90" i="3"/>
  <c r="I89" i="3"/>
  <c r="J89" i="3"/>
  <c r="Q89" i="3"/>
  <c r="AA89" i="2" s="1"/>
  <c r="K90" i="3"/>
  <c r="D91" i="3"/>
  <c r="P90" i="3"/>
  <c r="G90" i="3"/>
  <c r="H90" i="3"/>
  <c r="L90" i="3"/>
  <c r="S90" i="2"/>
  <c r="T90" i="2"/>
  <c r="Q90" i="2"/>
  <c r="O91" i="2"/>
  <c r="P91" i="2"/>
  <c r="N91" i="2"/>
  <c r="R90" i="2"/>
  <c r="M91" i="2"/>
  <c r="AF88" i="2" l="1"/>
  <c r="AH88" i="2" s="1"/>
  <c r="AC89" i="2"/>
  <c r="AB89" i="2"/>
  <c r="AG88" i="2"/>
  <c r="AI88" i="2" s="1"/>
  <c r="O89" i="3"/>
  <c r="AE89" i="2" s="1"/>
  <c r="AD89" i="2"/>
  <c r="N90" i="3"/>
  <c r="M91" i="3"/>
  <c r="K91" i="3"/>
  <c r="I90" i="3"/>
  <c r="J90" i="3"/>
  <c r="D92" i="3"/>
  <c r="Q90" i="3"/>
  <c r="AA90" i="2" s="1"/>
  <c r="P91" i="3"/>
  <c r="G91" i="3"/>
  <c r="H91" i="3"/>
  <c r="L91" i="3"/>
  <c r="S91" i="2"/>
  <c r="T91" i="2"/>
  <c r="Q91" i="2"/>
  <c r="O92" i="2"/>
  <c r="P92" i="2"/>
  <c r="N92" i="2"/>
  <c r="R91" i="2"/>
  <c r="M92" i="2"/>
  <c r="AC90" i="2" l="1"/>
  <c r="AB90" i="2"/>
  <c r="AG89" i="2"/>
  <c r="AI89" i="2" s="1"/>
  <c r="AF89" i="2"/>
  <c r="AH89" i="2" s="1"/>
  <c r="O90" i="3"/>
  <c r="AE90" i="2" s="1"/>
  <c r="AD90" i="2"/>
  <c r="N91" i="3"/>
  <c r="P92" i="3"/>
  <c r="G92" i="3"/>
  <c r="H92" i="3"/>
  <c r="L92" i="3"/>
  <c r="Q91" i="3"/>
  <c r="AA91" i="2" s="1"/>
  <c r="K92" i="3"/>
  <c r="M92" i="3"/>
  <c r="D93" i="3"/>
  <c r="I91" i="3"/>
  <c r="J91" i="3"/>
  <c r="S92" i="2"/>
  <c r="T92" i="2"/>
  <c r="O93" i="2"/>
  <c r="P93" i="2"/>
  <c r="Q92" i="2"/>
  <c r="N93" i="2"/>
  <c r="R92" i="2"/>
  <c r="M93" i="2"/>
  <c r="AC91" i="2" l="1"/>
  <c r="AB91" i="2"/>
  <c r="AG90" i="2"/>
  <c r="AI90" i="2" s="1"/>
  <c r="AF90" i="2"/>
  <c r="AH90" i="2" s="1"/>
  <c r="O91" i="3"/>
  <c r="AE91" i="2" s="1"/>
  <c r="AD91" i="2"/>
  <c r="P93" i="3"/>
  <c r="G93" i="3"/>
  <c r="H93" i="3"/>
  <c r="L93" i="3"/>
  <c r="N92" i="3"/>
  <c r="I92" i="3"/>
  <c r="J92" i="3"/>
  <c r="M93" i="3"/>
  <c r="D94" i="3"/>
  <c r="K93" i="3"/>
  <c r="Q92" i="3"/>
  <c r="AA92" i="2" s="1"/>
  <c r="S93" i="2"/>
  <c r="T93" i="2"/>
  <c r="Q93" i="2"/>
  <c r="O94" i="2"/>
  <c r="P94" i="2"/>
  <c r="N94" i="2"/>
  <c r="R93" i="2"/>
  <c r="M94" i="2"/>
  <c r="AC92" i="2" l="1"/>
  <c r="AB92" i="2"/>
  <c r="AG91" i="2"/>
  <c r="AI91" i="2" s="1"/>
  <c r="AF91" i="2"/>
  <c r="AH91" i="2" s="1"/>
  <c r="O92" i="3"/>
  <c r="AE92" i="2" s="1"/>
  <c r="AD92" i="2"/>
  <c r="M94" i="3"/>
  <c r="K94" i="3"/>
  <c r="N93" i="3"/>
  <c r="I93" i="3"/>
  <c r="J93" i="3"/>
  <c r="D95" i="3"/>
  <c r="P94" i="3"/>
  <c r="G94" i="3"/>
  <c r="H94" i="3"/>
  <c r="L94" i="3"/>
  <c r="Q93" i="3"/>
  <c r="AA93" i="2" s="1"/>
  <c r="S94" i="2"/>
  <c r="T94" i="2"/>
  <c r="Q94" i="2"/>
  <c r="O95" i="2"/>
  <c r="P95" i="2"/>
  <c r="N95" i="2"/>
  <c r="R94" i="2"/>
  <c r="M95" i="2"/>
  <c r="AC93" i="2" l="1"/>
  <c r="AB93" i="2"/>
  <c r="AG92" i="2"/>
  <c r="AI92" i="2" s="1"/>
  <c r="AF92" i="2"/>
  <c r="AH92" i="2" s="1"/>
  <c r="O93" i="3"/>
  <c r="AE93" i="2" s="1"/>
  <c r="AD93" i="2"/>
  <c r="N94" i="3"/>
  <c r="AD94" i="2" s="1"/>
  <c r="P95" i="3"/>
  <c r="G95" i="3"/>
  <c r="H95" i="3"/>
  <c r="L95" i="3"/>
  <c r="K95" i="3"/>
  <c r="Q94" i="3"/>
  <c r="AA94" i="2" s="1"/>
  <c r="J94" i="3"/>
  <c r="I94" i="3"/>
  <c r="M95" i="3"/>
  <c r="D96" i="3"/>
  <c r="S95" i="2"/>
  <c r="T95" i="2"/>
  <c r="O96" i="2"/>
  <c r="P96" i="2"/>
  <c r="Q95" i="2"/>
  <c r="N96" i="2"/>
  <c r="M96" i="2"/>
  <c r="R95" i="2"/>
  <c r="AC94" i="2" l="1"/>
  <c r="AB94" i="2"/>
  <c r="AG93" i="2"/>
  <c r="AI93" i="2" s="1"/>
  <c r="AF93" i="2"/>
  <c r="AH93" i="2" s="1"/>
  <c r="O94" i="3"/>
  <c r="AE94" i="2" s="1"/>
  <c r="AG94" i="2" s="1"/>
  <c r="AI94" i="2" s="1"/>
  <c r="M96" i="3"/>
  <c r="K96" i="3"/>
  <c r="N95" i="3"/>
  <c r="J95" i="3"/>
  <c r="I95" i="3"/>
  <c r="P96" i="3"/>
  <c r="G96" i="3"/>
  <c r="H96" i="3"/>
  <c r="L96" i="3"/>
  <c r="D97" i="3"/>
  <c r="Q95" i="3"/>
  <c r="AA95" i="2" s="1"/>
  <c r="S96" i="2"/>
  <c r="T96" i="2"/>
  <c r="Q96" i="2"/>
  <c r="O97" i="2"/>
  <c r="P97" i="2"/>
  <c r="N97" i="2"/>
  <c r="R96" i="2"/>
  <c r="M97" i="2"/>
  <c r="AC95" i="2" l="1"/>
  <c r="AB95" i="2"/>
  <c r="AF94" i="2"/>
  <c r="AH94" i="2" s="1"/>
  <c r="O95" i="3"/>
  <c r="AE95" i="2" s="1"/>
  <c r="AD95" i="2"/>
  <c r="N96" i="3"/>
  <c r="AD96" i="2" s="1"/>
  <c r="J96" i="3"/>
  <c r="I96" i="3"/>
  <c r="K97" i="3"/>
  <c r="M97" i="3"/>
  <c r="P97" i="3"/>
  <c r="G97" i="3"/>
  <c r="H97" i="3"/>
  <c r="L97" i="3"/>
  <c r="D98" i="3"/>
  <c r="Q96" i="3"/>
  <c r="AA96" i="2" s="1"/>
  <c r="S97" i="2"/>
  <c r="T97" i="2"/>
  <c r="Q97" i="2"/>
  <c r="O98" i="2"/>
  <c r="P98" i="2"/>
  <c r="N98" i="2"/>
  <c r="M98" i="2"/>
  <c r="R97" i="2"/>
  <c r="AC96" i="2" l="1"/>
  <c r="AB96" i="2"/>
  <c r="AG95" i="2"/>
  <c r="AI95" i="2" s="1"/>
  <c r="AF95" i="2"/>
  <c r="AH95" i="2" s="1"/>
  <c r="O96" i="3"/>
  <c r="AE96" i="2" s="1"/>
  <c r="AG96" i="2" s="1"/>
  <c r="AI96" i="2" s="1"/>
  <c r="K98" i="3"/>
  <c r="N97" i="3"/>
  <c r="I97" i="3"/>
  <c r="J97" i="3"/>
  <c r="D99" i="3"/>
  <c r="Q97" i="3"/>
  <c r="AA97" i="2" s="1"/>
  <c r="P98" i="3"/>
  <c r="G98" i="3"/>
  <c r="H98" i="3"/>
  <c r="L98" i="3"/>
  <c r="M98" i="3"/>
  <c r="S98" i="2"/>
  <c r="T98" i="2"/>
  <c r="O99" i="2"/>
  <c r="P99" i="2"/>
  <c r="Q98" i="2"/>
  <c r="N99" i="2"/>
  <c r="R98" i="2"/>
  <c r="M99" i="2"/>
  <c r="AF96" i="2" l="1"/>
  <c r="AH96" i="2" s="1"/>
  <c r="AC97" i="2"/>
  <c r="AB97" i="2"/>
  <c r="O97" i="3"/>
  <c r="AE97" i="2" s="1"/>
  <c r="AD97" i="2"/>
  <c r="N98" i="3"/>
  <c r="P99" i="3"/>
  <c r="G99" i="3"/>
  <c r="H99" i="3"/>
  <c r="L99" i="3"/>
  <c r="D100" i="3"/>
  <c r="Q98" i="3"/>
  <c r="AA98" i="2" s="1"/>
  <c r="I98" i="3"/>
  <c r="J98" i="3"/>
  <c r="M99" i="3"/>
  <c r="K99" i="3"/>
  <c r="S99" i="2"/>
  <c r="T99" i="2"/>
  <c r="Q99" i="2"/>
  <c r="O100" i="2"/>
  <c r="P100" i="2"/>
  <c r="N100" i="2"/>
  <c r="R99" i="2"/>
  <c r="M100" i="2"/>
  <c r="AC98" i="2" l="1"/>
  <c r="AB98" i="2"/>
  <c r="AG97" i="2"/>
  <c r="AI97" i="2" s="1"/>
  <c r="AF97" i="2"/>
  <c r="AH97" i="2" s="1"/>
  <c r="O98" i="3"/>
  <c r="AE98" i="2" s="1"/>
  <c r="AD98" i="2"/>
  <c r="N99" i="3"/>
  <c r="P100" i="3"/>
  <c r="G100" i="3"/>
  <c r="H100" i="3"/>
  <c r="L100" i="3"/>
  <c r="J99" i="3"/>
  <c r="I99" i="3"/>
  <c r="D101" i="3"/>
  <c r="M100" i="3"/>
  <c r="K100" i="3"/>
  <c r="Q99" i="3"/>
  <c r="AA99" i="2" s="1"/>
  <c r="S100" i="2"/>
  <c r="T100" i="2"/>
  <c r="O101" i="2"/>
  <c r="P101" i="2"/>
  <c r="Q100" i="2"/>
  <c r="N101" i="2"/>
  <c r="R100" i="2"/>
  <c r="M101" i="2"/>
  <c r="AC99" i="2" l="1"/>
  <c r="AB99" i="2"/>
  <c r="AG98" i="2"/>
  <c r="AI98" i="2" s="1"/>
  <c r="AF98" i="2"/>
  <c r="AH98" i="2" s="1"/>
  <c r="O99" i="3"/>
  <c r="AE99" i="2" s="1"/>
  <c r="AD99" i="2"/>
  <c r="K101" i="3"/>
  <c r="M101" i="3"/>
  <c r="N100" i="3"/>
  <c r="P101" i="3"/>
  <c r="G101" i="3"/>
  <c r="H101" i="3"/>
  <c r="L101" i="3"/>
  <c r="D102" i="3"/>
  <c r="J100" i="3"/>
  <c r="I100" i="3"/>
  <c r="Q100" i="3"/>
  <c r="AA100" i="2" s="1"/>
  <c r="S101" i="2"/>
  <c r="T101" i="2"/>
  <c r="Q101" i="2"/>
  <c r="O102" i="2"/>
  <c r="P102" i="2"/>
  <c r="N102" i="2"/>
  <c r="R101" i="2"/>
  <c r="M102" i="2"/>
  <c r="AC100" i="2" l="1"/>
  <c r="AB100" i="2"/>
  <c r="AG99" i="2"/>
  <c r="AI99" i="2" s="1"/>
  <c r="AF99" i="2"/>
  <c r="AH99" i="2" s="1"/>
  <c r="O100" i="3"/>
  <c r="AE100" i="2" s="1"/>
  <c r="AD100" i="2"/>
  <c r="N101" i="3"/>
  <c r="P102" i="3"/>
  <c r="G102" i="3"/>
  <c r="H102" i="3"/>
  <c r="L102" i="3"/>
  <c r="Q101" i="3"/>
  <c r="AA101" i="2" s="1"/>
  <c r="M102" i="3"/>
  <c r="I101" i="3"/>
  <c r="J101" i="3"/>
  <c r="D103" i="3"/>
  <c r="K102" i="3"/>
  <c r="S102" i="2"/>
  <c r="T102" i="2"/>
  <c r="Q102" i="2"/>
  <c r="O103" i="2"/>
  <c r="P103" i="2"/>
  <c r="N103" i="2"/>
  <c r="R102" i="2"/>
  <c r="M103" i="2"/>
  <c r="AF100" i="2" l="1"/>
  <c r="AH100" i="2" s="1"/>
  <c r="AC101" i="2"/>
  <c r="AB101" i="2"/>
  <c r="AG100" i="2"/>
  <c r="AI100" i="2" s="1"/>
  <c r="O101" i="3"/>
  <c r="AE101" i="2" s="1"/>
  <c r="AD101" i="2"/>
  <c r="M103" i="3"/>
  <c r="K103" i="3"/>
  <c r="J102" i="3"/>
  <c r="I102" i="3"/>
  <c r="Q102" i="3"/>
  <c r="AA102" i="2" s="1"/>
  <c r="D104" i="3"/>
  <c r="P103" i="3"/>
  <c r="G103" i="3"/>
  <c r="H103" i="3"/>
  <c r="L103" i="3"/>
  <c r="N102" i="3"/>
  <c r="S103" i="2"/>
  <c r="T103" i="2"/>
  <c r="Q103" i="2"/>
  <c r="O104" i="2"/>
  <c r="P104" i="2"/>
  <c r="N104" i="2"/>
  <c r="R103" i="2"/>
  <c r="M104" i="2"/>
  <c r="AF101" i="2" l="1"/>
  <c r="AH101" i="2" s="1"/>
  <c r="AC102" i="2"/>
  <c r="AB102" i="2"/>
  <c r="AG101" i="2"/>
  <c r="AI101" i="2" s="1"/>
  <c r="O102" i="3"/>
  <c r="AE102" i="2" s="1"/>
  <c r="AD102" i="2"/>
  <c r="K104" i="3"/>
  <c r="N103" i="3"/>
  <c r="AD103" i="2" s="1"/>
  <c r="M104" i="3"/>
  <c r="P104" i="3"/>
  <c r="G104" i="3"/>
  <c r="H104" i="3"/>
  <c r="L104" i="3"/>
  <c r="J103" i="3"/>
  <c r="I103" i="3"/>
  <c r="Q103" i="3"/>
  <c r="AA103" i="2" s="1"/>
  <c r="D105" i="3"/>
  <c r="S104" i="2"/>
  <c r="T104" i="2"/>
  <c r="Q104" i="2"/>
  <c r="O105" i="2"/>
  <c r="P105" i="2"/>
  <c r="N105" i="2"/>
  <c r="R104" i="2"/>
  <c r="M105" i="2"/>
  <c r="AC103" i="2" l="1"/>
  <c r="AB103" i="2"/>
  <c r="AG102" i="2"/>
  <c r="AI102" i="2" s="1"/>
  <c r="AF102" i="2"/>
  <c r="AH102" i="2" s="1"/>
  <c r="O103" i="3"/>
  <c r="AE103" i="2" s="1"/>
  <c r="AF103" i="2" s="1"/>
  <c r="AH103" i="2" s="1"/>
  <c r="N104" i="3"/>
  <c r="AD104" i="2" s="1"/>
  <c r="D106" i="3"/>
  <c r="I104" i="3"/>
  <c r="J104" i="3"/>
  <c r="Q104" i="3"/>
  <c r="AA104" i="2" s="1"/>
  <c r="M105" i="3"/>
  <c r="P105" i="3"/>
  <c r="G105" i="3"/>
  <c r="H105" i="3"/>
  <c r="L105" i="3"/>
  <c r="K105" i="3"/>
  <c r="S105" i="2"/>
  <c r="T105" i="2"/>
  <c r="Q105" i="2"/>
  <c r="O106" i="2"/>
  <c r="P106" i="2"/>
  <c r="N106" i="2"/>
  <c r="R105" i="2"/>
  <c r="M106" i="2"/>
  <c r="AC104" i="2" l="1"/>
  <c r="AB104" i="2"/>
  <c r="AG103" i="2"/>
  <c r="AI103" i="2" s="1"/>
  <c r="O104" i="3"/>
  <c r="AE104" i="2" s="1"/>
  <c r="AF104" i="2" s="1"/>
  <c r="AH104" i="2" s="1"/>
  <c r="K106" i="3"/>
  <c r="N105" i="3"/>
  <c r="Q105" i="3"/>
  <c r="AA105" i="2" s="1"/>
  <c r="P106" i="3"/>
  <c r="G106" i="3"/>
  <c r="H106" i="3"/>
  <c r="L106" i="3"/>
  <c r="D107" i="3"/>
  <c r="M106" i="3"/>
  <c r="J105" i="3"/>
  <c r="I105" i="3"/>
  <c r="S106" i="2"/>
  <c r="T106" i="2"/>
  <c r="Q106" i="2"/>
  <c r="O107" i="2"/>
  <c r="P107" i="2"/>
  <c r="N107" i="2"/>
  <c r="R106" i="2"/>
  <c r="M107" i="2"/>
  <c r="AC105" i="2" l="1"/>
  <c r="AB105" i="2"/>
  <c r="AG104" i="2"/>
  <c r="AI104" i="2" s="1"/>
  <c r="O105" i="3"/>
  <c r="AE105" i="2" s="1"/>
  <c r="AD105" i="2"/>
  <c r="N106" i="3"/>
  <c r="M107" i="3"/>
  <c r="Q106" i="3"/>
  <c r="AA106" i="2" s="1"/>
  <c r="P107" i="3"/>
  <c r="G107" i="3"/>
  <c r="H107" i="3"/>
  <c r="L107" i="3"/>
  <c r="D108" i="3"/>
  <c r="I106" i="3"/>
  <c r="J106" i="3"/>
  <c r="K107" i="3"/>
  <c r="S107" i="2"/>
  <c r="T107" i="2"/>
  <c r="Q107" i="2"/>
  <c r="O108" i="2"/>
  <c r="P108" i="2"/>
  <c r="N108" i="2"/>
  <c r="M108" i="2"/>
  <c r="R107" i="2"/>
  <c r="AC106" i="2" l="1"/>
  <c r="AB106" i="2"/>
  <c r="AG105" i="2"/>
  <c r="AI105" i="2" s="1"/>
  <c r="AF105" i="2"/>
  <c r="AH105" i="2" s="1"/>
  <c r="O106" i="3"/>
  <c r="AE106" i="2" s="1"/>
  <c r="AD106" i="2"/>
  <c r="N107" i="3"/>
  <c r="K108" i="3"/>
  <c r="Q107" i="3"/>
  <c r="AA107" i="2" s="1"/>
  <c r="D109" i="3"/>
  <c r="P108" i="3"/>
  <c r="G108" i="3"/>
  <c r="H108" i="3"/>
  <c r="L108" i="3"/>
  <c r="J107" i="3"/>
  <c r="I107" i="3"/>
  <c r="M108" i="3"/>
  <c r="S108" i="2"/>
  <c r="T108" i="2"/>
  <c r="Q108" i="2"/>
  <c r="O109" i="2"/>
  <c r="P109" i="2"/>
  <c r="N109" i="2"/>
  <c r="R108" i="2"/>
  <c r="M109" i="2"/>
  <c r="AC107" i="2" l="1"/>
  <c r="AB107" i="2"/>
  <c r="AG106" i="2"/>
  <c r="AI106" i="2" s="1"/>
  <c r="AF106" i="2"/>
  <c r="AH106" i="2" s="1"/>
  <c r="O107" i="3"/>
  <c r="AE107" i="2" s="1"/>
  <c r="AD107" i="2"/>
  <c r="K109" i="3"/>
  <c r="M109" i="3"/>
  <c r="P109" i="3"/>
  <c r="G109" i="3"/>
  <c r="H109" i="3"/>
  <c r="L109" i="3"/>
  <c r="D110" i="3"/>
  <c r="I108" i="3"/>
  <c r="J108" i="3"/>
  <c r="N108" i="3"/>
  <c r="Q108" i="3"/>
  <c r="AA108" i="2" s="1"/>
  <c r="S109" i="2"/>
  <c r="T109" i="2"/>
  <c r="Q109" i="2"/>
  <c r="O110" i="2"/>
  <c r="P110" i="2"/>
  <c r="N110" i="2"/>
  <c r="M110" i="2"/>
  <c r="R109" i="2"/>
  <c r="AC108" i="2" l="1"/>
  <c r="AB108" i="2"/>
  <c r="AG107" i="2"/>
  <c r="AI107" i="2" s="1"/>
  <c r="AF107" i="2"/>
  <c r="AH107" i="2" s="1"/>
  <c r="O108" i="3"/>
  <c r="AE108" i="2" s="1"/>
  <c r="AD108" i="2"/>
  <c r="N109" i="3"/>
  <c r="M110" i="3"/>
  <c r="I109" i="3"/>
  <c r="J109" i="3"/>
  <c r="D111" i="3"/>
  <c r="Q109" i="3"/>
  <c r="AA109" i="2" s="1"/>
  <c r="P110" i="3"/>
  <c r="G110" i="3"/>
  <c r="H110" i="3"/>
  <c r="L110" i="3"/>
  <c r="K110" i="3"/>
  <c r="S110" i="2"/>
  <c r="T110" i="2"/>
  <c r="Q110" i="2"/>
  <c r="O111" i="2"/>
  <c r="P111" i="2"/>
  <c r="N111" i="2"/>
  <c r="R110" i="2"/>
  <c r="M111" i="2"/>
  <c r="AC109" i="2" l="1"/>
  <c r="AB109" i="2"/>
  <c r="AG108" i="2"/>
  <c r="AI108" i="2" s="1"/>
  <c r="AF108" i="2"/>
  <c r="AH108" i="2" s="1"/>
  <c r="O109" i="3"/>
  <c r="AE109" i="2" s="1"/>
  <c r="AD109" i="2"/>
  <c r="N110" i="3"/>
  <c r="D112" i="3"/>
  <c r="P111" i="3"/>
  <c r="G111" i="3"/>
  <c r="H111" i="3"/>
  <c r="L111" i="3"/>
  <c r="Q110" i="3"/>
  <c r="AA110" i="2" s="1"/>
  <c r="J110" i="3"/>
  <c r="I110" i="3"/>
  <c r="K111" i="3"/>
  <c r="M111" i="3"/>
  <c r="S111" i="2"/>
  <c r="T111" i="2"/>
  <c r="Q111" i="2"/>
  <c r="O112" i="2"/>
  <c r="P112" i="2"/>
  <c r="N112" i="2"/>
  <c r="D113" i="3"/>
  <c r="M112" i="2"/>
  <c r="R111" i="2"/>
  <c r="AC110" i="2" l="1"/>
  <c r="AB110" i="2"/>
  <c r="AG109" i="2"/>
  <c r="AI109" i="2" s="1"/>
  <c r="AF109" i="2"/>
  <c r="AH109" i="2" s="1"/>
  <c r="K112" i="3"/>
  <c r="K113" i="3" s="1"/>
  <c r="O110" i="3"/>
  <c r="AE110" i="2" s="1"/>
  <c r="AD110" i="2"/>
  <c r="M112" i="3"/>
  <c r="M113" i="3" s="1"/>
  <c r="Q111" i="3"/>
  <c r="AA111" i="2" s="1"/>
  <c r="P112" i="3"/>
  <c r="G112" i="3"/>
  <c r="H112" i="3"/>
  <c r="L112" i="3"/>
  <c r="J111" i="3"/>
  <c r="I111" i="3"/>
  <c r="P113" i="3"/>
  <c r="G113" i="3"/>
  <c r="H113" i="3"/>
  <c r="N111" i="3"/>
  <c r="P113" i="2"/>
  <c r="S112" i="2"/>
  <c r="T112" i="2"/>
  <c r="Q112" i="2"/>
  <c r="N113" i="2"/>
  <c r="O113" i="2"/>
  <c r="R112" i="2"/>
  <c r="M113" i="2"/>
  <c r="AC111" i="2" l="1"/>
  <c r="AB111" i="2"/>
  <c r="AG110" i="2"/>
  <c r="AI110" i="2" s="1"/>
  <c r="AF110" i="2"/>
  <c r="AH110" i="2" s="1"/>
  <c r="N112" i="3"/>
  <c r="AD112" i="2" s="1"/>
  <c r="O111" i="3"/>
  <c r="AE111" i="2" s="1"/>
  <c r="AD111" i="2"/>
  <c r="L113" i="3"/>
  <c r="N113" i="3" s="1"/>
  <c r="AD113" i="2" s="1"/>
  <c r="D114" i="3"/>
  <c r="M114" i="3" s="1"/>
  <c r="J113" i="3"/>
  <c r="I113" i="3"/>
  <c r="Q112" i="3"/>
  <c r="AA112" i="2" s="1"/>
  <c r="Q113" i="3"/>
  <c r="AA113" i="2" s="1"/>
  <c r="J112" i="3"/>
  <c r="I112" i="3"/>
  <c r="Q113" i="2"/>
  <c r="S113" i="2"/>
  <c r="T113" i="2"/>
  <c r="O114" i="2"/>
  <c r="P114" i="2"/>
  <c r="N114" i="2"/>
  <c r="R113" i="2"/>
  <c r="D115" i="3"/>
  <c r="M114" i="2"/>
  <c r="AC113" i="2" l="1"/>
  <c r="AB113" i="2"/>
  <c r="AC112" i="2"/>
  <c r="AB112" i="2"/>
  <c r="AG111" i="2"/>
  <c r="AI111" i="2" s="1"/>
  <c r="AF111" i="2"/>
  <c r="AH111" i="2" s="1"/>
  <c r="O112" i="3"/>
  <c r="AE112" i="2" s="1"/>
  <c r="AF112" i="2" s="1"/>
  <c r="M115" i="3"/>
  <c r="P115" i="3"/>
  <c r="G115" i="3"/>
  <c r="H115" i="3"/>
  <c r="P114" i="3"/>
  <c r="G114" i="3"/>
  <c r="H114" i="3"/>
  <c r="L114" i="3"/>
  <c r="N114" i="3" s="1"/>
  <c r="AD114" i="2" s="1"/>
  <c r="K114" i="3"/>
  <c r="K115" i="3" s="1"/>
  <c r="P115" i="2"/>
  <c r="S114" i="2"/>
  <c r="T114" i="2"/>
  <c r="Q114" i="2"/>
  <c r="N115" i="2"/>
  <c r="O115" i="2"/>
  <c r="R114" i="2"/>
  <c r="M115" i="2"/>
  <c r="AH112" i="2" l="1"/>
  <c r="AG112" i="2"/>
  <c r="AI112" i="2" s="1"/>
  <c r="O113" i="3"/>
  <c r="AE113" i="2" s="1"/>
  <c r="L115" i="3"/>
  <c r="N115" i="3" s="1"/>
  <c r="AD115" i="2" s="1"/>
  <c r="D116" i="3"/>
  <c r="M116" i="3" s="1"/>
  <c r="J115" i="3"/>
  <c r="I115" i="3"/>
  <c r="I114" i="3"/>
  <c r="J114" i="3"/>
  <c r="Q115" i="3"/>
  <c r="AA115" i="2" s="1"/>
  <c r="Q114" i="3"/>
  <c r="AA114" i="2" s="1"/>
  <c r="Q115" i="2"/>
  <c r="S115" i="2"/>
  <c r="T115" i="2"/>
  <c r="O116" i="2"/>
  <c r="P116" i="2"/>
  <c r="N116" i="2"/>
  <c r="D117" i="3"/>
  <c r="M116" i="2"/>
  <c r="R115" i="2"/>
  <c r="O114" i="3" l="1"/>
  <c r="AE114" i="2" s="1"/>
  <c r="AF114" i="2" s="1"/>
  <c r="AC114" i="2"/>
  <c r="AB114" i="2"/>
  <c r="AC115" i="2"/>
  <c r="AB115" i="2"/>
  <c r="AF113" i="2"/>
  <c r="AH113" i="2" s="1"/>
  <c r="AG113" i="2"/>
  <c r="AI113" i="2" s="1"/>
  <c r="AG114" i="2"/>
  <c r="AI114" i="2" s="1"/>
  <c r="O115" i="3"/>
  <c r="AE115" i="2" s="1"/>
  <c r="AF115" i="2" s="1"/>
  <c r="P117" i="3"/>
  <c r="G117" i="3"/>
  <c r="H117" i="3"/>
  <c r="P116" i="3"/>
  <c r="G116" i="3"/>
  <c r="L116" i="3"/>
  <c r="N116" i="3" s="1"/>
  <c r="H116" i="3"/>
  <c r="M117" i="3"/>
  <c r="K116" i="3"/>
  <c r="K117" i="3" s="1"/>
  <c r="N117" i="2"/>
  <c r="T117" i="2" s="1"/>
  <c r="Q116" i="2"/>
  <c r="S116" i="2"/>
  <c r="T116" i="2"/>
  <c r="O117" i="2"/>
  <c r="P117" i="2"/>
  <c r="R116" i="2"/>
  <c r="M117" i="2"/>
  <c r="AH115" i="2" l="1"/>
  <c r="AH114" i="2"/>
  <c r="AG115" i="2"/>
  <c r="AI115" i="2" s="1"/>
  <c r="O116" i="3"/>
  <c r="AE116" i="2" s="1"/>
  <c r="AD116" i="2"/>
  <c r="Q117" i="2"/>
  <c r="L117" i="3"/>
  <c r="N117" i="3" s="1"/>
  <c r="Q116" i="3"/>
  <c r="AA116" i="2" s="1"/>
  <c r="D118" i="3"/>
  <c r="I117" i="3"/>
  <c r="J117" i="3"/>
  <c r="J116" i="3"/>
  <c r="I116" i="3"/>
  <c r="S117" i="2"/>
  <c r="Q117" i="3"/>
  <c r="AA117" i="2" s="1"/>
  <c r="R117" i="2"/>
  <c r="O118" i="2"/>
  <c r="P118" i="2"/>
  <c r="N118" i="2"/>
  <c r="D119" i="3"/>
  <c r="M118" i="2"/>
  <c r="AC117" i="2" l="1"/>
  <c r="AB117" i="2"/>
  <c r="AC116" i="2"/>
  <c r="AB116" i="2"/>
  <c r="AG116" i="2"/>
  <c r="AF116" i="2"/>
  <c r="O117" i="3"/>
  <c r="AE117" i="2" s="1"/>
  <c r="AD117" i="2"/>
  <c r="P118" i="3"/>
  <c r="G118" i="3"/>
  <c r="H118" i="3"/>
  <c r="L118" i="3"/>
  <c r="M118" i="3"/>
  <c r="M119" i="3" s="1"/>
  <c r="P119" i="3"/>
  <c r="G119" i="3"/>
  <c r="H119" i="3"/>
  <c r="K118" i="3"/>
  <c r="K119" i="3" s="1"/>
  <c r="P119" i="2"/>
  <c r="S118" i="2"/>
  <c r="T118" i="2"/>
  <c r="Q118" i="2"/>
  <c r="N119" i="2"/>
  <c r="O119" i="2"/>
  <c r="R118" i="2"/>
  <c r="M119" i="2"/>
  <c r="AI116" i="2" l="1"/>
  <c r="AH116" i="2"/>
  <c r="AG117" i="2"/>
  <c r="AI117" i="2" s="1"/>
  <c r="AF117" i="2"/>
  <c r="AH117" i="2" s="1"/>
  <c r="D120" i="3"/>
  <c r="M120" i="3" s="1"/>
  <c r="N118" i="3"/>
  <c r="J118" i="3"/>
  <c r="I118" i="3"/>
  <c r="Q119" i="3"/>
  <c r="AA119" i="2" s="1"/>
  <c r="L119" i="3"/>
  <c r="N119" i="3" s="1"/>
  <c r="AD119" i="2" s="1"/>
  <c r="J119" i="3"/>
  <c r="I119" i="3"/>
  <c r="Q118" i="3"/>
  <c r="AA118" i="2" s="1"/>
  <c r="Q119" i="2"/>
  <c r="S119" i="2"/>
  <c r="T119" i="2"/>
  <c r="O120" i="2"/>
  <c r="P120" i="2"/>
  <c r="N120" i="2"/>
  <c r="D121" i="3"/>
  <c r="M120" i="2"/>
  <c r="R119" i="2"/>
  <c r="AC119" i="2" l="1"/>
  <c r="AB119" i="2"/>
  <c r="AC118" i="2"/>
  <c r="AB118" i="2"/>
  <c r="O118" i="3"/>
  <c r="AE118" i="2" s="1"/>
  <c r="AD118" i="2"/>
  <c r="M121" i="3"/>
  <c r="P121" i="3"/>
  <c r="G121" i="3"/>
  <c r="H121" i="3"/>
  <c r="P120" i="3"/>
  <c r="G120" i="3"/>
  <c r="H120" i="3"/>
  <c r="L120" i="3"/>
  <c r="N120" i="3" s="1"/>
  <c r="AD120" i="2" s="1"/>
  <c r="K120" i="3"/>
  <c r="K121" i="3" s="1"/>
  <c r="N121" i="2"/>
  <c r="S121" i="2" s="1"/>
  <c r="Q120" i="2"/>
  <c r="S120" i="2"/>
  <c r="T120" i="2"/>
  <c r="O121" i="2"/>
  <c r="P121" i="2"/>
  <c r="R120" i="2"/>
  <c r="M121" i="2"/>
  <c r="AG118" i="2" l="1"/>
  <c r="AI118" i="2" s="1"/>
  <c r="AF118" i="2"/>
  <c r="AH118" i="2" s="1"/>
  <c r="O119" i="3"/>
  <c r="AE119" i="2" s="1"/>
  <c r="L121" i="3"/>
  <c r="N121" i="3" s="1"/>
  <c r="AD121" i="2" s="1"/>
  <c r="T121" i="2"/>
  <c r="I121" i="3"/>
  <c r="J121" i="3"/>
  <c r="I120" i="3"/>
  <c r="J120" i="3"/>
  <c r="D122" i="3"/>
  <c r="M122" i="3" s="1"/>
  <c r="Q120" i="3"/>
  <c r="AA120" i="2" s="1"/>
  <c r="Q121" i="3"/>
  <c r="AA121" i="2" s="1"/>
  <c r="Q121" i="2"/>
  <c r="O122" i="2"/>
  <c r="P122" i="2"/>
  <c r="N122" i="2"/>
  <c r="R121" i="2"/>
  <c r="M122" i="2"/>
  <c r="AC121" i="2" l="1"/>
  <c r="AB121" i="2"/>
  <c r="AC120" i="2"/>
  <c r="AB120" i="2"/>
  <c r="AF119" i="2"/>
  <c r="AH119" i="2" s="1"/>
  <c r="AG119" i="2"/>
  <c r="AI119" i="2" s="1"/>
  <c r="O120" i="3"/>
  <c r="O121" i="3" s="1"/>
  <c r="AE121" i="2" s="1"/>
  <c r="AF121" i="2" s="1"/>
  <c r="AH121" i="2" s="1"/>
  <c r="D123" i="3"/>
  <c r="M123" i="3" s="1"/>
  <c r="P122" i="3"/>
  <c r="G122" i="3"/>
  <c r="H122" i="3"/>
  <c r="L122" i="3"/>
  <c r="N122" i="3" s="1"/>
  <c r="K122" i="3"/>
  <c r="S122" i="2"/>
  <c r="T122" i="2"/>
  <c r="Q122" i="2"/>
  <c r="O123" i="2"/>
  <c r="P123" i="2"/>
  <c r="N123" i="2"/>
  <c r="R122" i="2"/>
  <c r="M123" i="2"/>
  <c r="AG121" i="2" l="1"/>
  <c r="AI121" i="2" s="1"/>
  <c r="AE120" i="2"/>
  <c r="O122" i="3"/>
  <c r="AE122" i="2" s="1"/>
  <c r="AD122" i="2"/>
  <c r="K123" i="3"/>
  <c r="I122" i="3"/>
  <c r="J122" i="3"/>
  <c r="Q122" i="3"/>
  <c r="AA122" i="2" s="1"/>
  <c r="D124" i="3"/>
  <c r="M124" i="3" s="1"/>
  <c r="P123" i="3"/>
  <c r="G123" i="3"/>
  <c r="H123" i="3"/>
  <c r="L123" i="3"/>
  <c r="N123" i="3" s="1"/>
  <c r="S123" i="2"/>
  <c r="T123" i="2"/>
  <c r="Q123" i="2"/>
  <c r="O124" i="2"/>
  <c r="P124" i="2"/>
  <c r="N124" i="2"/>
  <c r="R123" i="2"/>
  <c r="M124" i="2"/>
  <c r="AC122" i="2" l="1"/>
  <c r="AB122" i="2"/>
  <c r="AF120" i="2"/>
  <c r="AH120" i="2" s="1"/>
  <c r="AG120" i="2"/>
  <c r="AI120" i="2" s="1"/>
  <c r="AG122" i="2"/>
  <c r="AI122" i="2" s="1"/>
  <c r="AF122" i="2"/>
  <c r="AH122" i="2" s="1"/>
  <c r="O123" i="3"/>
  <c r="AE123" i="2" s="1"/>
  <c r="AD123" i="2"/>
  <c r="K124" i="3"/>
  <c r="P124" i="3"/>
  <c r="G124" i="3"/>
  <c r="H124" i="3"/>
  <c r="L124" i="3"/>
  <c r="N124" i="3" s="1"/>
  <c r="I123" i="3"/>
  <c r="J123" i="3"/>
  <c r="D125" i="3"/>
  <c r="Q123" i="3"/>
  <c r="AA123" i="2" s="1"/>
  <c r="S124" i="2"/>
  <c r="T124" i="2"/>
  <c r="Q124" i="2"/>
  <c r="O125" i="2"/>
  <c r="P125" i="2"/>
  <c r="N125" i="2"/>
  <c r="R124" i="2"/>
  <c r="M125" i="2"/>
  <c r="AC123" i="2" l="1"/>
  <c r="AB123" i="2"/>
  <c r="AG123" i="2"/>
  <c r="AI123" i="2" s="1"/>
  <c r="AF123" i="2"/>
  <c r="AH123" i="2" s="1"/>
  <c r="O124" i="3"/>
  <c r="AE124" i="2" s="1"/>
  <c r="AD124" i="2"/>
  <c r="I124" i="3"/>
  <c r="J124" i="3"/>
  <c r="P125" i="3"/>
  <c r="G125" i="3"/>
  <c r="L125" i="3"/>
  <c r="H125" i="3"/>
  <c r="M125" i="3"/>
  <c r="Q124" i="3"/>
  <c r="AA124" i="2" s="1"/>
  <c r="D126" i="3"/>
  <c r="K125" i="3"/>
  <c r="S125" i="2"/>
  <c r="T125" i="2"/>
  <c r="Q125" i="2"/>
  <c r="O126" i="2"/>
  <c r="P126" i="2"/>
  <c r="N126" i="2"/>
  <c r="R125" i="2"/>
  <c r="M126" i="2"/>
  <c r="AC124" i="2" l="1"/>
  <c r="AB124" i="2"/>
  <c r="AG124" i="2"/>
  <c r="AI124" i="2" s="1"/>
  <c r="AF124" i="2"/>
  <c r="AH124" i="2" s="1"/>
  <c r="M126" i="3"/>
  <c r="K126" i="3"/>
  <c r="Q125" i="3"/>
  <c r="AA125" i="2" s="1"/>
  <c r="D127" i="3"/>
  <c r="I125" i="3"/>
  <c r="J125" i="3"/>
  <c r="N125" i="3"/>
  <c r="P126" i="3"/>
  <c r="G126" i="3"/>
  <c r="H126" i="3"/>
  <c r="L126" i="3"/>
  <c r="S126" i="2"/>
  <c r="T126" i="2"/>
  <c r="Q126" i="2"/>
  <c r="O127" i="2"/>
  <c r="P127" i="2"/>
  <c r="N127" i="2"/>
  <c r="R126" i="2"/>
  <c r="D128" i="3"/>
  <c r="M127" i="2"/>
  <c r="AC125" i="2" l="1"/>
  <c r="AB125" i="2"/>
  <c r="M127" i="3"/>
  <c r="M128" i="3" s="1"/>
  <c r="N126" i="3"/>
  <c r="AD126" i="2" s="1"/>
  <c r="O125" i="3"/>
  <c r="AE125" i="2" s="1"/>
  <c r="AD125" i="2"/>
  <c r="J126" i="3"/>
  <c r="I126" i="3"/>
  <c r="P127" i="3"/>
  <c r="G127" i="3"/>
  <c r="H127" i="3"/>
  <c r="L127" i="3"/>
  <c r="P128" i="3"/>
  <c r="G128" i="3"/>
  <c r="H128" i="3"/>
  <c r="Q126" i="3"/>
  <c r="AA126" i="2" s="1"/>
  <c r="K127" i="3"/>
  <c r="K128" i="3" s="1"/>
  <c r="N128" i="2"/>
  <c r="S128" i="2" s="1"/>
  <c r="S127" i="2"/>
  <c r="T127" i="2"/>
  <c r="Q127" i="2"/>
  <c r="O128" i="2"/>
  <c r="P128" i="2"/>
  <c r="R127" i="2"/>
  <c r="M128" i="2"/>
  <c r="N127" i="3" l="1"/>
  <c r="AD127" i="2" s="1"/>
  <c r="AC126" i="2"/>
  <c r="AB126" i="2"/>
  <c r="AG125" i="2"/>
  <c r="AI125" i="2" s="1"/>
  <c r="AF125" i="2"/>
  <c r="AH125" i="2" s="1"/>
  <c r="O126" i="3"/>
  <c r="AE126" i="2" s="1"/>
  <c r="AF126" i="2" s="1"/>
  <c r="AH126" i="2" s="1"/>
  <c r="Q128" i="3"/>
  <c r="AA128" i="2" s="1"/>
  <c r="Q128" i="2"/>
  <c r="L128" i="3"/>
  <c r="N128" i="3" s="1"/>
  <c r="AD128" i="2" s="1"/>
  <c r="Q127" i="3"/>
  <c r="AA127" i="2" s="1"/>
  <c r="J128" i="3"/>
  <c r="I128" i="3"/>
  <c r="D129" i="3"/>
  <c r="J127" i="3"/>
  <c r="I127" i="3"/>
  <c r="T128" i="2"/>
  <c r="O129" i="2"/>
  <c r="P129" i="2"/>
  <c r="N129" i="2"/>
  <c r="R128" i="2"/>
  <c r="M129" i="2"/>
  <c r="AC128" i="2" l="1"/>
  <c r="AB128" i="2"/>
  <c r="AC127" i="2"/>
  <c r="AB127" i="2"/>
  <c r="AG126" i="2"/>
  <c r="AI126" i="2" s="1"/>
  <c r="O127" i="3"/>
  <c r="AE127" i="2" s="1"/>
  <c r="P129" i="3"/>
  <c r="G129" i="3"/>
  <c r="H129" i="3"/>
  <c r="L129" i="3"/>
  <c r="D130" i="3"/>
  <c r="K129" i="3"/>
  <c r="M129" i="3"/>
  <c r="S129" i="2"/>
  <c r="T129" i="2"/>
  <c r="Q129" i="2"/>
  <c r="O130" i="2"/>
  <c r="P130" i="2"/>
  <c r="N130" i="2"/>
  <c r="D131" i="3"/>
  <c r="M130" i="2"/>
  <c r="R129" i="2"/>
  <c r="AG127" i="2" l="1"/>
  <c r="AI127" i="2" s="1"/>
  <c r="AF127" i="2"/>
  <c r="AH127" i="2" s="1"/>
  <c r="O128" i="3"/>
  <c r="AE128" i="2" s="1"/>
  <c r="K130" i="3"/>
  <c r="K131" i="3" s="1"/>
  <c r="M130" i="3"/>
  <c r="M131" i="3" s="1"/>
  <c r="N129" i="3"/>
  <c r="P130" i="3"/>
  <c r="G130" i="3"/>
  <c r="H130" i="3"/>
  <c r="L130" i="3"/>
  <c r="L131" i="3" s="1"/>
  <c r="J129" i="3"/>
  <c r="I129" i="3"/>
  <c r="P131" i="3"/>
  <c r="G131" i="3"/>
  <c r="H131" i="3"/>
  <c r="Q129" i="3"/>
  <c r="AA129" i="2" s="1"/>
  <c r="N131" i="2"/>
  <c r="S131" i="2" s="1"/>
  <c r="S130" i="2"/>
  <c r="T130" i="2"/>
  <c r="Q130" i="2"/>
  <c r="O131" i="2"/>
  <c r="P131" i="2"/>
  <c r="R130" i="2"/>
  <c r="M131" i="2"/>
  <c r="AC129" i="2" l="1"/>
  <c r="AB129" i="2"/>
  <c r="AG128" i="2"/>
  <c r="AI128" i="2" s="1"/>
  <c r="AF128" i="2"/>
  <c r="AH128" i="2" s="1"/>
  <c r="O129" i="3"/>
  <c r="AE129" i="2" s="1"/>
  <c r="AD129" i="2"/>
  <c r="Q131" i="2"/>
  <c r="N131" i="3"/>
  <c r="AD131" i="2" s="1"/>
  <c r="N130" i="3"/>
  <c r="AD130" i="2" s="1"/>
  <c r="D132" i="3"/>
  <c r="M132" i="3" s="1"/>
  <c r="I131" i="3"/>
  <c r="J131" i="3"/>
  <c r="I130" i="3"/>
  <c r="J130" i="3"/>
  <c r="Q131" i="3"/>
  <c r="AA131" i="2" s="1"/>
  <c r="Q130" i="3"/>
  <c r="AA130" i="2" s="1"/>
  <c r="T131" i="2"/>
  <c r="O132" i="2"/>
  <c r="P132" i="2"/>
  <c r="N132" i="2"/>
  <c r="R131" i="2"/>
  <c r="M132" i="2"/>
  <c r="AC131" i="2" l="1"/>
  <c r="AB131" i="2"/>
  <c r="AC130" i="2"/>
  <c r="AB130" i="2"/>
  <c r="AG129" i="2"/>
  <c r="AI129" i="2" s="1"/>
  <c r="AF129" i="2"/>
  <c r="AH129" i="2" s="1"/>
  <c r="O130" i="3"/>
  <c r="K132" i="3"/>
  <c r="D133" i="3"/>
  <c r="P132" i="3"/>
  <c r="G132" i="3"/>
  <c r="H132" i="3"/>
  <c r="L132" i="3"/>
  <c r="N132" i="3" s="1"/>
  <c r="S132" i="2"/>
  <c r="T132" i="2"/>
  <c r="Q132" i="2"/>
  <c r="O133" i="2"/>
  <c r="P133" i="2"/>
  <c r="N133" i="2"/>
  <c r="R132" i="2"/>
  <c r="D134" i="3"/>
  <c r="M133" i="2"/>
  <c r="K133" i="3" l="1"/>
  <c r="O131" i="3"/>
  <c r="AE131" i="2" s="1"/>
  <c r="AE130" i="2"/>
  <c r="AD132" i="2"/>
  <c r="Q132" i="3"/>
  <c r="AA132" i="2" s="1"/>
  <c r="P134" i="3"/>
  <c r="G134" i="3"/>
  <c r="H134" i="3"/>
  <c r="K134" i="3"/>
  <c r="P133" i="3"/>
  <c r="Q133" i="3" s="1"/>
  <c r="AA133" i="2" s="1"/>
  <c r="G133" i="3"/>
  <c r="H133" i="3"/>
  <c r="L133" i="3"/>
  <c r="I132" i="3"/>
  <c r="J132" i="3"/>
  <c r="M133" i="3"/>
  <c r="M134" i="3" s="1"/>
  <c r="P134" i="2"/>
  <c r="S133" i="2"/>
  <c r="T133" i="2"/>
  <c r="Q133" i="2"/>
  <c r="N134" i="2"/>
  <c r="O134" i="2"/>
  <c r="R133" i="2"/>
  <c r="D135" i="3"/>
  <c r="M134" i="2"/>
  <c r="AC132" i="2" l="1"/>
  <c r="AB132" i="2"/>
  <c r="AC133" i="2"/>
  <c r="AB133" i="2"/>
  <c r="AG131" i="2"/>
  <c r="AI131" i="2" s="1"/>
  <c r="AF131" i="2"/>
  <c r="AH131" i="2" s="1"/>
  <c r="AG130" i="2"/>
  <c r="AI130" i="2" s="1"/>
  <c r="AF130" i="2"/>
  <c r="AH130" i="2" s="1"/>
  <c r="O132" i="3"/>
  <c r="AE132" i="2" s="1"/>
  <c r="AG132" i="2" s="1"/>
  <c r="AI132" i="2" s="1"/>
  <c r="N133" i="3"/>
  <c r="Q134" i="3"/>
  <c r="AA134" i="2" s="1"/>
  <c r="K135" i="3"/>
  <c r="I133" i="3"/>
  <c r="J133" i="3"/>
  <c r="M135" i="3"/>
  <c r="L134" i="3"/>
  <c r="N134" i="3" s="1"/>
  <c r="AD134" i="2" s="1"/>
  <c r="J134" i="3"/>
  <c r="I134" i="3"/>
  <c r="P135" i="3"/>
  <c r="G135" i="3"/>
  <c r="H135" i="3"/>
  <c r="P135" i="2"/>
  <c r="Q134" i="2"/>
  <c r="S134" i="2"/>
  <c r="T134" i="2"/>
  <c r="N135" i="2"/>
  <c r="O135" i="2"/>
  <c r="R134" i="2"/>
  <c r="D136" i="3"/>
  <c r="M135" i="2"/>
  <c r="AC134" i="2" l="1"/>
  <c r="AB134" i="2"/>
  <c r="AF132" i="2"/>
  <c r="AH132" i="2" s="1"/>
  <c r="O133" i="3"/>
  <c r="AE133" i="2" s="1"/>
  <c r="AD133" i="2"/>
  <c r="L135" i="3"/>
  <c r="N135" i="3" s="1"/>
  <c r="K136" i="3"/>
  <c r="M136" i="3"/>
  <c r="Q135" i="3"/>
  <c r="AA135" i="2" s="1"/>
  <c r="J135" i="3"/>
  <c r="I135" i="3"/>
  <c r="P136" i="3"/>
  <c r="Q136" i="3" s="1"/>
  <c r="AA136" i="2" s="1"/>
  <c r="G136" i="3"/>
  <c r="H136" i="3"/>
  <c r="N136" i="2"/>
  <c r="S136" i="2" s="1"/>
  <c r="Q135" i="2"/>
  <c r="S135" i="2"/>
  <c r="T135" i="2"/>
  <c r="O136" i="2"/>
  <c r="P136" i="2"/>
  <c r="R135" i="2"/>
  <c r="M136" i="2"/>
  <c r="AC136" i="2" l="1"/>
  <c r="AB136" i="2"/>
  <c r="AC135" i="2"/>
  <c r="AB135" i="2"/>
  <c r="AG133" i="2"/>
  <c r="AI133" i="2" s="1"/>
  <c r="AF133" i="2"/>
  <c r="AH133" i="2" s="1"/>
  <c r="O134" i="3"/>
  <c r="AE134" i="2" s="1"/>
  <c r="AF134" i="2" s="1"/>
  <c r="AH134" i="2" s="1"/>
  <c r="AD135" i="2"/>
  <c r="L136" i="3"/>
  <c r="N136" i="3" s="1"/>
  <c r="D137" i="3"/>
  <c r="K137" i="3" s="1"/>
  <c r="I136" i="3"/>
  <c r="J136" i="3"/>
  <c r="Q136" i="2"/>
  <c r="T136" i="2"/>
  <c r="O137" i="2"/>
  <c r="P137" i="2"/>
  <c r="N137" i="2"/>
  <c r="R136" i="2"/>
  <c r="D138" i="3"/>
  <c r="M137" i="2"/>
  <c r="O135" i="3" l="1"/>
  <c r="AE135" i="2" s="1"/>
  <c r="AG135" i="2" s="1"/>
  <c r="AI135" i="2" s="1"/>
  <c r="AF135" i="2"/>
  <c r="AH135" i="2" s="1"/>
  <c r="AG134" i="2"/>
  <c r="AI134" i="2" s="1"/>
  <c r="O136" i="3"/>
  <c r="AE136" i="2" s="1"/>
  <c r="AD136" i="2"/>
  <c r="M137" i="3"/>
  <c r="M138" i="3" s="1"/>
  <c r="K138" i="3"/>
  <c r="P138" i="3"/>
  <c r="G138" i="3"/>
  <c r="H138" i="3"/>
  <c r="P137" i="3"/>
  <c r="G137" i="3"/>
  <c r="H137" i="3"/>
  <c r="L137" i="3"/>
  <c r="P138" i="2"/>
  <c r="S137" i="2"/>
  <c r="T137" i="2"/>
  <c r="Q137" i="2"/>
  <c r="N138" i="2"/>
  <c r="O138" i="2"/>
  <c r="M138" i="2"/>
  <c r="R137" i="2"/>
  <c r="AG136" i="2" l="1"/>
  <c r="AI136" i="2" s="1"/>
  <c r="AF136" i="2"/>
  <c r="AH136" i="2" s="1"/>
  <c r="N137" i="3"/>
  <c r="O137" i="3" s="1"/>
  <c r="AE137" i="2" s="1"/>
  <c r="L138" i="3"/>
  <c r="N138" i="3" s="1"/>
  <c r="I138" i="3"/>
  <c r="J138" i="3"/>
  <c r="J137" i="3"/>
  <c r="I137" i="3"/>
  <c r="Q138" i="3"/>
  <c r="AA138" i="2" s="1"/>
  <c r="D139" i="3"/>
  <c r="M139" i="3" s="1"/>
  <c r="Q137" i="3"/>
  <c r="AA137" i="2" s="1"/>
  <c r="R138" i="2"/>
  <c r="Q138" i="2"/>
  <c r="S138" i="2"/>
  <c r="T138" i="2"/>
  <c r="O139" i="2"/>
  <c r="P139" i="2"/>
  <c r="N139" i="2"/>
  <c r="D140" i="3"/>
  <c r="M139" i="2"/>
  <c r="AC137" i="2" l="1"/>
  <c r="AB137" i="2"/>
  <c r="AC138" i="2"/>
  <c r="AB138" i="2"/>
  <c r="AD137" i="2"/>
  <c r="O138" i="3"/>
  <c r="AE138" i="2" s="1"/>
  <c r="AD138" i="2"/>
  <c r="M140" i="3"/>
  <c r="K139" i="3"/>
  <c r="K140" i="3" s="1"/>
  <c r="P140" i="3"/>
  <c r="G140" i="3"/>
  <c r="H140" i="3"/>
  <c r="P139" i="3"/>
  <c r="G139" i="3"/>
  <c r="H139" i="3"/>
  <c r="L139" i="3"/>
  <c r="N139" i="3" s="1"/>
  <c r="N140" i="2"/>
  <c r="S140" i="2" s="1"/>
  <c r="S139" i="2"/>
  <c r="T139" i="2"/>
  <c r="Q139" i="2"/>
  <c r="O140" i="2"/>
  <c r="P140" i="2"/>
  <c r="R139" i="2"/>
  <c r="D141" i="3"/>
  <c r="M140" i="2"/>
  <c r="AG138" i="2" l="1"/>
  <c r="AI138" i="2" s="1"/>
  <c r="AF138" i="2"/>
  <c r="AH138" i="2" s="1"/>
  <c r="AG137" i="2"/>
  <c r="AI137" i="2" s="1"/>
  <c r="AF137" i="2"/>
  <c r="AH137" i="2" s="1"/>
  <c r="O139" i="3"/>
  <c r="AE139" i="2" s="1"/>
  <c r="AD139" i="2"/>
  <c r="L140" i="3"/>
  <c r="N140" i="3" s="1"/>
  <c r="Q140" i="2"/>
  <c r="J140" i="3"/>
  <c r="I140" i="3"/>
  <c r="I139" i="3"/>
  <c r="J139" i="3"/>
  <c r="K141" i="3"/>
  <c r="Q140" i="3"/>
  <c r="AA140" i="2" s="1"/>
  <c r="P141" i="3"/>
  <c r="Q141" i="3" s="1"/>
  <c r="AA141" i="2" s="1"/>
  <c r="G141" i="3"/>
  <c r="H141" i="3"/>
  <c r="Q139" i="3"/>
  <c r="AA139" i="2" s="1"/>
  <c r="M141" i="3"/>
  <c r="T140" i="2"/>
  <c r="N141" i="2"/>
  <c r="S141" i="2" s="1"/>
  <c r="O141" i="2"/>
  <c r="P141" i="2"/>
  <c r="R140" i="2"/>
  <c r="D142" i="3"/>
  <c r="M141" i="2"/>
  <c r="AC140" i="2" l="1"/>
  <c r="AB140" i="2"/>
  <c r="AC141" i="2"/>
  <c r="AB141" i="2"/>
  <c r="AC139" i="2"/>
  <c r="AB139" i="2"/>
  <c r="AG139" i="2"/>
  <c r="AF139" i="2"/>
  <c r="L141" i="3"/>
  <c r="L142" i="3" s="1"/>
  <c r="O140" i="3"/>
  <c r="AE140" i="2" s="1"/>
  <c r="AD140" i="2"/>
  <c r="K142" i="3"/>
  <c r="J141" i="3"/>
  <c r="I141" i="3"/>
  <c r="P142" i="3"/>
  <c r="G142" i="3"/>
  <c r="H142" i="3"/>
  <c r="M142" i="3"/>
  <c r="Q141" i="2"/>
  <c r="T141" i="2"/>
  <c r="N142" i="2"/>
  <c r="S142" i="2" s="1"/>
  <c r="O142" i="2"/>
  <c r="P142" i="2"/>
  <c r="R141" i="2"/>
  <c r="M142" i="2"/>
  <c r="AI139" i="2" l="1"/>
  <c r="AH139" i="2"/>
  <c r="AG140" i="2"/>
  <c r="AI140" i="2" s="1"/>
  <c r="AF140" i="2"/>
  <c r="AH140" i="2" s="1"/>
  <c r="N141" i="3"/>
  <c r="O141" i="3" s="1"/>
  <c r="AE141" i="2" s="1"/>
  <c r="N142" i="3"/>
  <c r="Q142" i="3"/>
  <c r="AA142" i="2" s="1"/>
  <c r="D143" i="3"/>
  <c r="K143" i="3" s="1"/>
  <c r="I142" i="3"/>
  <c r="J142" i="3"/>
  <c r="T142" i="2"/>
  <c r="Q142" i="2"/>
  <c r="O143" i="2"/>
  <c r="P143" i="2"/>
  <c r="N143" i="2"/>
  <c r="R142" i="2"/>
  <c r="D144" i="3"/>
  <c r="M143" i="2"/>
  <c r="AD141" i="2" l="1"/>
  <c r="AC142" i="2"/>
  <c r="AB142" i="2"/>
  <c r="AG141" i="2"/>
  <c r="AI141" i="2" s="1"/>
  <c r="AF141" i="2"/>
  <c r="AH141" i="2" s="1"/>
  <c r="M143" i="3"/>
  <c r="M144" i="3" s="1"/>
  <c r="O142" i="3"/>
  <c r="AE142" i="2" s="1"/>
  <c r="AD142" i="2"/>
  <c r="K144" i="3"/>
  <c r="P143" i="3"/>
  <c r="G143" i="3"/>
  <c r="H143" i="3"/>
  <c r="L143" i="3"/>
  <c r="P144" i="3"/>
  <c r="G144" i="3"/>
  <c r="H144" i="3"/>
  <c r="P144" i="2"/>
  <c r="Q143" i="2"/>
  <c r="S143" i="2"/>
  <c r="T143" i="2"/>
  <c r="N144" i="2"/>
  <c r="O144" i="2"/>
  <c r="R143" i="2"/>
  <c r="M144" i="2"/>
  <c r="AG142" i="2" l="1"/>
  <c r="AI142" i="2" s="1"/>
  <c r="AF142" i="2"/>
  <c r="AH142" i="2" s="1"/>
  <c r="N143" i="3"/>
  <c r="O143" i="3" s="1"/>
  <c r="AE143" i="2" s="1"/>
  <c r="L144" i="3"/>
  <c r="N144" i="3" s="1"/>
  <c r="I144" i="3"/>
  <c r="J144" i="3"/>
  <c r="J143" i="3"/>
  <c r="I143" i="3"/>
  <c r="Q144" i="3"/>
  <c r="AA144" i="2" s="1"/>
  <c r="D145" i="3"/>
  <c r="M145" i="3" s="1"/>
  <c r="Q143" i="3"/>
  <c r="AA143" i="2" s="1"/>
  <c r="Q144" i="2"/>
  <c r="S144" i="2"/>
  <c r="T144" i="2"/>
  <c r="O145" i="2"/>
  <c r="P145" i="2"/>
  <c r="N145" i="2"/>
  <c r="R144" i="2"/>
  <c r="M145" i="2"/>
  <c r="AD143" i="2" l="1"/>
  <c r="AC144" i="2"/>
  <c r="AB144" i="2"/>
  <c r="AC143" i="2"/>
  <c r="AB143" i="2"/>
  <c r="AG143" i="2"/>
  <c r="AF143" i="2"/>
  <c r="O144" i="3"/>
  <c r="AE144" i="2" s="1"/>
  <c r="AD144" i="2"/>
  <c r="D146" i="3"/>
  <c r="P145" i="3"/>
  <c r="G145" i="3"/>
  <c r="H145" i="3"/>
  <c r="L145" i="3"/>
  <c r="N145" i="3" s="1"/>
  <c r="K145" i="3"/>
  <c r="S145" i="2"/>
  <c r="T145" i="2"/>
  <c r="Q145" i="2"/>
  <c r="O146" i="2"/>
  <c r="P146" i="2"/>
  <c r="N146" i="2"/>
  <c r="R145" i="2"/>
  <c r="M146" i="2"/>
  <c r="AI143" i="2" l="1"/>
  <c r="AH143" i="2"/>
  <c r="AG144" i="2"/>
  <c r="AI144" i="2" s="1"/>
  <c r="AF144" i="2"/>
  <c r="AH144" i="2" s="1"/>
  <c r="O145" i="3"/>
  <c r="AE145" i="2" s="1"/>
  <c r="AD145" i="2"/>
  <c r="K146" i="3"/>
  <c r="Q145" i="3"/>
  <c r="AA145" i="2" s="1"/>
  <c r="P146" i="3"/>
  <c r="G146" i="3"/>
  <c r="H146" i="3"/>
  <c r="L146" i="3"/>
  <c r="D147" i="3"/>
  <c r="I145" i="3"/>
  <c r="J145" i="3"/>
  <c r="M146" i="3"/>
  <c r="S146" i="2"/>
  <c r="T146" i="2"/>
  <c r="R146" i="2"/>
  <c r="Q146" i="2"/>
  <c r="O147" i="2"/>
  <c r="P147" i="2"/>
  <c r="D148" i="3"/>
  <c r="M147" i="2"/>
  <c r="N147" i="2"/>
  <c r="AC145" i="2" l="1"/>
  <c r="AB145" i="2"/>
  <c r="AG145" i="2"/>
  <c r="AI145" i="2" s="1"/>
  <c r="AF145" i="2"/>
  <c r="Q146" i="3"/>
  <c r="AA146" i="2" s="1"/>
  <c r="P147" i="3"/>
  <c r="G147" i="3"/>
  <c r="H147" i="3"/>
  <c r="L147" i="3"/>
  <c r="L148" i="3" s="1"/>
  <c r="K147" i="3"/>
  <c r="K148" i="3" s="1"/>
  <c r="P148" i="3"/>
  <c r="G148" i="3"/>
  <c r="H148" i="3"/>
  <c r="I146" i="3"/>
  <c r="J146" i="3"/>
  <c r="M147" i="3"/>
  <c r="M148" i="3" s="1"/>
  <c r="N146" i="3"/>
  <c r="N148" i="2"/>
  <c r="S148" i="2" s="1"/>
  <c r="S147" i="2"/>
  <c r="T147" i="2"/>
  <c r="O148" i="2"/>
  <c r="P148" i="2"/>
  <c r="Q147" i="2"/>
  <c r="R147" i="2"/>
  <c r="M148" i="2"/>
  <c r="AH145" i="2" l="1"/>
  <c r="AC146" i="2"/>
  <c r="AB146" i="2"/>
  <c r="O146" i="3"/>
  <c r="AE146" i="2" s="1"/>
  <c r="AD146" i="2"/>
  <c r="N148" i="3"/>
  <c r="AD148" i="2" s="1"/>
  <c r="Q148" i="3"/>
  <c r="AA148" i="2" s="1"/>
  <c r="Q147" i="3"/>
  <c r="AA147" i="2" s="1"/>
  <c r="N147" i="3"/>
  <c r="I147" i="3"/>
  <c r="J147" i="3"/>
  <c r="I148" i="3"/>
  <c r="J148" i="3"/>
  <c r="D149" i="3"/>
  <c r="M149" i="3" s="1"/>
  <c r="Q148" i="2"/>
  <c r="T148" i="2"/>
  <c r="O149" i="2"/>
  <c r="P149" i="2"/>
  <c r="N149" i="2"/>
  <c r="R148" i="2"/>
  <c r="D150" i="3"/>
  <c r="M149" i="2"/>
  <c r="AC148" i="2" l="1"/>
  <c r="AB148" i="2"/>
  <c r="AC147" i="2"/>
  <c r="AB147" i="2"/>
  <c r="AG146" i="2"/>
  <c r="AI146" i="2" s="1"/>
  <c r="AF146" i="2"/>
  <c r="AH146" i="2" s="1"/>
  <c r="O147" i="3"/>
  <c r="AD147" i="2"/>
  <c r="K149" i="3"/>
  <c r="K150" i="3" s="1"/>
  <c r="M150" i="3"/>
  <c r="P149" i="3"/>
  <c r="G149" i="3"/>
  <c r="H149" i="3"/>
  <c r="L149" i="3"/>
  <c r="N149" i="3" s="1"/>
  <c r="P150" i="3"/>
  <c r="G150" i="3"/>
  <c r="H150" i="3"/>
  <c r="P150" i="2"/>
  <c r="Q149" i="2"/>
  <c r="S149" i="2"/>
  <c r="T149" i="2"/>
  <c r="N150" i="2"/>
  <c r="O150" i="2"/>
  <c r="R149" i="2"/>
  <c r="M150" i="2"/>
  <c r="O148" i="3" l="1"/>
  <c r="AE148" i="2" s="1"/>
  <c r="AE147" i="2"/>
  <c r="AG147" i="2" s="1"/>
  <c r="AI147" i="2" s="1"/>
  <c r="AD149" i="2"/>
  <c r="Q150" i="3"/>
  <c r="AA150" i="2" s="1"/>
  <c r="J149" i="3"/>
  <c r="I149" i="3"/>
  <c r="Q149" i="3"/>
  <c r="AA149" i="2" s="1"/>
  <c r="L150" i="3"/>
  <c r="N150" i="3" s="1"/>
  <c r="J150" i="3"/>
  <c r="I150" i="3"/>
  <c r="D151" i="3"/>
  <c r="M151" i="3" s="1"/>
  <c r="Q150" i="2"/>
  <c r="S150" i="2"/>
  <c r="T150" i="2"/>
  <c r="O151" i="2"/>
  <c r="P151" i="2"/>
  <c r="N151" i="2"/>
  <c r="R150" i="2"/>
  <c r="D152" i="3"/>
  <c r="M151" i="2"/>
  <c r="AC149" i="2" l="1"/>
  <c r="AB149" i="2"/>
  <c r="AC150" i="2"/>
  <c r="AB150" i="2"/>
  <c r="AG148" i="2"/>
  <c r="AI148" i="2" s="1"/>
  <c r="AF148" i="2"/>
  <c r="AH148" i="2" s="1"/>
  <c r="AF147" i="2"/>
  <c r="AH147" i="2" s="1"/>
  <c r="O149" i="3"/>
  <c r="AE149" i="2" s="1"/>
  <c r="AF149" i="2" s="1"/>
  <c r="AH149" i="2" s="1"/>
  <c r="AD150" i="2"/>
  <c r="P152" i="3"/>
  <c r="G152" i="3"/>
  <c r="H152" i="3"/>
  <c r="P151" i="3"/>
  <c r="G151" i="3"/>
  <c r="H151" i="3"/>
  <c r="L151" i="3"/>
  <c r="N151" i="3" s="1"/>
  <c r="K151" i="3"/>
  <c r="K152" i="3" s="1"/>
  <c r="M152" i="3"/>
  <c r="N152" i="2"/>
  <c r="S152" i="2" s="1"/>
  <c r="S151" i="2"/>
  <c r="T151" i="2"/>
  <c r="Q151" i="2"/>
  <c r="O152" i="2"/>
  <c r="P152" i="2"/>
  <c r="R151" i="2"/>
  <c r="D153" i="3"/>
  <c r="M152" i="2"/>
  <c r="AG149" i="2" l="1"/>
  <c r="AI149" i="2" s="1"/>
  <c r="O150" i="3"/>
  <c r="AE150" i="2" s="1"/>
  <c r="AF150" i="2" s="1"/>
  <c r="AH150" i="2" s="1"/>
  <c r="AD151" i="2"/>
  <c r="Q152" i="2"/>
  <c r="T152" i="2"/>
  <c r="L152" i="3"/>
  <c r="L153" i="3" s="1"/>
  <c r="K153" i="3"/>
  <c r="Q152" i="3"/>
  <c r="AA152" i="2" s="1"/>
  <c r="M153" i="3"/>
  <c r="I152" i="3"/>
  <c r="J152" i="3"/>
  <c r="P153" i="3"/>
  <c r="G153" i="3"/>
  <c r="H153" i="3"/>
  <c r="J151" i="3"/>
  <c r="I151" i="3"/>
  <c r="Q151" i="3"/>
  <c r="AA151" i="2" s="1"/>
  <c r="N153" i="2"/>
  <c r="S153" i="2" s="1"/>
  <c r="O153" i="2"/>
  <c r="P153" i="2"/>
  <c r="R152" i="2"/>
  <c r="D154" i="3"/>
  <c r="M153" i="2"/>
  <c r="AC152" i="2" l="1"/>
  <c r="AB152" i="2"/>
  <c r="AC151" i="2"/>
  <c r="AB151" i="2"/>
  <c r="AG150" i="2"/>
  <c r="AI150" i="2" s="1"/>
  <c r="O151" i="3"/>
  <c r="AE151" i="2" s="1"/>
  <c r="AF151" i="2" s="1"/>
  <c r="K154" i="3"/>
  <c r="N152" i="3"/>
  <c r="Q153" i="3"/>
  <c r="AA153" i="2" s="1"/>
  <c r="P154" i="3"/>
  <c r="G154" i="3"/>
  <c r="H154" i="3"/>
  <c r="L154" i="3"/>
  <c r="M154" i="3"/>
  <c r="N153" i="3"/>
  <c r="J153" i="3"/>
  <c r="I153" i="3"/>
  <c r="Q153" i="2"/>
  <c r="T153" i="2"/>
  <c r="P154" i="2"/>
  <c r="N154" i="2"/>
  <c r="O154" i="2"/>
  <c r="R153" i="2"/>
  <c r="D155" i="3"/>
  <c r="M154" i="2"/>
  <c r="AH151" i="2" l="1"/>
  <c r="AC153" i="2"/>
  <c r="AB153" i="2"/>
  <c r="AG151" i="2"/>
  <c r="AI151" i="2" s="1"/>
  <c r="AD153" i="2"/>
  <c r="O152" i="3"/>
  <c r="AD152" i="2"/>
  <c r="M155" i="3"/>
  <c r="Q154" i="3"/>
  <c r="AA154" i="2" s="1"/>
  <c r="I154" i="3"/>
  <c r="J154" i="3"/>
  <c r="P155" i="3"/>
  <c r="G155" i="3"/>
  <c r="H155" i="3"/>
  <c r="L155" i="3"/>
  <c r="N154" i="3"/>
  <c r="K155" i="3"/>
  <c r="Q154" i="2"/>
  <c r="P155" i="2"/>
  <c r="S154" i="2"/>
  <c r="T154" i="2"/>
  <c r="N155" i="2"/>
  <c r="O155" i="2"/>
  <c r="R154" i="2"/>
  <c r="D156" i="3"/>
  <c r="M155" i="2"/>
  <c r="AC154" i="2" l="1"/>
  <c r="AB154" i="2"/>
  <c r="O153" i="3"/>
  <c r="AE153" i="2" s="1"/>
  <c r="AF153" i="2" s="1"/>
  <c r="AH153" i="2" s="1"/>
  <c r="AE152" i="2"/>
  <c r="AF152" i="2" s="1"/>
  <c r="AH152" i="2" s="1"/>
  <c r="AD154" i="2"/>
  <c r="N155" i="3"/>
  <c r="K156" i="3"/>
  <c r="M156" i="3"/>
  <c r="J155" i="3"/>
  <c r="I155" i="3"/>
  <c r="Q155" i="3"/>
  <c r="AA155" i="2" s="1"/>
  <c r="P156" i="3"/>
  <c r="G156" i="3"/>
  <c r="H156" i="3"/>
  <c r="L156" i="3"/>
  <c r="P156" i="2"/>
  <c r="Q155" i="2"/>
  <c r="S155" i="2"/>
  <c r="T155" i="2"/>
  <c r="N156" i="2"/>
  <c r="O156" i="2"/>
  <c r="R155" i="2"/>
  <c r="D157" i="3"/>
  <c r="M156" i="2"/>
  <c r="AC155" i="2" l="1"/>
  <c r="AB155" i="2"/>
  <c r="AG152" i="2"/>
  <c r="AI152" i="2" s="1"/>
  <c r="AG153" i="2"/>
  <c r="AI153" i="2" s="1"/>
  <c r="O154" i="3"/>
  <c r="AE154" i="2" s="1"/>
  <c r="AF154" i="2" s="1"/>
  <c r="AH154" i="2" s="1"/>
  <c r="AD155" i="2"/>
  <c r="K157" i="3"/>
  <c r="N156" i="3"/>
  <c r="I156" i="3"/>
  <c r="J156" i="3"/>
  <c r="Q156" i="3"/>
  <c r="AA156" i="2" s="1"/>
  <c r="M157" i="3"/>
  <c r="P157" i="3"/>
  <c r="G157" i="3"/>
  <c r="H157" i="3"/>
  <c r="L157" i="3"/>
  <c r="P157" i="2"/>
  <c r="Q156" i="2"/>
  <c r="S156" i="2"/>
  <c r="T156" i="2"/>
  <c r="N157" i="2"/>
  <c r="O157" i="2"/>
  <c r="R156" i="2"/>
  <c r="D158" i="3"/>
  <c r="M157" i="2"/>
  <c r="AC156" i="2" l="1"/>
  <c r="AB156" i="2"/>
  <c r="AG154" i="2"/>
  <c r="AI154" i="2" s="1"/>
  <c r="O155" i="3"/>
  <c r="AE155" i="2" s="1"/>
  <c r="AF155" i="2" s="1"/>
  <c r="AH155" i="2" s="1"/>
  <c r="AD156" i="2"/>
  <c r="N157" i="3"/>
  <c r="P158" i="3"/>
  <c r="G158" i="3"/>
  <c r="H158" i="3"/>
  <c r="L158" i="3"/>
  <c r="J157" i="3"/>
  <c r="I157" i="3"/>
  <c r="Q157" i="3"/>
  <c r="AA157" i="2" s="1"/>
  <c r="M158" i="3"/>
  <c r="K158" i="3"/>
  <c r="P158" i="2"/>
  <c r="S157" i="2"/>
  <c r="T157" i="2"/>
  <c r="Q157" i="2"/>
  <c r="N158" i="2"/>
  <c r="O158" i="2"/>
  <c r="R157" i="2"/>
  <c r="D159" i="3"/>
  <c r="M158" i="2"/>
  <c r="AC157" i="2" l="1"/>
  <c r="AB157" i="2"/>
  <c r="AG155" i="2"/>
  <c r="AI155" i="2" s="1"/>
  <c r="O156" i="3"/>
  <c r="AE156" i="2" s="1"/>
  <c r="AF156" i="2" s="1"/>
  <c r="AH156" i="2" s="1"/>
  <c r="AD157" i="2"/>
  <c r="N158" i="3"/>
  <c r="J158" i="3"/>
  <c r="I158" i="3"/>
  <c r="K159" i="3"/>
  <c r="P159" i="3"/>
  <c r="G159" i="3"/>
  <c r="H159" i="3"/>
  <c r="L159" i="3"/>
  <c r="Q158" i="3"/>
  <c r="AA158" i="2" s="1"/>
  <c r="M159" i="3"/>
  <c r="P159" i="2"/>
  <c r="Q158" i="2"/>
  <c r="S158" i="2"/>
  <c r="T158" i="2"/>
  <c r="N159" i="2"/>
  <c r="O159" i="2"/>
  <c r="R158" i="2"/>
  <c r="M159" i="2"/>
  <c r="AC158" i="2" l="1"/>
  <c r="AB158" i="2"/>
  <c r="AG156" i="2"/>
  <c r="AI156" i="2" s="1"/>
  <c r="O157" i="3"/>
  <c r="AE157" i="2" s="1"/>
  <c r="AF157" i="2" s="1"/>
  <c r="AH157" i="2" s="1"/>
  <c r="AD158" i="2"/>
  <c r="D160" i="3"/>
  <c r="M160" i="3" s="1"/>
  <c r="J159" i="3"/>
  <c r="I159" i="3"/>
  <c r="N159" i="3"/>
  <c r="Q159" i="3"/>
  <c r="AA159" i="2" s="1"/>
  <c r="Q159" i="2"/>
  <c r="S159" i="2"/>
  <c r="T159" i="2"/>
  <c r="O160" i="2"/>
  <c r="P160" i="2"/>
  <c r="N160" i="2"/>
  <c r="M160" i="2"/>
  <c r="R159" i="2"/>
  <c r="AC159" i="2" l="1"/>
  <c r="AB159" i="2"/>
  <c r="AG157" i="2"/>
  <c r="AI157" i="2" s="1"/>
  <c r="O158" i="3"/>
  <c r="AE158" i="2" s="1"/>
  <c r="AG158" i="2" s="1"/>
  <c r="AI158" i="2" s="1"/>
  <c r="AD159" i="2"/>
  <c r="D161" i="3"/>
  <c r="P160" i="3"/>
  <c r="G160" i="3"/>
  <c r="H160" i="3"/>
  <c r="L160" i="3"/>
  <c r="N160" i="3" s="1"/>
  <c r="K160" i="3"/>
  <c r="S160" i="2"/>
  <c r="T160" i="2"/>
  <c r="Q160" i="2"/>
  <c r="O161" i="2"/>
  <c r="P161" i="2"/>
  <c r="N161" i="2"/>
  <c r="R160" i="2"/>
  <c r="M161" i="2"/>
  <c r="O159" i="3" l="1"/>
  <c r="AE159" i="2" s="1"/>
  <c r="AG159" i="2"/>
  <c r="AI159" i="2" s="1"/>
  <c r="AF159" i="2"/>
  <c r="AH159" i="2" s="1"/>
  <c r="AF158" i="2"/>
  <c r="AH158" i="2" s="1"/>
  <c r="O160" i="3"/>
  <c r="AE160" i="2" s="1"/>
  <c r="AD160" i="2"/>
  <c r="Q160" i="3"/>
  <c r="AA160" i="2" s="1"/>
  <c r="I160" i="3"/>
  <c r="J160" i="3"/>
  <c r="P161" i="3"/>
  <c r="G161" i="3"/>
  <c r="H161" i="3"/>
  <c r="L161" i="3"/>
  <c r="K161" i="3"/>
  <c r="D162" i="3"/>
  <c r="M161" i="3"/>
  <c r="S161" i="2"/>
  <c r="T161" i="2"/>
  <c r="Q161" i="2"/>
  <c r="O162" i="2"/>
  <c r="P162" i="2"/>
  <c r="N162" i="2"/>
  <c r="R161" i="2"/>
  <c r="M162" i="2"/>
  <c r="AC160" i="2" l="1"/>
  <c r="AB160" i="2"/>
  <c r="AG160" i="2"/>
  <c r="AI160" i="2" s="1"/>
  <c r="AF160" i="2"/>
  <c r="AH160" i="2" s="1"/>
  <c r="M162" i="3"/>
  <c r="P162" i="3"/>
  <c r="G162" i="3"/>
  <c r="H162" i="3"/>
  <c r="L162" i="3"/>
  <c r="Q161" i="3"/>
  <c r="AA161" i="2" s="1"/>
  <c r="J161" i="3"/>
  <c r="I161" i="3"/>
  <c r="K162" i="3"/>
  <c r="D163" i="3"/>
  <c r="N161" i="3"/>
  <c r="S162" i="2"/>
  <c r="T162" i="2"/>
  <c r="Q162" i="2"/>
  <c r="O163" i="2"/>
  <c r="P163" i="2"/>
  <c r="N163" i="2"/>
  <c r="R162" i="2"/>
  <c r="M163" i="2"/>
  <c r="AC161" i="2" l="1"/>
  <c r="AB161" i="2"/>
  <c r="N162" i="3"/>
  <c r="AD162" i="2" s="1"/>
  <c r="O161" i="3"/>
  <c r="AE161" i="2" s="1"/>
  <c r="AD161" i="2"/>
  <c r="K163" i="3"/>
  <c r="P163" i="3"/>
  <c r="G163" i="3"/>
  <c r="H163" i="3"/>
  <c r="L163" i="3"/>
  <c r="I162" i="3"/>
  <c r="J162" i="3"/>
  <c r="Q162" i="3"/>
  <c r="AA162" i="2" s="1"/>
  <c r="D164" i="3"/>
  <c r="M163" i="3"/>
  <c r="S163" i="2"/>
  <c r="T163" i="2"/>
  <c r="Q163" i="2"/>
  <c r="O164" i="2"/>
  <c r="P164" i="2"/>
  <c r="N164" i="2"/>
  <c r="R163" i="2"/>
  <c r="M164" i="2"/>
  <c r="AC162" i="2" l="1"/>
  <c r="AB162" i="2"/>
  <c r="AG161" i="2"/>
  <c r="AI161" i="2" s="1"/>
  <c r="AF161" i="2"/>
  <c r="AH161" i="2" s="1"/>
  <c r="O162" i="3"/>
  <c r="AE162" i="2" s="1"/>
  <c r="AF162" i="2" s="1"/>
  <c r="AH162" i="2" s="1"/>
  <c r="P164" i="3"/>
  <c r="G164" i="3"/>
  <c r="H164" i="3"/>
  <c r="L164" i="3"/>
  <c r="N163" i="3"/>
  <c r="K164" i="3"/>
  <c r="J163" i="3"/>
  <c r="I163" i="3"/>
  <c r="D165" i="3"/>
  <c r="Q163" i="3"/>
  <c r="AA163" i="2" s="1"/>
  <c r="M164" i="3"/>
  <c r="S164" i="2"/>
  <c r="T164" i="2"/>
  <c r="Q164" i="2"/>
  <c r="O165" i="2"/>
  <c r="P165" i="2"/>
  <c r="N165" i="2"/>
  <c r="R164" i="2"/>
  <c r="D166" i="3"/>
  <c r="M165" i="2"/>
  <c r="AC163" i="2" l="1"/>
  <c r="AB163" i="2"/>
  <c r="AG162" i="2"/>
  <c r="AI162" i="2" s="1"/>
  <c r="O163" i="3"/>
  <c r="AE163" i="2" s="1"/>
  <c r="AD163" i="2"/>
  <c r="P165" i="3"/>
  <c r="G165" i="3"/>
  <c r="H165" i="3"/>
  <c r="L165" i="3"/>
  <c r="L166" i="3" s="1"/>
  <c r="N164" i="3"/>
  <c r="I164" i="3"/>
  <c r="J164" i="3"/>
  <c r="K165" i="3"/>
  <c r="K166" i="3" s="1"/>
  <c r="M165" i="3"/>
  <c r="M166" i="3" s="1"/>
  <c r="Q164" i="3"/>
  <c r="AA164" i="2" s="1"/>
  <c r="P166" i="3"/>
  <c r="G166" i="3"/>
  <c r="H166" i="3"/>
  <c r="P166" i="2"/>
  <c r="S165" i="2"/>
  <c r="T165" i="2"/>
  <c r="Q165" i="2"/>
  <c r="N166" i="2"/>
  <c r="O166" i="2"/>
  <c r="R165" i="2"/>
  <c r="M166" i="2"/>
  <c r="AC164" i="2" l="1"/>
  <c r="AB164" i="2"/>
  <c r="AF163" i="2"/>
  <c r="AH163" i="2" s="1"/>
  <c r="AG163" i="2"/>
  <c r="AI163" i="2" s="1"/>
  <c r="N166" i="3"/>
  <c r="AD166" i="2" s="1"/>
  <c r="O164" i="3"/>
  <c r="AE164" i="2" s="1"/>
  <c r="AD164" i="2"/>
  <c r="N165" i="3"/>
  <c r="J165" i="3"/>
  <c r="I165" i="3"/>
  <c r="J166" i="3"/>
  <c r="I166" i="3"/>
  <c r="D167" i="3"/>
  <c r="M167" i="3" s="1"/>
  <c r="Q165" i="3"/>
  <c r="AA165" i="2" s="1"/>
  <c r="Q166" i="3"/>
  <c r="AA166" i="2" s="1"/>
  <c r="Q166" i="2"/>
  <c r="S166" i="2"/>
  <c r="T166" i="2"/>
  <c r="O167" i="2"/>
  <c r="P167" i="2"/>
  <c r="N167" i="2"/>
  <c r="M167" i="2"/>
  <c r="R166" i="2"/>
  <c r="AC166" i="2" l="1"/>
  <c r="AB166" i="2"/>
  <c r="AC165" i="2"/>
  <c r="AB165" i="2"/>
  <c r="AG164" i="2"/>
  <c r="AI164" i="2" s="1"/>
  <c r="AF164" i="2"/>
  <c r="AH164" i="2" s="1"/>
  <c r="O165" i="3"/>
  <c r="AD165" i="2"/>
  <c r="K167" i="3"/>
  <c r="D168" i="3"/>
  <c r="P167" i="3"/>
  <c r="G167" i="3"/>
  <c r="H167" i="3"/>
  <c r="L167" i="3"/>
  <c r="N167" i="3" s="1"/>
  <c r="S167" i="2"/>
  <c r="T167" i="2"/>
  <c r="Q167" i="2"/>
  <c r="O168" i="2"/>
  <c r="P168" i="2"/>
  <c r="N168" i="2"/>
  <c r="R167" i="2"/>
  <c r="D169" i="3"/>
  <c r="M168" i="2"/>
  <c r="O166" i="3" l="1"/>
  <c r="AE166" i="2" s="1"/>
  <c r="AE165" i="2"/>
  <c r="AF165" i="2" s="1"/>
  <c r="AH165" i="2" s="1"/>
  <c r="AD167" i="2"/>
  <c r="Q167" i="3"/>
  <c r="AA167" i="2" s="1"/>
  <c r="P168" i="3"/>
  <c r="G168" i="3"/>
  <c r="H168" i="3"/>
  <c r="L168" i="3"/>
  <c r="M168" i="3"/>
  <c r="M169" i="3" s="1"/>
  <c r="P169" i="3"/>
  <c r="G169" i="3"/>
  <c r="H169" i="3"/>
  <c r="J167" i="3"/>
  <c r="I167" i="3"/>
  <c r="K168" i="3"/>
  <c r="K169" i="3" s="1"/>
  <c r="N169" i="2"/>
  <c r="S169" i="2" s="1"/>
  <c r="S168" i="2"/>
  <c r="T168" i="2"/>
  <c r="Q168" i="2"/>
  <c r="O169" i="2"/>
  <c r="P169" i="2"/>
  <c r="R168" i="2"/>
  <c r="D170" i="3"/>
  <c r="M169" i="2"/>
  <c r="AC167" i="2" l="1"/>
  <c r="AB167" i="2"/>
  <c r="AG166" i="2"/>
  <c r="AI166" i="2" s="1"/>
  <c r="AF166" i="2"/>
  <c r="AH166" i="2" s="1"/>
  <c r="AG165" i="2"/>
  <c r="AI165" i="2" s="1"/>
  <c r="O167" i="3"/>
  <c r="AE167" i="2" s="1"/>
  <c r="AF167" i="2" s="1"/>
  <c r="AH167" i="2" s="1"/>
  <c r="N168" i="3"/>
  <c r="L169" i="3"/>
  <c r="N169" i="3" s="1"/>
  <c r="I169" i="3"/>
  <c r="J169" i="3"/>
  <c r="I168" i="3"/>
  <c r="J168" i="3"/>
  <c r="P170" i="3"/>
  <c r="G170" i="3"/>
  <c r="H170" i="3"/>
  <c r="Q168" i="3"/>
  <c r="AA168" i="2" s="1"/>
  <c r="M170" i="3"/>
  <c r="K170" i="3"/>
  <c r="Q169" i="3"/>
  <c r="AA169" i="2" s="1"/>
  <c r="T169" i="2"/>
  <c r="Q169" i="2"/>
  <c r="N170" i="2"/>
  <c r="S170" i="2" s="1"/>
  <c r="O170" i="2"/>
  <c r="P170" i="2"/>
  <c r="R169" i="2"/>
  <c r="M170" i="2"/>
  <c r="AC168" i="2" l="1"/>
  <c r="AB168" i="2"/>
  <c r="AC169" i="2"/>
  <c r="AB169" i="2"/>
  <c r="AG167" i="2"/>
  <c r="AI167" i="2" s="1"/>
  <c r="AD169" i="2"/>
  <c r="O168" i="3"/>
  <c r="AD168" i="2"/>
  <c r="L170" i="3"/>
  <c r="N170" i="3" s="1"/>
  <c r="Q170" i="3"/>
  <c r="AA170" i="2" s="1"/>
  <c r="D171" i="3"/>
  <c r="K171" i="3" s="1"/>
  <c r="I170" i="3"/>
  <c r="J170" i="3"/>
  <c r="Q170" i="2"/>
  <c r="T170" i="2"/>
  <c r="O171" i="2"/>
  <c r="P171" i="2"/>
  <c r="N171" i="2"/>
  <c r="R170" i="2"/>
  <c r="D172" i="3"/>
  <c r="M171" i="2"/>
  <c r="AC170" i="2" l="1"/>
  <c r="AB170" i="2"/>
  <c r="O169" i="3"/>
  <c r="AE169" i="2" s="1"/>
  <c r="AF169" i="2" s="1"/>
  <c r="AH169" i="2" s="1"/>
  <c r="AE168" i="2"/>
  <c r="AF168" i="2" s="1"/>
  <c r="AH168" i="2" s="1"/>
  <c r="AD170" i="2"/>
  <c r="K172" i="3"/>
  <c r="P171" i="3"/>
  <c r="G171" i="3"/>
  <c r="H171" i="3"/>
  <c r="L171" i="3"/>
  <c r="P172" i="3"/>
  <c r="G172" i="3"/>
  <c r="H172" i="3"/>
  <c r="M171" i="3"/>
  <c r="M172" i="3" s="1"/>
  <c r="P172" i="2"/>
  <c r="Q171" i="2"/>
  <c r="S171" i="2"/>
  <c r="T171" i="2"/>
  <c r="N172" i="2"/>
  <c r="O172" i="2"/>
  <c r="D173" i="3"/>
  <c r="M172" i="2"/>
  <c r="R171" i="2"/>
  <c r="AG169" i="2" l="1"/>
  <c r="AI169" i="2" s="1"/>
  <c r="AG168" i="2"/>
  <c r="AI168" i="2" s="1"/>
  <c r="O170" i="3"/>
  <c r="AE170" i="2" s="1"/>
  <c r="AF170" i="2" s="1"/>
  <c r="AH170" i="2" s="1"/>
  <c r="N171" i="3"/>
  <c r="I171" i="3"/>
  <c r="J171" i="3"/>
  <c r="P173" i="3"/>
  <c r="G173" i="3"/>
  <c r="H173" i="3"/>
  <c r="M173" i="3"/>
  <c r="L172" i="3"/>
  <c r="N172" i="3" s="1"/>
  <c r="Q171" i="3"/>
  <c r="AA171" i="2" s="1"/>
  <c r="Q172" i="3"/>
  <c r="AA172" i="2" s="1"/>
  <c r="I172" i="3"/>
  <c r="J172" i="3"/>
  <c r="K173" i="3"/>
  <c r="N173" i="2"/>
  <c r="S173" i="2" s="1"/>
  <c r="Q172" i="2"/>
  <c r="S172" i="2"/>
  <c r="T172" i="2"/>
  <c r="O173" i="2"/>
  <c r="P173" i="2"/>
  <c r="R172" i="2"/>
  <c r="D174" i="3"/>
  <c r="M173" i="2"/>
  <c r="AC172" i="2" l="1"/>
  <c r="AB172" i="2"/>
  <c r="AC171" i="2"/>
  <c r="AB171" i="2"/>
  <c r="AG170" i="2"/>
  <c r="AI170" i="2" s="1"/>
  <c r="AD172" i="2"/>
  <c r="O171" i="3"/>
  <c r="AD171" i="2"/>
  <c r="L173" i="3"/>
  <c r="N173" i="3" s="1"/>
  <c r="P174" i="3"/>
  <c r="G174" i="3"/>
  <c r="H174" i="3"/>
  <c r="J173" i="3"/>
  <c r="I173" i="3"/>
  <c r="K174" i="3"/>
  <c r="Q173" i="3"/>
  <c r="AA173" i="2" s="1"/>
  <c r="Q173" i="2"/>
  <c r="M174" i="3"/>
  <c r="T173" i="2"/>
  <c r="N174" i="2"/>
  <c r="S174" i="2" s="1"/>
  <c r="O174" i="2"/>
  <c r="P174" i="2"/>
  <c r="D175" i="3"/>
  <c r="M174" i="2"/>
  <c r="R173" i="2"/>
  <c r="AC173" i="2" l="1"/>
  <c r="AB173" i="2"/>
  <c r="O172" i="3"/>
  <c r="AE172" i="2" s="1"/>
  <c r="AF172" i="2" s="1"/>
  <c r="AH172" i="2" s="1"/>
  <c r="AE171" i="2"/>
  <c r="AF171" i="2" s="1"/>
  <c r="AH171" i="2" s="1"/>
  <c r="AD173" i="2"/>
  <c r="L174" i="3"/>
  <c r="N174" i="3" s="1"/>
  <c r="K175" i="3"/>
  <c r="M175" i="3"/>
  <c r="I174" i="3"/>
  <c r="J174" i="3"/>
  <c r="Q174" i="3"/>
  <c r="AA174" i="2" s="1"/>
  <c r="P175" i="3"/>
  <c r="G175" i="3"/>
  <c r="H175" i="3"/>
  <c r="Q174" i="2"/>
  <c r="T174" i="2"/>
  <c r="N175" i="2"/>
  <c r="T175" i="2" s="1"/>
  <c r="O175" i="2"/>
  <c r="P175" i="2"/>
  <c r="R174" i="2"/>
  <c r="M175" i="2"/>
  <c r="AC174" i="2" l="1"/>
  <c r="AB174" i="2"/>
  <c r="AG172" i="2"/>
  <c r="AI172" i="2" s="1"/>
  <c r="AG171" i="2"/>
  <c r="AI171" i="2" s="1"/>
  <c r="O173" i="3"/>
  <c r="AE173" i="2" s="1"/>
  <c r="AF173" i="2" s="1"/>
  <c r="AH173" i="2" s="1"/>
  <c r="AD174" i="2"/>
  <c r="L175" i="3"/>
  <c r="N175" i="3" s="1"/>
  <c r="Q175" i="3"/>
  <c r="AA175" i="2" s="1"/>
  <c r="D176" i="3"/>
  <c r="J175" i="3"/>
  <c r="I175" i="3"/>
  <c r="Q175" i="2"/>
  <c r="S175" i="2"/>
  <c r="O176" i="2"/>
  <c r="P176" i="2"/>
  <c r="N176" i="2"/>
  <c r="R175" i="2"/>
  <c r="D177" i="3"/>
  <c r="M176" i="2"/>
  <c r="AC175" i="2" l="1"/>
  <c r="AB175" i="2"/>
  <c r="AG173" i="2"/>
  <c r="AI173" i="2" s="1"/>
  <c r="O174" i="3"/>
  <c r="AE174" i="2" s="1"/>
  <c r="AF174" i="2" s="1"/>
  <c r="AH174" i="2" s="1"/>
  <c r="AD175" i="2"/>
  <c r="P177" i="3"/>
  <c r="G177" i="3"/>
  <c r="H177" i="3"/>
  <c r="P176" i="3"/>
  <c r="G176" i="3"/>
  <c r="H176" i="3"/>
  <c r="L176" i="3"/>
  <c r="L177" i="3" s="1"/>
  <c r="M176" i="3"/>
  <c r="M177" i="3" s="1"/>
  <c r="K176" i="3"/>
  <c r="K177" i="3" s="1"/>
  <c r="N177" i="2"/>
  <c r="S177" i="2" s="1"/>
  <c r="S176" i="2"/>
  <c r="T176" i="2"/>
  <c r="Q176" i="2"/>
  <c r="O177" i="2"/>
  <c r="P177" i="2"/>
  <c r="R176" i="2"/>
  <c r="M177" i="2"/>
  <c r="AG174" i="2" l="1"/>
  <c r="AI174" i="2" s="1"/>
  <c r="O175" i="3"/>
  <c r="AE175" i="2" s="1"/>
  <c r="AF175" i="2" s="1"/>
  <c r="AH175" i="2" s="1"/>
  <c r="Q177" i="2"/>
  <c r="T177" i="2"/>
  <c r="Q176" i="3"/>
  <c r="AA176" i="2" s="1"/>
  <c r="N177" i="3"/>
  <c r="AD177" i="2" s="1"/>
  <c r="I177" i="3"/>
  <c r="J177" i="3"/>
  <c r="N176" i="3"/>
  <c r="I176" i="3"/>
  <c r="J176" i="3"/>
  <c r="Q177" i="3"/>
  <c r="AA177" i="2" s="1"/>
  <c r="D178" i="3"/>
  <c r="K178" i="3" s="1"/>
  <c r="O178" i="2"/>
  <c r="P178" i="2"/>
  <c r="N178" i="2"/>
  <c r="R177" i="2"/>
  <c r="D179" i="3"/>
  <c r="M178" i="2"/>
  <c r="AC176" i="2" l="1"/>
  <c r="AB176" i="2"/>
  <c r="AC177" i="2"/>
  <c r="AB177" i="2"/>
  <c r="AG175" i="2"/>
  <c r="AI175" i="2" s="1"/>
  <c r="O176" i="3"/>
  <c r="AE176" i="2" s="1"/>
  <c r="AD176" i="2"/>
  <c r="P178" i="3"/>
  <c r="G178" i="3"/>
  <c r="H178" i="3"/>
  <c r="L178" i="3"/>
  <c r="K179" i="3"/>
  <c r="P179" i="3"/>
  <c r="G179" i="3"/>
  <c r="H179" i="3"/>
  <c r="M178" i="3"/>
  <c r="M179" i="3" s="1"/>
  <c r="P179" i="2"/>
  <c r="Q178" i="2"/>
  <c r="S178" i="2"/>
  <c r="T178" i="2"/>
  <c r="N179" i="2"/>
  <c r="O179" i="2"/>
  <c r="R178" i="2"/>
  <c r="M179" i="2"/>
  <c r="AG176" i="2" l="1"/>
  <c r="AI176" i="2" s="1"/>
  <c r="AF176" i="2"/>
  <c r="AH176" i="2" s="1"/>
  <c r="O177" i="3"/>
  <c r="AE177" i="2" s="1"/>
  <c r="N178" i="3"/>
  <c r="AD178" i="2" s="1"/>
  <c r="I178" i="3"/>
  <c r="J178" i="3"/>
  <c r="Q179" i="3"/>
  <c r="AA179" i="2" s="1"/>
  <c r="D180" i="3"/>
  <c r="L179" i="3"/>
  <c r="N179" i="3" s="1"/>
  <c r="J179" i="3"/>
  <c r="I179" i="3"/>
  <c r="Q178" i="3"/>
  <c r="AA178" i="2" s="1"/>
  <c r="S179" i="2"/>
  <c r="T179" i="2"/>
  <c r="Q179" i="2"/>
  <c r="O180" i="2"/>
  <c r="P180" i="2"/>
  <c r="N180" i="2"/>
  <c r="R179" i="2"/>
  <c r="D181" i="3"/>
  <c r="M180" i="2"/>
  <c r="AC178" i="2" l="1"/>
  <c r="AB178" i="2"/>
  <c r="AC179" i="2"/>
  <c r="AB179" i="2"/>
  <c r="AG177" i="2"/>
  <c r="AI177" i="2" s="1"/>
  <c r="AF177" i="2"/>
  <c r="AH177" i="2" s="1"/>
  <c r="O178" i="3"/>
  <c r="AE178" i="2" s="1"/>
  <c r="AF178" i="2" s="1"/>
  <c r="AH178" i="2" s="1"/>
  <c r="AD179" i="2"/>
  <c r="P180" i="3"/>
  <c r="G180" i="3"/>
  <c r="H180" i="3"/>
  <c r="L180" i="3"/>
  <c r="P181" i="3"/>
  <c r="G181" i="3"/>
  <c r="H181" i="3"/>
  <c r="M180" i="3"/>
  <c r="M181" i="3" s="1"/>
  <c r="K180" i="3"/>
  <c r="K181" i="3" s="1"/>
  <c r="P181" i="2"/>
  <c r="S180" i="2"/>
  <c r="T180" i="2"/>
  <c r="Q180" i="2"/>
  <c r="N181" i="2"/>
  <c r="O181" i="2"/>
  <c r="R180" i="2"/>
  <c r="M181" i="2"/>
  <c r="AG178" i="2" l="1"/>
  <c r="AI178" i="2" s="1"/>
  <c r="O179" i="3"/>
  <c r="AE179" i="2" s="1"/>
  <c r="AF179" i="2" s="1"/>
  <c r="AH179" i="2" s="1"/>
  <c r="N180" i="3"/>
  <c r="L181" i="3"/>
  <c r="N181" i="3" s="1"/>
  <c r="AD181" i="2" s="1"/>
  <c r="J181" i="3"/>
  <c r="I181" i="3"/>
  <c r="I180" i="3"/>
  <c r="J180" i="3"/>
  <c r="Q181" i="3"/>
  <c r="AA181" i="2" s="1"/>
  <c r="D182" i="3"/>
  <c r="Q180" i="3"/>
  <c r="AA180" i="2" s="1"/>
  <c r="Q181" i="2"/>
  <c r="S181" i="2"/>
  <c r="T181" i="2"/>
  <c r="O182" i="2"/>
  <c r="P182" i="2"/>
  <c r="N182" i="2"/>
  <c r="R181" i="2"/>
  <c r="D183" i="3"/>
  <c r="M182" i="2"/>
  <c r="AC180" i="2" l="1"/>
  <c r="AB180" i="2"/>
  <c r="AC181" i="2"/>
  <c r="AB181" i="2"/>
  <c r="AG179" i="2"/>
  <c r="AI179" i="2" s="1"/>
  <c r="O180" i="3"/>
  <c r="AD180" i="2"/>
  <c r="P182" i="3"/>
  <c r="G182" i="3"/>
  <c r="H182" i="3"/>
  <c r="L182" i="3"/>
  <c r="P183" i="3"/>
  <c r="G183" i="3"/>
  <c r="H183" i="3"/>
  <c r="M182" i="3"/>
  <c r="M183" i="3" s="1"/>
  <c r="K182" i="3"/>
  <c r="K183" i="3" s="1"/>
  <c r="P183" i="2"/>
  <c r="S182" i="2"/>
  <c r="T182" i="2"/>
  <c r="Q182" i="2"/>
  <c r="N183" i="2"/>
  <c r="O183" i="2"/>
  <c r="R182" i="2"/>
  <c r="D184" i="3"/>
  <c r="M183" i="2"/>
  <c r="O181" i="3" l="1"/>
  <c r="AE181" i="2" s="1"/>
  <c r="AE180" i="2"/>
  <c r="AF180" i="2" s="1"/>
  <c r="AH180" i="2" s="1"/>
  <c r="N182" i="3"/>
  <c r="I182" i="3"/>
  <c r="J182" i="3"/>
  <c r="P184" i="3"/>
  <c r="G184" i="3"/>
  <c r="H184" i="3"/>
  <c r="Q183" i="3"/>
  <c r="AA183" i="2" s="1"/>
  <c r="K184" i="3"/>
  <c r="M184" i="3"/>
  <c r="L183" i="3"/>
  <c r="N183" i="3" s="1"/>
  <c r="AD183" i="2" s="1"/>
  <c r="J183" i="3"/>
  <c r="I183" i="3"/>
  <c r="Q182" i="3"/>
  <c r="AA182" i="2" s="1"/>
  <c r="P184" i="2"/>
  <c r="Q183" i="2"/>
  <c r="S183" i="2"/>
  <c r="T183" i="2"/>
  <c r="N184" i="2"/>
  <c r="O184" i="2"/>
  <c r="D185" i="3"/>
  <c r="M184" i="2"/>
  <c r="R183" i="2"/>
  <c r="AC182" i="2" l="1"/>
  <c r="AB182" i="2"/>
  <c r="AC183" i="2"/>
  <c r="AB183" i="2"/>
  <c r="AG181" i="2"/>
  <c r="AI181" i="2" s="1"/>
  <c r="AF181" i="2"/>
  <c r="AH181" i="2" s="1"/>
  <c r="AG180" i="2"/>
  <c r="AI180" i="2" s="1"/>
  <c r="L184" i="3"/>
  <c r="N184" i="3" s="1"/>
  <c r="AD184" i="2" s="1"/>
  <c r="O182" i="3"/>
  <c r="AE182" i="2" s="1"/>
  <c r="AD182" i="2"/>
  <c r="M185" i="3"/>
  <c r="Q184" i="3"/>
  <c r="AA184" i="2" s="1"/>
  <c r="P185" i="3"/>
  <c r="G185" i="3"/>
  <c r="H185" i="3"/>
  <c r="I184" i="3"/>
  <c r="J184" i="3"/>
  <c r="K185" i="3"/>
  <c r="N185" i="2"/>
  <c r="T185" i="2" s="1"/>
  <c r="Q184" i="2"/>
  <c r="S184" i="2"/>
  <c r="T184" i="2"/>
  <c r="O185" i="2"/>
  <c r="P185" i="2"/>
  <c r="R184" i="2"/>
  <c r="D186" i="3"/>
  <c r="M185" i="2"/>
  <c r="AC184" i="2" l="1"/>
  <c r="AB184" i="2"/>
  <c r="AG182" i="2"/>
  <c r="AI182" i="2" s="1"/>
  <c r="AF182" i="2"/>
  <c r="AH182" i="2" s="1"/>
  <c r="O183" i="3"/>
  <c r="AE183" i="2" s="1"/>
  <c r="L185" i="3"/>
  <c r="L186" i="3" s="1"/>
  <c r="Q185" i="3"/>
  <c r="AA185" i="2" s="1"/>
  <c r="K186" i="3"/>
  <c r="M186" i="3"/>
  <c r="P186" i="3"/>
  <c r="G186" i="3"/>
  <c r="H186" i="3"/>
  <c r="I185" i="3"/>
  <c r="J185" i="3"/>
  <c r="S185" i="2"/>
  <c r="Q185" i="2"/>
  <c r="N186" i="2"/>
  <c r="S186" i="2" s="1"/>
  <c r="O186" i="2"/>
  <c r="P186" i="2"/>
  <c r="R185" i="2"/>
  <c r="D187" i="3"/>
  <c r="M186" i="2"/>
  <c r="AC185" i="2" l="1"/>
  <c r="AB185" i="2"/>
  <c r="AG183" i="2"/>
  <c r="AI183" i="2" s="1"/>
  <c r="AF183" i="2"/>
  <c r="AH183" i="2" s="1"/>
  <c r="O184" i="3"/>
  <c r="AE184" i="2" s="1"/>
  <c r="N185" i="3"/>
  <c r="N186" i="3"/>
  <c r="I186" i="3"/>
  <c r="J186" i="3"/>
  <c r="K187" i="3"/>
  <c r="P187" i="3"/>
  <c r="G187" i="3"/>
  <c r="H187" i="3"/>
  <c r="L187" i="3"/>
  <c r="Q186" i="3"/>
  <c r="AA186" i="2" s="1"/>
  <c r="M187" i="3"/>
  <c r="Q186" i="2"/>
  <c r="T186" i="2"/>
  <c r="P187" i="2"/>
  <c r="N187" i="2"/>
  <c r="O187" i="2"/>
  <c r="R186" i="2"/>
  <c r="D188" i="3"/>
  <c r="M187" i="2"/>
  <c r="O185" i="3" l="1"/>
  <c r="AE185" i="2" s="1"/>
  <c r="AC186" i="2"/>
  <c r="AB186" i="2"/>
  <c r="AG184" i="2"/>
  <c r="AI184" i="2" s="1"/>
  <c r="AF184" i="2"/>
  <c r="AH184" i="2" s="1"/>
  <c r="AD185" i="2"/>
  <c r="O186" i="3"/>
  <c r="AE186" i="2" s="1"/>
  <c r="AD186" i="2"/>
  <c r="N187" i="3"/>
  <c r="Q187" i="3"/>
  <c r="AA187" i="2" s="1"/>
  <c r="P188" i="3"/>
  <c r="G188" i="3"/>
  <c r="H188" i="3"/>
  <c r="L188" i="3"/>
  <c r="K188" i="3"/>
  <c r="M188" i="3"/>
  <c r="J187" i="3"/>
  <c r="I187" i="3"/>
  <c r="Q187" i="2"/>
  <c r="P188" i="2"/>
  <c r="S187" i="2"/>
  <c r="T187" i="2"/>
  <c r="N188" i="2"/>
  <c r="O188" i="2"/>
  <c r="R187" i="2"/>
  <c r="M188" i="2"/>
  <c r="AF186" i="2" l="1"/>
  <c r="AH186" i="2"/>
  <c r="AC187" i="2"/>
  <c r="AB187" i="2"/>
  <c r="AG185" i="2"/>
  <c r="AI185" i="2" s="1"/>
  <c r="AF185" i="2"/>
  <c r="AH185" i="2" s="1"/>
  <c r="AG186" i="2"/>
  <c r="AI186" i="2" s="1"/>
  <c r="O187" i="3"/>
  <c r="AE187" i="2" s="1"/>
  <c r="AD187" i="2"/>
  <c r="N188" i="3"/>
  <c r="D189" i="3"/>
  <c r="K189" i="3" s="1"/>
  <c r="J188" i="3"/>
  <c r="I188" i="3"/>
  <c r="Q188" i="3"/>
  <c r="AA188" i="2" s="1"/>
  <c r="Q188" i="2"/>
  <c r="S188" i="2"/>
  <c r="T188" i="2"/>
  <c r="O189" i="2"/>
  <c r="P189" i="2"/>
  <c r="N189" i="2"/>
  <c r="R188" i="2"/>
  <c r="M189" i="2"/>
  <c r="AF187" i="2" l="1"/>
  <c r="AH187" i="2" s="1"/>
  <c r="AC188" i="2"/>
  <c r="AB188" i="2"/>
  <c r="AG187" i="2"/>
  <c r="AI187" i="2" s="1"/>
  <c r="O188" i="3"/>
  <c r="AE188" i="2" s="1"/>
  <c r="AD188" i="2"/>
  <c r="M189" i="3"/>
  <c r="D190" i="3"/>
  <c r="P189" i="3"/>
  <c r="G189" i="3"/>
  <c r="H189" i="3"/>
  <c r="L189" i="3"/>
  <c r="Q189" i="2"/>
  <c r="S189" i="2"/>
  <c r="T189" i="2"/>
  <c r="O190" i="2"/>
  <c r="P190" i="2"/>
  <c r="N190" i="2"/>
  <c r="R189" i="2"/>
  <c r="D191" i="3"/>
  <c r="M190" i="2"/>
  <c r="AG188" i="2" l="1"/>
  <c r="AI188" i="2" s="1"/>
  <c r="AF188" i="2"/>
  <c r="AH188" i="2" s="1"/>
  <c r="N189" i="3"/>
  <c r="M190" i="3"/>
  <c r="M191" i="3" s="1"/>
  <c r="K190" i="3"/>
  <c r="K191" i="3" s="1"/>
  <c r="Q189" i="3"/>
  <c r="AA189" i="2" s="1"/>
  <c r="P190" i="3"/>
  <c r="G190" i="3"/>
  <c r="H190" i="3"/>
  <c r="L190" i="3"/>
  <c r="P191" i="3"/>
  <c r="G191" i="3"/>
  <c r="H191" i="3"/>
  <c r="J189" i="3"/>
  <c r="I189" i="3"/>
  <c r="P191" i="2"/>
  <c r="Q190" i="2"/>
  <c r="S190" i="2"/>
  <c r="T190" i="2"/>
  <c r="N191" i="2"/>
  <c r="O191" i="2"/>
  <c r="D192" i="3"/>
  <c r="M191" i="2"/>
  <c r="R190" i="2"/>
  <c r="AC189" i="2" l="1"/>
  <c r="AB189" i="2"/>
  <c r="N190" i="3"/>
  <c r="AD190" i="2" s="1"/>
  <c r="O189" i="3"/>
  <c r="AD189" i="2"/>
  <c r="K192" i="3"/>
  <c r="I190" i="3"/>
  <c r="J190" i="3"/>
  <c r="Q190" i="3"/>
  <c r="AA190" i="2" s="1"/>
  <c r="L191" i="3"/>
  <c r="N191" i="3" s="1"/>
  <c r="J191" i="3"/>
  <c r="I191" i="3"/>
  <c r="Q191" i="3"/>
  <c r="AA191" i="2" s="1"/>
  <c r="P192" i="3"/>
  <c r="G192" i="3"/>
  <c r="H192" i="3"/>
  <c r="M192" i="3"/>
  <c r="N192" i="2"/>
  <c r="S192" i="2" s="1"/>
  <c r="Q191" i="2"/>
  <c r="S191" i="2"/>
  <c r="T191" i="2"/>
  <c r="O192" i="2"/>
  <c r="P192" i="2"/>
  <c r="R191" i="2"/>
  <c r="M192" i="2"/>
  <c r="AC191" i="2" l="1"/>
  <c r="AB191" i="2"/>
  <c r="AC190" i="2"/>
  <c r="AB190" i="2"/>
  <c r="O190" i="3"/>
  <c r="AE190" i="2" s="1"/>
  <c r="AF190" i="2" s="1"/>
  <c r="AE189" i="2"/>
  <c r="AF189" i="2" s="1"/>
  <c r="AH189" i="2" s="1"/>
  <c r="AD191" i="2"/>
  <c r="Q192" i="2"/>
  <c r="L192" i="3"/>
  <c r="N192" i="3" s="1"/>
  <c r="Q192" i="3"/>
  <c r="AA192" i="2" s="1"/>
  <c r="I192" i="3"/>
  <c r="J192" i="3"/>
  <c r="D193" i="3"/>
  <c r="T192" i="2"/>
  <c r="O193" i="2"/>
  <c r="P193" i="2"/>
  <c r="N193" i="2"/>
  <c r="R192" i="2"/>
  <c r="M193" i="2"/>
  <c r="AH190" i="2" l="1"/>
  <c r="AC192" i="2"/>
  <c r="AB192" i="2"/>
  <c r="AG190" i="2"/>
  <c r="AI190" i="2" s="1"/>
  <c r="AG189" i="2"/>
  <c r="AI189" i="2" s="1"/>
  <c r="O191" i="3"/>
  <c r="AE191" i="2" s="1"/>
  <c r="AF191" i="2" s="1"/>
  <c r="AH191" i="2" s="1"/>
  <c r="AD192" i="2"/>
  <c r="D194" i="3"/>
  <c r="P193" i="3"/>
  <c r="G193" i="3"/>
  <c r="H193" i="3"/>
  <c r="L193" i="3"/>
  <c r="K193" i="3"/>
  <c r="M193" i="3"/>
  <c r="S193" i="2"/>
  <c r="T193" i="2"/>
  <c r="Q193" i="2"/>
  <c r="O194" i="2"/>
  <c r="P194" i="2"/>
  <c r="N194" i="2"/>
  <c r="R193" i="2"/>
  <c r="M194" i="2"/>
  <c r="AG191" i="2" l="1"/>
  <c r="AI191" i="2" s="1"/>
  <c r="O192" i="3"/>
  <c r="AE192" i="2" s="1"/>
  <c r="AF192" i="2" s="1"/>
  <c r="AH192" i="2" s="1"/>
  <c r="K194" i="3"/>
  <c r="M194" i="3"/>
  <c r="N193" i="3"/>
  <c r="I193" i="3"/>
  <c r="J193" i="3"/>
  <c r="Q193" i="3"/>
  <c r="AA193" i="2" s="1"/>
  <c r="P194" i="3"/>
  <c r="G194" i="3"/>
  <c r="H194" i="3"/>
  <c r="L194" i="3"/>
  <c r="D195" i="3"/>
  <c r="S194" i="2"/>
  <c r="T194" i="2"/>
  <c r="Q194" i="2"/>
  <c r="O195" i="2"/>
  <c r="P195" i="2"/>
  <c r="N195" i="2"/>
  <c r="R194" i="2"/>
  <c r="D196" i="3"/>
  <c r="M195" i="2"/>
  <c r="AC193" i="2" l="1"/>
  <c r="AB193" i="2"/>
  <c r="AG192" i="2"/>
  <c r="AI192" i="2" s="1"/>
  <c r="K195" i="3"/>
  <c r="K196" i="3" s="1"/>
  <c r="N194" i="3"/>
  <c r="AD194" i="2" s="1"/>
  <c r="O193" i="3"/>
  <c r="AE193" i="2" s="1"/>
  <c r="AD193" i="2"/>
  <c r="Q194" i="3"/>
  <c r="AA194" i="2" s="1"/>
  <c r="P196" i="3"/>
  <c r="G196" i="3"/>
  <c r="H196" i="3"/>
  <c r="P195" i="3"/>
  <c r="G195" i="3"/>
  <c r="H195" i="3"/>
  <c r="L195" i="3"/>
  <c r="L196" i="3" s="1"/>
  <c r="M195" i="3"/>
  <c r="M196" i="3" s="1"/>
  <c r="I194" i="3"/>
  <c r="J194" i="3"/>
  <c r="P196" i="2"/>
  <c r="S195" i="2"/>
  <c r="T195" i="2"/>
  <c r="Q195" i="2"/>
  <c r="N196" i="2"/>
  <c r="O196" i="2"/>
  <c r="R195" i="2"/>
  <c r="M196" i="2"/>
  <c r="AC194" i="2" l="1"/>
  <c r="AB194" i="2"/>
  <c r="AG193" i="2"/>
  <c r="AI193" i="2" s="1"/>
  <c r="AF193" i="2"/>
  <c r="AH193" i="2" s="1"/>
  <c r="O194" i="3"/>
  <c r="AE194" i="2" s="1"/>
  <c r="AF194" i="2" s="1"/>
  <c r="AH194" i="2" s="1"/>
  <c r="N196" i="3"/>
  <c r="AD196" i="2" s="1"/>
  <c r="Q196" i="3"/>
  <c r="AA196" i="2" s="1"/>
  <c r="I196" i="3"/>
  <c r="J196" i="3"/>
  <c r="I195" i="3"/>
  <c r="J195" i="3"/>
  <c r="N195" i="3"/>
  <c r="D197" i="3"/>
  <c r="M197" i="3" s="1"/>
  <c r="Q195" i="3"/>
  <c r="AA195" i="2" s="1"/>
  <c r="Q196" i="2"/>
  <c r="S196" i="2"/>
  <c r="T196" i="2"/>
  <c r="O197" i="2"/>
  <c r="P197" i="2"/>
  <c r="N197" i="2"/>
  <c r="D198" i="3"/>
  <c r="M197" i="2"/>
  <c r="R196" i="2"/>
  <c r="AC195" i="2" l="1"/>
  <c r="AB195" i="2"/>
  <c r="AC196" i="2"/>
  <c r="AB196" i="2"/>
  <c r="AG194" i="2"/>
  <c r="AI194" i="2" s="1"/>
  <c r="O195" i="3"/>
  <c r="AE195" i="2" s="1"/>
  <c r="AD195" i="2"/>
  <c r="M198" i="3"/>
  <c r="P198" i="3"/>
  <c r="G198" i="3"/>
  <c r="H198" i="3"/>
  <c r="P197" i="3"/>
  <c r="G197" i="3"/>
  <c r="H197" i="3"/>
  <c r="L197" i="3"/>
  <c r="N197" i="3" s="1"/>
  <c r="AD197" i="2" s="1"/>
  <c r="K197" i="3"/>
  <c r="K198" i="3" s="1"/>
  <c r="N198" i="2"/>
  <c r="S198" i="2" s="1"/>
  <c r="S197" i="2"/>
  <c r="T197" i="2"/>
  <c r="Q197" i="2"/>
  <c r="R197" i="2"/>
  <c r="O198" i="2"/>
  <c r="P198" i="2"/>
  <c r="M198" i="2"/>
  <c r="AG195" i="2" l="1"/>
  <c r="AI195" i="2" s="1"/>
  <c r="AF195" i="2"/>
  <c r="AH195" i="2" s="1"/>
  <c r="O196" i="3"/>
  <c r="AE196" i="2" s="1"/>
  <c r="L198" i="3"/>
  <c r="N198" i="3" s="1"/>
  <c r="I198" i="3"/>
  <c r="J198" i="3"/>
  <c r="J197" i="3"/>
  <c r="I197" i="3"/>
  <c r="Q198" i="3"/>
  <c r="AA198" i="2" s="1"/>
  <c r="Q198" i="2"/>
  <c r="T198" i="2"/>
  <c r="D199" i="3"/>
  <c r="Q197" i="3"/>
  <c r="AA197" i="2" s="1"/>
  <c r="O199" i="2"/>
  <c r="P199" i="2"/>
  <c r="N199" i="2"/>
  <c r="R198" i="2"/>
  <c r="M199" i="2"/>
  <c r="AC197" i="2" l="1"/>
  <c r="AB197" i="2"/>
  <c r="AC198" i="2"/>
  <c r="AB198" i="2"/>
  <c r="AF196" i="2"/>
  <c r="AH196" i="2" s="1"/>
  <c r="AG196" i="2"/>
  <c r="AI196" i="2" s="1"/>
  <c r="O197" i="3"/>
  <c r="AE197" i="2" s="1"/>
  <c r="AD198" i="2"/>
  <c r="P199" i="3"/>
  <c r="G199" i="3"/>
  <c r="H199" i="3"/>
  <c r="L199" i="3"/>
  <c r="M199" i="3"/>
  <c r="K199" i="3"/>
  <c r="D200" i="3"/>
  <c r="S199" i="2"/>
  <c r="T199" i="2"/>
  <c r="Q199" i="2"/>
  <c r="O200" i="2"/>
  <c r="P200" i="2"/>
  <c r="N200" i="2"/>
  <c r="R199" i="2"/>
  <c r="D201" i="3"/>
  <c r="M200" i="2"/>
  <c r="O198" i="3" l="1"/>
  <c r="AE198" i="2" s="1"/>
  <c r="AF197" i="2"/>
  <c r="AH197" i="2" s="1"/>
  <c r="AG197" i="2"/>
  <c r="AI197" i="2" s="1"/>
  <c r="AG198" i="2"/>
  <c r="AI198" i="2" s="1"/>
  <c r="AF198" i="2"/>
  <c r="AH198" i="2" s="1"/>
  <c r="K200" i="3"/>
  <c r="K201" i="3" s="1"/>
  <c r="M200" i="3"/>
  <c r="M201" i="3" s="1"/>
  <c r="N199" i="3"/>
  <c r="J199" i="3"/>
  <c r="I199" i="3"/>
  <c r="P201" i="3"/>
  <c r="G201" i="3"/>
  <c r="H201" i="3"/>
  <c r="P200" i="3"/>
  <c r="G200" i="3"/>
  <c r="H200" i="3"/>
  <c r="L200" i="3"/>
  <c r="Q199" i="3"/>
  <c r="AA199" i="2" s="1"/>
  <c r="N201" i="2"/>
  <c r="S201" i="2" s="1"/>
  <c r="S200" i="2"/>
  <c r="T200" i="2"/>
  <c r="Q200" i="2"/>
  <c r="O201" i="2"/>
  <c r="P201" i="2"/>
  <c r="D202" i="3"/>
  <c r="M201" i="2"/>
  <c r="R200" i="2"/>
  <c r="AC199" i="2" l="1"/>
  <c r="AB199" i="2"/>
  <c r="N200" i="3"/>
  <c r="AD200" i="2" s="1"/>
  <c r="K202" i="3"/>
  <c r="O199" i="3"/>
  <c r="AE199" i="2" s="1"/>
  <c r="AD199" i="2"/>
  <c r="Q201" i="2"/>
  <c r="I200" i="3"/>
  <c r="J200" i="3"/>
  <c r="L201" i="3"/>
  <c r="N201" i="3" s="1"/>
  <c r="J201" i="3"/>
  <c r="I201" i="3"/>
  <c r="P202" i="3"/>
  <c r="G202" i="3"/>
  <c r="H202" i="3"/>
  <c r="Q200" i="3"/>
  <c r="AA200" i="2" s="1"/>
  <c r="M202" i="3"/>
  <c r="Q201" i="3"/>
  <c r="AA201" i="2" s="1"/>
  <c r="T201" i="2"/>
  <c r="N202" i="2"/>
  <c r="S202" i="2" s="1"/>
  <c r="O202" i="2"/>
  <c r="P202" i="2"/>
  <c r="R201" i="2"/>
  <c r="D203" i="3"/>
  <c r="M202" i="2"/>
  <c r="AC200" i="2" l="1"/>
  <c r="AB200" i="2"/>
  <c r="AC201" i="2"/>
  <c r="AB201" i="2"/>
  <c r="AG199" i="2"/>
  <c r="AI199" i="2" s="1"/>
  <c r="AF199" i="2"/>
  <c r="AH199" i="2" s="1"/>
  <c r="O200" i="3"/>
  <c r="AE200" i="2" s="1"/>
  <c r="AF200" i="2" s="1"/>
  <c r="AD201" i="2"/>
  <c r="Q202" i="3"/>
  <c r="AA202" i="2" s="1"/>
  <c r="I202" i="3"/>
  <c r="J202" i="3"/>
  <c r="M203" i="3"/>
  <c r="P203" i="3"/>
  <c r="G203" i="3"/>
  <c r="H203" i="3"/>
  <c r="L202" i="3"/>
  <c r="N202" i="3" s="1"/>
  <c r="K203" i="3"/>
  <c r="Q202" i="2"/>
  <c r="T202" i="2"/>
  <c r="N203" i="2"/>
  <c r="S203" i="2" s="1"/>
  <c r="O203" i="2"/>
  <c r="P203" i="2"/>
  <c r="R202" i="2"/>
  <c r="M203" i="2"/>
  <c r="AH200" i="2" l="1"/>
  <c r="AC202" i="2"/>
  <c r="AB202" i="2"/>
  <c r="AG200" i="2"/>
  <c r="AI200" i="2" s="1"/>
  <c r="O201" i="3"/>
  <c r="AE201" i="2" s="1"/>
  <c r="AG201" i="2" s="1"/>
  <c r="AI201" i="2" s="1"/>
  <c r="AD202" i="2"/>
  <c r="L203" i="3"/>
  <c r="N203" i="3" s="1"/>
  <c r="D204" i="3"/>
  <c r="I203" i="3"/>
  <c r="J203" i="3"/>
  <c r="Q203" i="3"/>
  <c r="AA203" i="2" s="1"/>
  <c r="Q203" i="2"/>
  <c r="T203" i="2"/>
  <c r="O204" i="2"/>
  <c r="P204" i="2"/>
  <c r="N204" i="2"/>
  <c r="R203" i="2"/>
  <c r="D205" i="3"/>
  <c r="M204" i="2"/>
  <c r="AC203" i="2" l="1"/>
  <c r="AB203" i="2"/>
  <c r="AF201" i="2"/>
  <c r="AH201" i="2" s="1"/>
  <c r="O202" i="3"/>
  <c r="AE202" i="2" s="1"/>
  <c r="AG202" i="2" s="1"/>
  <c r="AI202" i="2" s="1"/>
  <c r="AD203" i="2"/>
  <c r="P205" i="3"/>
  <c r="G205" i="3"/>
  <c r="H205" i="3"/>
  <c r="P204" i="3"/>
  <c r="G204" i="3"/>
  <c r="H204" i="3"/>
  <c r="L204" i="3"/>
  <c r="L205" i="3" s="1"/>
  <c r="M204" i="3"/>
  <c r="M205" i="3" s="1"/>
  <c r="K204" i="3"/>
  <c r="K205" i="3" s="1"/>
  <c r="P205" i="2"/>
  <c r="Q204" i="2"/>
  <c r="S204" i="2"/>
  <c r="T204" i="2"/>
  <c r="N205" i="2"/>
  <c r="O205" i="2"/>
  <c r="D206" i="3"/>
  <c r="M205" i="2"/>
  <c r="R204" i="2"/>
  <c r="O203" i="3" l="1"/>
  <c r="AE203" i="2" s="1"/>
  <c r="AF202" i="2"/>
  <c r="AH202" i="2" s="1"/>
  <c r="AG203" i="2"/>
  <c r="AI203" i="2" s="1"/>
  <c r="AF203" i="2"/>
  <c r="AH203" i="2" s="1"/>
  <c r="M206" i="3"/>
  <c r="Q204" i="3"/>
  <c r="AA204" i="2" s="1"/>
  <c r="N205" i="3"/>
  <c r="AD205" i="2" s="1"/>
  <c r="I205" i="3"/>
  <c r="J205" i="3"/>
  <c r="N204" i="3"/>
  <c r="P206" i="3"/>
  <c r="G206" i="3"/>
  <c r="H206" i="3"/>
  <c r="L206" i="3"/>
  <c r="I204" i="3"/>
  <c r="J204" i="3"/>
  <c r="Q205" i="3"/>
  <c r="AA205" i="2" s="1"/>
  <c r="K206" i="3"/>
  <c r="N206" i="2"/>
  <c r="S206" i="2" s="1"/>
  <c r="Q205" i="2"/>
  <c r="S205" i="2"/>
  <c r="T205" i="2"/>
  <c r="O206" i="2"/>
  <c r="P206" i="2"/>
  <c r="R205" i="2"/>
  <c r="D207" i="3"/>
  <c r="M206" i="2"/>
  <c r="AC204" i="2" l="1"/>
  <c r="AB204" i="2"/>
  <c r="AC205" i="2"/>
  <c r="AB205" i="2"/>
  <c r="N206" i="3"/>
  <c r="AD206" i="2" s="1"/>
  <c r="O204" i="3"/>
  <c r="AE204" i="2" s="1"/>
  <c r="AD204" i="2"/>
  <c r="K207" i="3"/>
  <c r="T206" i="2"/>
  <c r="Q206" i="2"/>
  <c r="P207" i="3"/>
  <c r="G207" i="3"/>
  <c r="H207" i="3"/>
  <c r="L207" i="3"/>
  <c r="M207" i="3"/>
  <c r="J206" i="3"/>
  <c r="I206" i="3"/>
  <c r="Q206" i="3"/>
  <c r="AA206" i="2" s="1"/>
  <c r="N207" i="2"/>
  <c r="S207" i="2" s="1"/>
  <c r="O207" i="2"/>
  <c r="P207" i="2"/>
  <c r="R206" i="2"/>
  <c r="M207" i="2"/>
  <c r="AC206" i="2" l="1"/>
  <c r="AB206" i="2"/>
  <c r="AG204" i="2"/>
  <c r="AI204" i="2" s="1"/>
  <c r="AF204" i="2"/>
  <c r="AH204" i="2" s="1"/>
  <c r="O205" i="3"/>
  <c r="O206" i="3" s="1"/>
  <c r="AE206" i="2" s="1"/>
  <c r="AF206" i="2" s="1"/>
  <c r="AH206" i="2" s="1"/>
  <c r="J207" i="3"/>
  <c r="I207" i="3"/>
  <c r="Q207" i="3"/>
  <c r="AA207" i="2" s="1"/>
  <c r="D208" i="3"/>
  <c r="M208" i="3" s="1"/>
  <c r="N207" i="3"/>
  <c r="Q207" i="2"/>
  <c r="T207" i="2"/>
  <c r="O208" i="2"/>
  <c r="P208" i="2"/>
  <c r="N208" i="2"/>
  <c r="R207" i="2"/>
  <c r="M208" i="2"/>
  <c r="AC207" i="2" l="1"/>
  <c r="AB207" i="2"/>
  <c r="AG206" i="2"/>
  <c r="AI206" i="2" s="1"/>
  <c r="AE205" i="2"/>
  <c r="O207" i="3"/>
  <c r="AE207" i="2" s="1"/>
  <c r="AD207" i="2"/>
  <c r="P208" i="3"/>
  <c r="G208" i="3"/>
  <c r="H208" i="3"/>
  <c r="L208" i="3"/>
  <c r="N208" i="3" s="1"/>
  <c r="K208" i="3"/>
  <c r="D209" i="3"/>
  <c r="R208" i="2"/>
  <c r="S208" i="2"/>
  <c r="T208" i="2"/>
  <c r="Q208" i="2"/>
  <c r="O209" i="2"/>
  <c r="P209" i="2"/>
  <c r="N209" i="2"/>
  <c r="D210" i="3"/>
  <c r="M209" i="2"/>
  <c r="AF205" i="2" l="1"/>
  <c r="AH205" i="2" s="1"/>
  <c r="AG205" i="2"/>
  <c r="AI205" i="2" s="1"/>
  <c r="AG207" i="2"/>
  <c r="AI207" i="2" s="1"/>
  <c r="AF207" i="2"/>
  <c r="AH207" i="2" s="1"/>
  <c r="O208" i="3"/>
  <c r="AE208" i="2" s="1"/>
  <c r="AD208" i="2"/>
  <c r="K209" i="3"/>
  <c r="K210" i="3" s="1"/>
  <c r="I208" i="3"/>
  <c r="J208" i="3"/>
  <c r="P210" i="3"/>
  <c r="G210" i="3"/>
  <c r="H210" i="3"/>
  <c r="M209" i="3"/>
  <c r="M210" i="3" s="1"/>
  <c r="P209" i="3"/>
  <c r="G209" i="3"/>
  <c r="H209" i="3"/>
  <c r="L209" i="3"/>
  <c r="L210" i="3" s="1"/>
  <c r="Q208" i="3"/>
  <c r="AA208" i="2" s="1"/>
  <c r="N210" i="2"/>
  <c r="T210" i="2" s="1"/>
  <c r="S209" i="2"/>
  <c r="T209" i="2"/>
  <c r="Q209" i="2"/>
  <c r="O210" i="2"/>
  <c r="P210" i="2"/>
  <c r="R209" i="2"/>
  <c r="D211" i="3"/>
  <c r="M210" i="2"/>
  <c r="AC208" i="2" l="1"/>
  <c r="AB208" i="2"/>
  <c r="AG208" i="2"/>
  <c r="AI208" i="2" s="1"/>
  <c r="AF208" i="2"/>
  <c r="AH208" i="2" s="1"/>
  <c r="Q210" i="3"/>
  <c r="AA210" i="2" s="1"/>
  <c r="M211" i="3"/>
  <c r="N210" i="3"/>
  <c r="AD210" i="2" s="1"/>
  <c r="Q209" i="3"/>
  <c r="AA209" i="2" s="1"/>
  <c r="N209" i="3"/>
  <c r="I210" i="3"/>
  <c r="J210" i="3"/>
  <c r="P211" i="3"/>
  <c r="G211" i="3"/>
  <c r="H211" i="3"/>
  <c r="L211" i="3"/>
  <c r="J209" i="3"/>
  <c r="I209" i="3"/>
  <c r="K211" i="3"/>
  <c r="S210" i="2"/>
  <c r="Q210" i="2"/>
  <c r="P211" i="2"/>
  <c r="N211" i="2"/>
  <c r="O211" i="2"/>
  <c r="R210" i="2"/>
  <c r="M211" i="2"/>
  <c r="AC210" i="2" l="1"/>
  <c r="AB210" i="2"/>
  <c r="AC209" i="2"/>
  <c r="AB209" i="2"/>
  <c r="O209" i="3"/>
  <c r="AE209" i="2" s="1"/>
  <c r="AD209" i="2"/>
  <c r="N211" i="3"/>
  <c r="AD211" i="2" s="1"/>
  <c r="Q211" i="3"/>
  <c r="AA211" i="2" s="1"/>
  <c r="D212" i="3"/>
  <c r="I211" i="3"/>
  <c r="J211" i="3"/>
  <c r="Q211" i="2"/>
  <c r="S211" i="2"/>
  <c r="T211" i="2"/>
  <c r="O212" i="2"/>
  <c r="P212" i="2"/>
  <c r="N212" i="2"/>
  <c r="R211" i="2"/>
  <c r="D213" i="3"/>
  <c r="M212" i="2"/>
  <c r="AC211" i="2" l="1"/>
  <c r="AB211" i="2"/>
  <c r="AG209" i="2"/>
  <c r="AI209" i="2" s="1"/>
  <c r="AF209" i="2"/>
  <c r="AH209" i="2" s="1"/>
  <c r="O210" i="3"/>
  <c r="AE210" i="2" s="1"/>
  <c r="P212" i="3"/>
  <c r="G212" i="3"/>
  <c r="H212" i="3"/>
  <c r="L212" i="3"/>
  <c r="P213" i="3"/>
  <c r="G213" i="3"/>
  <c r="H213" i="3"/>
  <c r="M212" i="3"/>
  <c r="M213" i="3" s="1"/>
  <c r="K212" i="3"/>
  <c r="K213" i="3" s="1"/>
  <c r="P213" i="2"/>
  <c r="S212" i="2"/>
  <c r="T212" i="2"/>
  <c r="Q212" i="2"/>
  <c r="N213" i="2"/>
  <c r="O213" i="2"/>
  <c r="R212" i="2"/>
  <c r="M213" i="2"/>
  <c r="AG210" i="2" l="1"/>
  <c r="AI210" i="2" s="1"/>
  <c r="AF210" i="2"/>
  <c r="AH210" i="2" s="1"/>
  <c r="O211" i="3"/>
  <c r="AE211" i="2" s="1"/>
  <c r="N212" i="3"/>
  <c r="I212" i="3"/>
  <c r="J212" i="3"/>
  <c r="L213" i="3"/>
  <c r="N213" i="3" s="1"/>
  <c r="Q213" i="3"/>
  <c r="AA213" i="2" s="1"/>
  <c r="I213" i="3"/>
  <c r="J213" i="3"/>
  <c r="Q212" i="3"/>
  <c r="AA212" i="2" s="1"/>
  <c r="D214" i="3"/>
  <c r="K214" i="3" s="1"/>
  <c r="Q213" i="2"/>
  <c r="S213" i="2"/>
  <c r="T213" i="2"/>
  <c r="O214" i="2"/>
  <c r="P214" i="2"/>
  <c r="N214" i="2"/>
  <c r="R213" i="2"/>
  <c r="D215" i="3"/>
  <c r="M214" i="2"/>
  <c r="AC213" i="2" l="1"/>
  <c r="AB213" i="2"/>
  <c r="AC212" i="2"/>
  <c r="AB212" i="2"/>
  <c r="AG211" i="2"/>
  <c r="AI211" i="2" s="1"/>
  <c r="AF211" i="2"/>
  <c r="AH211" i="2" s="1"/>
  <c r="AD213" i="2"/>
  <c r="O212" i="3"/>
  <c r="AD212" i="2"/>
  <c r="K215" i="3"/>
  <c r="P215" i="3"/>
  <c r="G215" i="3"/>
  <c r="H215" i="3"/>
  <c r="P214" i="3"/>
  <c r="G214" i="3"/>
  <c r="H214" i="3"/>
  <c r="L214" i="3"/>
  <c r="L215" i="3" s="1"/>
  <c r="M214" i="3"/>
  <c r="M215" i="3" s="1"/>
  <c r="N215" i="2"/>
  <c r="S215" i="2" s="1"/>
  <c r="S214" i="2"/>
  <c r="T214" i="2"/>
  <c r="Q214" i="2"/>
  <c r="O215" i="2"/>
  <c r="P215" i="2"/>
  <c r="R214" i="2"/>
  <c r="D216" i="3"/>
  <c r="M215" i="2"/>
  <c r="O213" i="3" l="1"/>
  <c r="AE213" i="2" s="1"/>
  <c r="AG213" i="2" s="1"/>
  <c r="AI213" i="2" s="1"/>
  <c r="AE212" i="2"/>
  <c r="AG212" i="2" s="1"/>
  <c r="AI212" i="2" s="1"/>
  <c r="N215" i="3"/>
  <c r="AD215" i="2" s="1"/>
  <c r="Q215" i="2"/>
  <c r="T215" i="2"/>
  <c r="N214" i="3"/>
  <c r="Q214" i="3"/>
  <c r="AA214" i="2" s="1"/>
  <c r="I215" i="3"/>
  <c r="J215" i="3"/>
  <c r="I214" i="3"/>
  <c r="J214" i="3"/>
  <c r="Q215" i="3"/>
  <c r="AA215" i="2" s="1"/>
  <c r="P216" i="3"/>
  <c r="G216" i="3"/>
  <c r="H216" i="3"/>
  <c r="L216" i="3"/>
  <c r="M216" i="3"/>
  <c r="K216" i="3"/>
  <c r="N216" i="2"/>
  <c r="S216" i="2" s="1"/>
  <c r="O216" i="2"/>
  <c r="P216" i="2"/>
  <c r="D217" i="3"/>
  <c r="M216" i="2"/>
  <c r="R215" i="2"/>
  <c r="AC214" i="2" l="1"/>
  <c r="AB214" i="2"/>
  <c r="AC215" i="2"/>
  <c r="AB215" i="2"/>
  <c r="AF213" i="2"/>
  <c r="AH213" i="2" s="1"/>
  <c r="AF212" i="2"/>
  <c r="AH212" i="2" s="1"/>
  <c r="O214" i="3"/>
  <c r="AD214" i="2"/>
  <c r="I216" i="3"/>
  <c r="J216" i="3"/>
  <c r="K217" i="3"/>
  <c r="Q216" i="3"/>
  <c r="AA216" i="2" s="1"/>
  <c r="P217" i="3"/>
  <c r="G217" i="3"/>
  <c r="H217" i="3"/>
  <c r="L217" i="3"/>
  <c r="M217" i="3"/>
  <c r="N216" i="3"/>
  <c r="T216" i="2"/>
  <c r="Q216" i="2"/>
  <c r="N217" i="2"/>
  <c r="S217" i="2" s="1"/>
  <c r="R216" i="2"/>
  <c r="O217" i="2"/>
  <c r="P217" i="2"/>
  <c r="D218" i="3"/>
  <c r="M217" i="2"/>
  <c r="AC216" i="2" l="1"/>
  <c r="AB216" i="2"/>
  <c r="O215" i="3"/>
  <c r="AE215" i="2" s="1"/>
  <c r="AE214" i="2"/>
  <c r="AF214" i="2" s="1"/>
  <c r="AH214" i="2" s="1"/>
  <c r="AD216" i="2"/>
  <c r="M218" i="3"/>
  <c r="Q217" i="3"/>
  <c r="AA217" i="2" s="1"/>
  <c r="K218" i="3"/>
  <c r="J217" i="3"/>
  <c r="I217" i="3"/>
  <c r="P218" i="3"/>
  <c r="G218" i="3"/>
  <c r="H218" i="3"/>
  <c r="L218" i="3"/>
  <c r="N217" i="3"/>
  <c r="T217" i="2"/>
  <c r="Q217" i="2"/>
  <c r="P218" i="2"/>
  <c r="N218" i="2"/>
  <c r="O218" i="2"/>
  <c r="D219" i="3"/>
  <c r="M218" i="2"/>
  <c r="R217" i="2"/>
  <c r="AC217" i="2" l="1"/>
  <c r="AB217" i="2"/>
  <c r="AG215" i="2"/>
  <c r="AI215" i="2" s="1"/>
  <c r="AF215" i="2"/>
  <c r="AH215" i="2" s="1"/>
  <c r="AG214" i="2"/>
  <c r="AI214" i="2" s="1"/>
  <c r="O216" i="3"/>
  <c r="AE216" i="2" s="1"/>
  <c r="AG216" i="2" s="1"/>
  <c r="AI216" i="2" s="1"/>
  <c r="N218" i="3"/>
  <c r="AD218" i="2" s="1"/>
  <c r="AD217" i="2"/>
  <c r="K219" i="3"/>
  <c r="M219" i="3"/>
  <c r="Q218" i="3"/>
  <c r="AA218" i="2" s="1"/>
  <c r="I218" i="3"/>
  <c r="J218" i="3"/>
  <c r="P219" i="3"/>
  <c r="G219" i="3"/>
  <c r="H219" i="3"/>
  <c r="L219" i="3"/>
  <c r="Q218" i="2"/>
  <c r="R218" i="2"/>
  <c r="N219" i="2"/>
  <c r="T219" i="2" s="1"/>
  <c r="S218" i="2"/>
  <c r="T218" i="2"/>
  <c r="O219" i="2"/>
  <c r="P219" i="2"/>
  <c r="M219" i="2"/>
  <c r="AC218" i="2" l="1"/>
  <c r="AB218" i="2"/>
  <c r="AF216" i="2"/>
  <c r="AH216" i="2" s="1"/>
  <c r="O217" i="3"/>
  <c r="AE217" i="2" s="1"/>
  <c r="AF217" i="2" s="1"/>
  <c r="AH217" i="2" s="1"/>
  <c r="N219" i="3"/>
  <c r="I219" i="3"/>
  <c r="J219" i="3"/>
  <c r="Q219" i="3"/>
  <c r="AA219" i="2" s="1"/>
  <c r="D220" i="3"/>
  <c r="M220" i="3" s="1"/>
  <c r="Q219" i="2"/>
  <c r="S219" i="2"/>
  <c r="O220" i="2"/>
  <c r="P220" i="2"/>
  <c r="N220" i="2"/>
  <c r="D221" i="3"/>
  <c r="M220" i="2"/>
  <c r="R219" i="2"/>
  <c r="AC219" i="2" l="1"/>
  <c r="AB219" i="2"/>
  <c r="O218" i="3"/>
  <c r="AE218" i="2" s="1"/>
  <c r="AF218" i="2" s="1"/>
  <c r="AH218" i="2" s="1"/>
  <c r="AG217" i="2"/>
  <c r="AI217" i="2" s="1"/>
  <c r="AD219" i="2"/>
  <c r="M221" i="3"/>
  <c r="P221" i="3"/>
  <c r="G221" i="3"/>
  <c r="H221" i="3"/>
  <c r="P220" i="3"/>
  <c r="G220" i="3"/>
  <c r="H220" i="3"/>
  <c r="L220" i="3"/>
  <c r="N220" i="3" s="1"/>
  <c r="K220" i="3"/>
  <c r="K221" i="3" s="1"/>
  <c r="Q220" i="2"/>
  <c r="N221" i="2"/>
  <c r="S221" i="2" s="1"/>
  <c r="S220" i="2"/>
  <c r="T220" i="2"/>
  <c r="O221" i="2"/>
  <c r="P221" i="2"/>
  <c r="R220" i="2"/>
  <c r="D222" i="3"/>
  <c r="M221" i="2"/>
  <c r="O219" i="3" l="1"/>
  <c r="AE219" i="2" s="1"/>
  <c r="AG218" i="2"/>
  <c r="AI218" i="2" s="1"/>
  <c r="AG219" i="2"/>
  <c r="AI219" i="2" s="1"/>
  <c r="AF219" i="2"/>
  <c r="AH219" i="2" s="1"/>
  <c r="O220" i="3"/>
  <c r="AE220" i="2" s="1"/>
  <c r="AD220" i="2"/>
  <c r="L221" i="3"/>
  <c r="N221" i="3" s="1"/>
  <c r="J221" i="3"/>
  <c r="I221" i="3"/>
  <c r="I220" i="3"/>
  <c r="J220" i="3"/>
  <c r="Q221" i="3"/>
  <c r="AA221" i="2" s="1"/>
  <c r="P222" i="3"/>
  <c r="G222" i="3"/>
  <c r="H222" i="3"/>
  <c r="K222" i="3"/>
  <c r="Q220" i="3"/>
  <c r="AA220" i="2" s="1"/>
  <c r="M222" i="3"/>
  <c r="T221" i="2"/>
  <c r="Q221" i="2"/>
  <c r="N222" i="2"/>
  <c r="S222" i="2" s="1"/>
  <c r="O222" i="2"/>
  <c r="P222" i="2"/>
  <c r="D223" i="3"/>
  <c r="M222" i="2"/>
  <c r="R221" i="2"/>
  <c r="AC220" i="2" l="1"/>
  <c r="AB220" i="2"/>
  <c r="AC221" i="2"/>
  <c r="AB221" i="2"/>
  <c r="AG220" i="2"/>
  <c r="AI220" i="2" s="1"/>
  <c r="AF220" i="2"/>
  <c r="AH220" i="2" s="1"/>
  <c r="L222" i="3"/>
  <c r="N222" i="3" s="1"/>
  <c r="O221" i="3"/>
  <c r="AE221" i="2" s="1"/>
  <c r="AD221" i="2"/>
  <c r="I222" i="3"/>
  <c r="J222" i="3"/>
  <c r="Q222" i="3"/>
  <c r="AA222" i="2" s="1"/>
  <c r="P223" i="3"/>
  <c r="G223" i="3"/>
  <c r="H223" i="3"/>
  <c r="K223" i="3"/>
  <c r="M223" i="3"/>
  <c r="Q222" i="2"/>
  <c r="T222" i="2"/>
  <c r="N223" i="2"/>
  <c r="S223" i="2" s="1"/>
  <c r="O223" i="2"/>
  <c r="P223" i="2"/>
  <c r="R222" i="2"/>
  <c r="D224" i="3"/>
  <c r="M223" i="2"/>
  <c r="L223" i="3" l="1"/>
  <c r="AC222" i="2"/>
  <c r="AB222" i="2"/>
  <c r="AG221" i="2"/>
  <c r="AI221" i="2" s="1"/>
  <c r="AF221" i="2"/>
  <c r="AH221" i="2" s="1"/>
  <c r="O222" i="3"/>
  <c r="AE222" i="2" s="1"/>
  <c r="AD222" i="2"/>
  <c r="N223" i="3"/>
  <c r="I223" i="3"/>
  <c r="J223" i="3"/>
  <c r="Q223" i="3"/>
  <c r="AA223" i="2" s="1"/>
  <c r="P224" i="3"/>
  <c r="G224" i="3"/>
  <c r="H224" i="3"/>
  <c r="L224" i="3"/>
  <c r="M224" i="3"/>
  <c r="K224" i="3"/>
  <c r="Q223" i="2"/>
  <c r="T223" i="2"/>
  <c r="P224" i="2"/>
  <c r="N224" i="2"/>
  <c r="O224" i="2"/>
  <c r="R223" i="2"/>
  <c r="D225" i="3"/>
  <c r="M224" i="2"/>
  <c r="AF222" i="2" l="1"/>
  <c r="AH222" i="2" s="1"/>
  <c r="AC223" i="2"/>
  <c r="AB223" i="2"/>
  <c r="AG222" i="2"/>
  <c r="AI222" i="2" s="1"/>
  <c r="O223" i="3"/>
  <c r="AE223" i="2" s="1"/>
  <c r="AD223" i="2"/>
  <c r="M225" i="3"/>
  <c r="I224" i="3"/>
  <c r="J224" i="3"/>
  <c r="P225" i="3"/>
  <c r="G225" i="3"/>
  <c r="H225" i="3"/>
  <c r="L225" i="3"/>
  <c r="N224" i="3"/>
  <c r="K225" i="3"/>
  <c r="Q224" i="3"/>
  <c r="AA224" i="2" s="1"/>
  <c r="Q224" i="2"/>
  <c r="P225" i="2"/>
  <c r="S224" i="2"/>
  <c r="T224" i="2"/>
  <c r="N225" i="2"/>
  <c r="O225" i="2"/>
  <c r="D226" i="3"/>
  <c r="M225" i="2"/>
  <c r="R224" i="2"/>
  <c r="AC224" i="2" l="1"/>
  <c r="AB224" i="2"/>
  <c r="AG223" i="2"/>
  <c r="AI223" i="2" s="1"/>
  <c r="AF223" i="2"/>
  <c r="AH223" i="2" s="1"/>
  <c r="O224" i="3"/>
  <c r="AE224" i="2" s="1"/>
  <c r="AD224" i="2"/>
  <c r="Q225" i="3"/>
  <c r="AA225" i="2" s="1"/>
  <c r="M226" i="3"/>
  <c r="P226" i="3"/>
  <c r="G226" i="3"/>
  <c r="H226" i="3"/>
  <c r="L226" i="3"/>
  <c r="K226" i="3"/>
  <c r="J225" i="3"/>
  <c r="I225" i="3"/>
  <c r="N225" i="3"/>
  <c r="N226" i="2"/>
  <c r="S226" i="2" s="1"/>
  <c r="Q225" i="2"/>
  <c r="S225" i="2"/>
  <c r="T225" i="2"/>
  <c r="O226" i="2"/>
  <c r="P226" i="2"/>
  <c r="R225" i="2"/>
  <c r="D227" i="3"/>
  <c r="M226" i="2"/>
  <c r="AC225" i="2" l="1"/>
  <c r="AB225" i="2"/>
  <c r="AG224" i="2"/>
  <c r="AI224" i="2" s="1"/>
  <c r="AF224" i="2"/>
  <c r="AH224" i="2" s="1"/>
  <c r="O225" i="3"/>
  <c r="AE225" i="2" s="1"/>
  <c r="AD225" i="2"/>
  <c r="Q226" i="2"/>
  <c r="M227" i="3"/>
  <c r="N226" i="3"/>
  <c r="I226" i="3"/>
  <c r="J226" i="3"/>
  <c r="P227" i="3"/>
  <c r="G227" i="3"/>
  <c r="H227" i="3"/>
  <c r="L227" i="3"/>
  <c r="K227" i="3"/>
  <c r="Q226" i="3"/>
  <c r="AA226" i="2" s="1"/>
  <c r="T226" i="2"/>
  <c r="N227" i="2"/>
  <c r="S227" i="2" s="1"/>
  <c r="O227" i="2"/>
  <c r="P227" i="2"/>
  <c r="R226" i="2"/>
  <c r="D228" i="3"/>
  <c r="M227" i="2"/>
  <c r="AC226" i="2" l="1"/>
  <c r="AB226" i="2"/>
  <c r="AG225" i="2"/>
  <c r="AI225" i="2" s="1"/>
  <c r="AF225" i="2"/>
  <c r="AH225" i="2" s="1"/>
  <c r="O226" i="3"/>
  <c r="AE226" i="2" s="1"/>
  <c r="AD226" i="2"/>
  <c r="N227" i="3"/>
  <c r="K228" i="3"/>
  <c r="M228" i="3"/>
  <c r="I227" i="3"/>
  <c r="J227" i="3"/>
  <c r="Q227" i="3"/>
  <c r="AA227" i="2" s="1"/>
  <c r="P228" i="3"/>
  <c r="G228" i="3"/>
  <c r="H228" i="3"/>
  <c r="L228" i="3"/>
  <c r="T227" i="2"/>
  <c r="Q227" i="2"/>
  <c r="N228" i="2"/>
  <c r="S228" i="2" s="1"/>
  <c r="O228" i="2"/>
  <c r="P228" i="2"/>
  <c r="R227" i="2"/>
  <c r="D229" i="3"/>
  <c r="M228" i="2"/>
  <c r="AC227" i="2" l="1"/>
  <c r="AB227" i="2"/>
  <c r="AF226" i="2"/>
  <c r="AH226" i="2" s="1"/>
  <c r="AG226" i="2"/>
  <c r="AI226" i="2" s="1"/>
  <c r="O227" i="3"/>
  <c r="AE227" i="2" s="1"/>
  <c r="AD227" i="2"/>
  <c r="N228" i="3"/>
  <c r="Q228" i="3"/>
  <c r="AA228" i="2" s="1"/>
  <c r="K229" i="3"/>
  <c r="P229" i="3"/>
  <c r="G229" i="3"/>
  <c r="H229" i="3"/>
  <c r="L229" i="3"/>
  <c r="I228" i="3"/>
  <c r="J228" i="3"/>
  <c r="M229" i="3"/>
  <c r="Q228" i="2"/>
  <c r="T228" i="2"/>
  <c r="N229" i="2"/>
  <c r="S229" i="2" s="1"/>
  <c r="O229" i="2"/>
  <c r="P229" i="2"/>
  <c r="R228" i="2"/>
  <c r="D230" i="3"/>
  <c r="M229" i="2"/>
  <c r="AC228" i="2" l="1"/>
  <c r="AB228" i="2"/>
  <c r="AG227" i="2"/>
  <c r="AI227" i="2" s="1"/>
  <c r="AF227" i="2"/>
  <c r="AH227" i="2" s="1"/>
  <c r="O228" i="3"/>
  <c r="AE228" i="2" s="1"/>
  <c r="AD228" i="2"/>
  <c r="I229" i="3"/>
  <c r="J229" i="3"/>
  <c r="K230" i="3"/>
  <c r="P230" i="3"/>
  <c r="G230" i="3"/>
  <c r="H230" i="3"/>
  <c r="L230" i="3"/>
  <c r="Q229" i="3"/>
  <c r="AA229" i="2" s="1"/>
  <c r="M230" i="3"/>
  <c r="N229" i="3"/>
  <c r="Q229" i="2"/>
  <c r="T229" i="2"/>
  <c r="P230" i="2"/>
  <c r="N230" i="2"/>
  <c r="O230" i="2"/>
  <c r="D231" i="3"/>
  <c r="M230" i="2"/>
  <c r="R229" i="2"/>
  <c r="AF228" i="2" l="1"/>
  <c r="AH228" i="2" s="1"/>
  <c r="AC229" i="2"/>
  <c r="AB229" i="2"/>
  <c r="AG228" i="2"/>
  <c r="AI228" i="2" s="1"/>
  <c r="O229" i="3"/>
  <c r="AE229" i="2" s="1"/>
  <c r="AD229" i="2"/>
  <c r="M231" i="3"/>
  <c r="Q230" i="3"/>
  <c r="AA230" i="2" s="1"/>
  <c r="P231" i="3"/>
  <c r="G231" i="3"/>
  <c r="H231" i="3"/>
  <c r="L231" i="3"/>
  <c r="N230" i="3"/>
  <c r="J230" i="3"/>
  <c r="I230" i="3"/>
  <c r="K231" i="3"/>
  <c r="Q230" i="2"/>
  <c r="N231" i="2"/>
  <c r="S231" i="2" s="1"/>
  <c r="S230" i="2"/>
  <c r="T230" i="2"/>
  <c r="O231" i="2"/>
  <c r="P231" i="2"/>
  <c r="R230" i="2"/>
  <c r="D232" i="3"/>
  <c r="M231" i="2"/>
  <c r="AC230" i="2" l="1"/>
  <c r="AB230" i="2"/>
  <c r="AG229" i="2"/>
  <c r="AI229" i="2" s="1"/>
  <c r="AF229" i="2"/>
  <c r="AH229" i="2" s="1"/>
  <c r="O230" i="3"/>
  <c r="AE230" i="2" s="1"/>
  <c r="AD230" i="2"/>
  <c r="N231" i="3"/>
  <c r="AD231" i="2" s="1"/>
  <c r="K232" i="3"/>
  <c r="I231" i="3"/>
  <c r="J231" i="3"/>
  <c r="P232" i="3"/>
  <c r="G232" i="3"/>
  <c r="H232" i="3"/>
  <c r="L232" i="3"/>
  <c r="M232" i="3"/>
  <c r="Q231" i="3"/>
  <c r="AA231" i="2" s="1"/>
  <c r="Q231" i="2"/>
  <c r="T231" i="2"/>
  <c r="P232" i="2"/>
  <c r="N232" i="2"/>
  <c r="O232" i="2"/>
  <c r="R231" i="2"/>
  <c r="M232" i="2"/>
  <c r="AF230" i="2" l="1"/>
  <c r="AH230" i="2" s="1"/>
  <c r="AC231" i="2"/>
  <c r="AB231" i="2"/>
  <c r="AG230" i="2"/>
  <c r="AI230" i="2" s="1"/>
  <c r="O231" i="3"/>
  <c r="AE231" i="2" s="1"/>
  <c r="AF231" i="2" s="1"/>
  <c r="N232" i="3"/>
  <c r="Q232" i="3"/>
  <c r="AA232" i="2" s="1"/>
  <c r="I232" i="3"/>
  <c r="J232" i="3"/>
  <c r="D233" i="3"/>
  <c r="Q232" i="2"/>
  <c r="S232" i="2"/>
  <c r="T232" i="2"/>
  <c r="O233" i="2"/>
  <c r="P233" i="2"/>
  <c r="N233" i="2"/>
  <c r="R232" i="2"/>
  <c r="D234" i="3"/>
  <c r="M233" i="2"/>
  <c r="AH231" i="2" l="1"/>
  <c r="AC232" i="2"/>
  <c r="AB232" i="2"/>
  <c r="AG231" i="2"/>
  <c r="AI231" i="2" s="1"/>
  <c r="O232" i="3"/>
  <c r="AE232" i="2" s="1"/>
  <c r="AD232" i="2"/>
  <c r="P234" i="3"/>
  <c r="G234" i="3"/>
  <c r="H234" i="3"/>
  <c r="P233" i="3"/>
  <c r="G233" i="3"/>
  <c r="H233" i="3"/>
  <c r="L233" i="3"/>
  <c r="L234" i="3" s="1"/>
  <c r="K233" i="3"/>
  <c r="K234" i="3" s="1"/>
  <c r="M233" i="3"/>
  <c r="M234" i="3" s="1"/>
  <c r="N234" i="2"/>
  <c r="T234" i="2" s="1"/>
  <c r="S233" i="2"/>
  <c r="T233" i="2"/>
  <c r="Q233" i="2"/>
  <c r="O234" i="2"/>
  <c r="P234" i="2"/>
  <c r="R233" i="2"/>
  <c r="M234" i="2"/>
  <c r="AG232" i="2" l="1"/>
  <c r="AI232" i="2" s="1"/>
  <c r="AF232" i="2"/>
  <c r="AH232" i="2" s="1"/>
  <c r="Q233" i="3"/>
  <c r="AA233" i="2" s="1"/>
  <c r="N234" i="3"/>
  <c r="AD234" i="2" s="1"/>
  <c r="I234" i="3"/>
  <c r="J234" i="3"/>
  <c r="N233" i="3"/>
  <c r="J233" i="3"/>
  <c r="I233" i="3"/>
  <c r="D235" i="3"/>
  <c r="K235" i="3" s="1"/>
  <c r="Q234" i="3"/>
  <c r="AA234" i="2" s="1"/>
  <c r="S234" i="2"/>
  <c r="Q234" i="2"/>
  <c r="O235" i="2"/>
  <c r="P235" i="2"/>
  <c r="N235" i="2"/>
  <c r="D236" i="3"/>
  <c r="M235" i="2"/>
  <c r="R234" i="2"/>
  <c r="AC233" i="2" l="1"/>
  <c r="AB233" i="2"/>
  <c r="AC234" i="2"/>
  <c r="AB234" i="2"/>
  <c r="M235" i="3"/>
  <c r="M236" i="3" s="1"/>
  <c r="O233" i="3"/>
  <c r="AE233" i="2" s="1"/>
  <c r="AD233" i="2"/>
  <c r="P236" i="3"/>
  <c r="G236" i="3"/>
  <c r="H236" i="3"/>
  <c r="K236" i="3"/>
  <c r="P235" i="3"/>
  <c r="G235" i="3"/>
  <c r="H235" i="3"/>
  <c r="L235" i="3"/>
  <c r="N236" i="2"/>
  <c r="T236" i="2" s="1"/>
  <c r="Q235" i="2"/>
  <c r="S235" i="2"/>
  <c r="T235" i="2"/>
  <c r="O236" i="2"/>
  <c r="P236" i="2"/>
  <c r="R235" i="2"/>
  <c r="D237" i="3"/>
  <c r="M236" i="2"/>
  <c r="N235" i="3" l="1"/>
  <c r="AD235" i="2" s="1"/>
  <c r="AF233" i="2"/>
  <c r="AH233" i="2" s="1"/>
  <c r="AG233" i="2"/>
  <c r="AI233" i="2" s="1"/>
  <c r="O234" i="3"/>
  <c r="AE234" i="2" s="1"/>
  <c r="L236" i="3"/>
  <c r="N236" i="3" s="1"/>
  <c r="J236" i="3"/>
  <c r="I236" i="3"/>
  <c r="K237" i="3"/>
  <c r="I235" i="3"/>
  <c r="J235" i="3"/>
  <c r="P237" i="3"/>
  <c r="G237" i="3"/>
  <c r="H237" i="3"/>
  <c r="Q235" i="3"/>
  <c r="AA235" i="2" s="1"/>
  <c r="Q236" i="3"/>
  <c r="AA236" i="2" s="1"/>
  <c r="M237" i="3"/>
  <c r="S236" i="2"/>
  <c r="Q236" i="2"/>
  <c r="N237" i="2"/>
  <c r="S237" i="2" s="1"/>
  <c r="O237" i="2"/>
  <c r="P237" i="2"/>
  <c r="R236" i="2"/>
  <c r="D238" i="3"/>
  <c r="M237" i="2"/>
  <c r="AC235" i="2" l="1"/>
  <c r="AB235" i="2"/>
  <c r="AC236" i="2"/>
  <c r="AB236" i="2"/>
  <c r="AG234" i="2"/>
  <c r="AI234" i="2" s="1"/>
  <c r="AF234" i="2"/>
  <c r="AH234" i="2" s="1"/>
  <c r="O235" i="3"/>
  <c r="AE235" i="2" s="1"/>
  <c r="L237" i="3"/>
  <c r="L238" i="3" s="1"/>
  <c r="AD236" i="2"/>
  <c r="K238" i="3"/>
  <c r="P238" i="3"/>
  <c r="G238" i="3"/>
  <c r="H238" i="3"/>
  <c r="Q237" i="3"/>
  <c r="AA237" i="2" s="1"/>
  <c r="I237" i="3"/>
  <c r="J237" i="3"/>
  <c r="M238" i="3"/>
  <c r="T237" i="2"/>
  <c r="Q237" i="2"/>
  <c r="P238" i="2"/>
  <c r="N238" i="2"/>
  <c r="O238" i="2"/>
  <c r="R237" i="2"/>
  <c r="M238" i="2"/>
  <c r="AC237" i="2" l="1"/>
  <c r="AB237" i="2"/>
  <c r="AG235" i="2"/>
  <c r="AI235" i="2" s="1"/>
  <c r="AF235" i="2"/>
  <c r="AH235" i="2" s="1"/>
  <c r="N237" i="3"/>
  <c r="AD237" i="2" s="1"/>
  <c r="O236" i="3"/>
  <c r="AE236" i="2" s="1"/>
  <c r="AF236" i="2" s="1"/>
  <c r="AH236" i="2" s="1"/>
  <c r="Q238" i="3"/>
  <c r="AA238" i="2" s="1"/>
  <c r="D239" i="3"/>
  <c r="M239" i="3" s="1"/>
  <c r="N238" i="3"/>
  <c r="I238" i="3"/>
  <c r="J238" i="3"/>
  <c r="Q238" i="2"/>
  <c r="S238" i="2"/>
  <c r="T238" i="2"/>
  <c r="O239" i="2"/>
  <c r="P239" i="2"/>
  <c r="N239" i="2"/>
  <c r="R238" i="2"/>
  <c r="D240" i="3"/>
  <c r="M239" i="2"/>
  <c r="AC238" i="2" l="1"/>
  <c r="AB238" i="2"/>
  <c r="AG236" i="2"/>
  <c r="AI236" i="2" s="1"/>
  <c r="O237" i="3"/>
  <c r="AE237" i="2" s="1"/>
  <c r="AG237" i="2" s="1"/>
  <c r="AI237" i="2" s="1"/>
  <c r="AD238" i="2"/>
  <c r="M240" i="3"/>
  <c r="P240" i="3"/>
  <c r="G240" i="3"/>
  <c r="H240" i="3"/>
  <c r="P239" i="3"/>
  <c r="G239" i="3"/>
  <c r="H239" i="3"/>
  <c r="L239" i="3"/>
  <c r="N239" i="3" s="1"/>
  <c r="K239" i="3"/>
  <c r="K240" i="3" s="1"/>
  <c r="N240" i="2"/>
  <c r="S240" i="2" s="1"/>
  <c r="S239" i="2"/>
  <c r="T239" i="2"/>
  <c r="Q239" i="2"/>
  <c r="O240" i="2"/>
  <c r="P240" i="2"/>
  <c r="R239" i="2"/>
  <c r="D241" i="3"/>
  <c r="M240" i="2"/>
  <c r="O238" i="3" l="1"/>
  <c r="AE238" i="2" s="1"/>
  <c r="AF238" i="2" s="1"/>
  <c r="AH238" i="2" s="1"/>
  <c r="AF237" i="2"/>
  <c r="AH237" i="2" s="1"/>
  <c r="AG238" i="2"/>
  <c r="AI238" i="2" s="1"/>
  <c r="O239" i="3"/>
  <c r="AE239" i="2" s="1"/>
  <c r="AD239" i="2"/>
  <c r="L240" i="3"/>
  <c r="N240" i="3" s="1"/>
  <c r="Q240" i="2"/>
  <c r="T240" i="2"/>
  <c r="P241" i="3"/>
  <c r="Q241" i="3" s="1"/>
  <c r="AA241" i="2" s="1"/>
  <c r="G241" i="3"/>
  <c r="H241" i="3"/>
  <c r="I240" i="3"/>
  <c r="J240" i="3"/>
  <c r="K241" i="3"/>
  <c r="Q240" i="3"/>
  <c r="AA240" i="2" s="1"/>
  <c r="J239" i="3"/>
  <c r="I239" i="3"/>
  <c r="Q239" i="3"/>
  <c r="AA239" i="2" s="1"/>
  <c r="M241" i="3"/>
  <c r="N241" i="2"/>
  <c r="S241" i="2" s="1"/>
  <c r="O241" i="2"/>
  <c r="P241" i="2"/>
  <c r="R240" i="2"/>
  <c r="D242" i="3"/>
  <c r="M241" i="2"/>
  <c r="AC240" i="2" l="1"/>
  <c r="AB240" i="2"/>
  <c r="AC241" i="2"/>
  <c r="AB241" i="2"/>
  <c r="AC239" i="2"/>
  <c r="AB239" i="2"/>
  <c r="AG239" i="2"/>
  <c r="AF239" i="2"/>
  <c r="O240" i="3"/>
  <c r="AE240" i="2" s="1"/>
  <c r="AD240" i="2"/>
  <c r="AF240" i="2" s="1"/>
  <c r="L241" i="3"/>
  <c r="L242" i="3" s="1"/>
  <c r="P242" i="3"/>
  <c r="G242" i="3"/>
  <c r="H242" i="3"/>
  <c r="K242" i="3"/>
  <c r="J241" i="3"/>
  <c r="I241" i="3"/>
  <c r="M242" i="3"/>
  <c r="Q241" i="2"/>
  <c r="T241" i="2"/>
  <c r="N242" i="2"/>
  <c r="T242" i="2" s="1"/>
  <c r="O242" i="2"/>
  <c r="P242" i="2"/>
  <c r="R241" i="2"/>
  <c r="D243" i="3"/>
  <c r="M242" i="2"/>
  <c r="AH240" i="2" l="1"/>
  <c r="AI239" i="2"/>
  <c r="AH239" i="2"/>
  <c r="AG240" i="2"/>
  <c r="AI240" i="2" s="1"/>
  <c r="N241" i="3"/>
  <c r="O241" i="3" s="1"/>
  <c r="AE241" i="2" s="1"/>
  <c r="N242" i="3"/>
  <c r="P243" i="3"/>
  <c r="G243" i="3"/>
  <c r="H243" i="3"/>
  <c r="L243" i="3"/>
  <c r="I242" i="3"/>
  <c r="J242" i="3"/>
  <c r="Q242" i="3"/>
  <c r="AA242" i="2" s="1"/>
  <c r="K243" i="3"/>
  <c r="M243" i="3"/>
  <c r="Q242" i="2"/>
  <c r="S242" i="2"/>
  <c r="N243" i="2"/>
  <c r="S243" i="2" s="1"/>
  <c r="O243" i="2"/>
  <c r="P243" i="2"/>
  <c r="R242" i="2"/>
  <c r="M243" i="2"/>
  <c r="AC242" i="2" l="1"/>
  <c r="AB242" i="2"/>
  <c r="AD241" i="2"/>
  <c r="O242" i="3"/>
  <c r="AE242" i="2" s="1"/>
  <c r="AD242" i="2"/>
  <c r="N243" i="3"/>
  <c r="D244" i="3"/>
  <c r="K244" i="3" s="1"/>
  <c r="I243" i="3"/>
  <c r="J243" i="3"/>
  <c r="Q243" i="3"/>
  <c r="AA243" i="2" s="1"/>
  <c r="Q243" i="2"/>
  <c r="T243" i="2"/>
  <c r="O244" i="2"/>
  <c r="P244" i="2"/>
  <c r="N244" i="2"/>
  <c r="R243" i="2"/>
  <c r="M244" i="2"/>
  <c r="AC243" i="2" l="1"/>
  <c r="AB243" i="2"/>
  <c r="AG242" i="2"/>
  <c r="AI242" i="2" s="1"/>
  <c r="AF242" i="2"/>
  <c r="AH242" i="2" s="1"/>
  <c r="AG241" i="2"/>
  <c r="AI241" i="2" s="1"/>
  <c r="AF241" i="2"/>
  <c r="AH241" i="2" s="1"/>
  <c r="O243" i="3"/>
  <c r="AE243" i="2" s="1"/>
  <c r="AD243" i="2"/>
  <c r="P244" i="3"/>
  <c r="G244" i="3"/>
  <c r="H244" i="3"/>
  <c r="L244" i="3"/>
  <c r="D245" i="3"/>
  <c r="M244" i="3"/>
  <c r="S244" i="2"/>
  <c r="T244" i="2"/>
  <c r="Q244" i="2"/>
  <c r="O245" i="2"/>
  <c r="P245" i="2"/>
  <c r="N245" i="2"/>
  <c r="R244" i="2"/>
  <c r="D246" i="3"/>
  <c r="M245" i="2"/>
  <c r="AG243" i="2" l="1"/>
  <c r="AI243" i="2" s="1"/>
  <c r="AF243" i="2"/>
  <c r="AH243" i="2" s="1"/>
  <c r="M245" i="3"/>
  <c r="M246" i="3" s="1"/>
  <c r="N244" i="3"/>
  <c r="I244" i="3"/>
  <c r="J244" i="3"/>
  <c r="P246" i="3"/>
  <c r="G246" i="3"/>
  <c r="H246" i="3"/>
  <c r="P245" i="3"/>
  <c r="G245" i="3"/>
  <c r="H245" i="3"/>
  <c r="L245" i="3"/>
  <c r="Q244" i="3"/>
  <c r="AA244" i="2" s="1"/>
  <c r="K245" i="3"/>
  <c r="K246" i="3" s="1"/>
  <c r="N246" i="2"/>
  <c r="S246" i="2" s="1"/>
  <c r="R245" i="2"/>
  <c r="S245" i="2"/>
  <c r="T245" i="2"/>
  <c r="Q245" i="2"/>
  <c r="O246" i="2"/>
  <c r="P246" i="2"/>
  <c r="M246" i="2"/>
  <c r="AC244" i="2" l="1"/>
  <c r="AB244" i="2"/>
  <c r="N245" i="3"/>
  <c r="AD245" i="2"/>
  <c r="O244" i="3"/>
  <c r="AD244" i="2"/>
  <c r="Q246" i="2"/>
  <c r="Q245" i="3"/>
  <c r="AA245" i="2" s="1"/>
  <c r="D247" i="3"/>
  <c r="M247" i="3" s="1"/>
  <c r="Q246" i="3"/>
  <c r="AA246" i="2" s="1"/>
  <c r="J245" i="3"/>
  <c r="I245" i="3"/>
  <c r="L246" i="3"/>
  <c r="N246" i="3" s="1"/>
  <c r="I246" i="3"/>
  <c r="J246" i="3"/>
  <c r="T246" i="2"/>
  <c r="O247" i="2"/>
  <c r="P247" i="2"/>
  <c r="N247" i="2"/>
  <c r="D248" i="3"/>
  <c r="M247" i="2"/>
  <c r="R246" i="2"/>
  <c r="AC245" i="2" l="1"/>
  <c r="AB245" i="2"/>
  <c r="AC246" i="2"/>
  <c r="AB246" i="2"/>
  <c r="O245" i="3"/>
  <c r="AE245" i="2" s="1"/>
  <c r="AF245" i="2" s="1"/>
  <c r="AH245" i="2" s="1"/>
  <c r="AE244" i="2"/>
  <c r="AF244" i="2" s="1"/>
  <c r="AH244" i="2" s="1"/>
  <c r="AD246" i="2"/>
  <c r="M248" i="3"/>
  <c r="P247" i="3"/>
  <c r="G247" i="3"/>
  <c r="H247" i="3"/>
  <c r="L247" i="3"/>
  <c r="N247" i="3" s="1"/>
  <c r="K247" i="3"/>
  <c r="K248" i="3" s="1"/>
  <c r="P248" i="3"/>
  <c r="G248" i="3"/>
  <c r="H248" i="3"/>
  <c r="N248" i="2"/>
  <c r="T248" i="2" s="1"/>
  <c r="S247" i="2"/>
  <c r="T247" i="2"/>
  <c r="O248" i="2"/>
  <c r="P248" i="2"/>
  <c r="Q247" i="2"/>
  <c r="R247" i="2"/>
  <c r="D249" i="3"/>
  <c r="M248" i="2"/>
  <c r="AG244" i="2" l="1"/>
  <c r="AI244" i="2" s="1"/>
  <c r="AG245" i="2"/>
  <c r="AI245" i="2" s="1"/>
  <c r="O246" i="3"/>
  <c r="AE246" i="2" s="1"/>
  <c r="AF246" i="2" s="1"/>
  <c r="AH246" i="2" s="1"/>
  <c r="AD247" i="2"/>
  <c r="J248" i="3"/>
  <c r="I248" i="3"/>
  <c r="S248" i="2"/>
  <c r="I247" i="3"/>
  <c r="J247" i="3"/>
  <c r="Q248" i="3"/>
  <c r="AA248" i="2" s="1"/>
  <c r="Q247" i="3"/>
  <c r="AA247" i="2" s="1"/>
  <c r="Q248" i="2"/>
  <c r="K249" i="3"/>
  <c r="P249" i="3"/>
  <c r="Q249" i="3" s="1"/>
  <c r="AA249" i="2" s="1"/>
  <c r="G249" i="3"/>
  <c r="H249" i="3"/>
  <c r="L248" i="3"/>
  <c r="N248" i="3" s="1"/>
  <c r="M249" i="3"/>
  <c r="N249" i="2"/>
  <c r="S249" i="2" s="1"/>
  <c r="O249" i="2"/>
  <c r="P249" i="2"/>
  <c r="R248" i="2"/>
  <c r="D250" i="3"/>
  <c r="M249" i="2"/>
  <c r="AC249" i="2" l="1"/>
  <c r="AB249" i="2"/>
  <c r="AC248" i="2"/>
  <c r="AB248" i="2"/>
  <c r="AC247" i="2"/>
  <c r="AB247" i="2"/>
  <c r="AG246" i="2"/>
  <c r="AI246" i="2" s="1"/>
  <c r="O247" i="3"/>
  <c r="AE247" i="2" s="1"/>
  <c r="AF247" i="2" s="1"/>
  <c r="AD248" i="2"/>
  <c r="K250" i="3"/>
  <c r="J249" i="3"/>
  <c r="I249" i="3"/>
  <c r="L249" i="3"/>
  <c r="N249" i="3" s="1"/>
  <c r="P250" i="3"/>
  <c r="G250" i="3"/>
  <c r="H250" i="3"/>
  <c r="M250" i="3"/>
  <c r="T249" i="2"/>
  <c r="Q249" i="2"/>
  <c r="N250" i="2"/>
  <c r="S250" i="2" s="1"/>
  <c r="O250" i="2"/>
  <c r="P250" i="2"/>
  <c r="R249" i="2"/>
  <c r="M250" i="2"/>
  <c r="AH247" i="2" l="1"/>
  <c r="AG247" i="2"/>
  <c r="AI247" i="2" s="1"/>
  <c r="O248" i="3"/>
  <c r="AE248" i="2" s="1"/>
  <c r="AG248" i="2" s="1"/>
  <c r="AI248" i="2" s="1"/>
  <c r="AD249" i="2"/>
  <c r="D251" i="3"/>
  <c r="M251" i="3" s="1"/>
  <c r="Q250" i="3"/>
  <c r="AA250" i="2" s="1"/>
  <c r="L250" i="3"/>
  <c r="N250" i="3" s="1"/>
  <c r="I250" i="3"/>
  <c r="J250" i="3"/>
  <c r="Q250" i="2"/>
  <c r="T250" i="2"/>
  <c r="N251" i="2"/>
  <c r="T251" i="2" s="1"/>
  <c r="O251" i="2"/>
  <c r="P251" i="2"/>
  <c r="R250" i="2"/>
  <c r="M251" i="2"/>
  <c r="AC250" i="2" l="1"/>
  <c r="AB250" i="2"/>
  <c r="AF248" i="2"/>
  <c r="AH248" i="2" s="1"/>
  <c r="O249" i="3"/>
  <c r="AE249" i="2" s="1"/>
  <c r="AF249" i="2" s="1"/>
  <c r="AH249" i="2" s="1"/>
  <c r="AD250" i="2"/>
  <c r="P251" i="3"/>
  <c r="G251" i="3"/>
  <c r="H251" i="3"/>
  <c r="L251" i="3"/>
  <c r="K251" i="3"/>
  <c r="S251" i="2"/>
  <c r="Q251" i="2"/>
  <c r="R251" i="2"/>
  <c r="AG249" i="2" l="1"/>
  <c r="AI249" i="2" s="1"/>
  <c r="O250" i="3"/>
  <c r="AE250" i="2" s="1"/>
  <c r="AF250" i="2" s="1"/>
  <c r="AH250" i="2" s="1"/>
  <c r="I251" i="3"/>
  <c r="J251" i="3"/>
  <c r="N251" i="3"/>
  <c r="Q251" i="3"/>
  <c r="AA251" i="2" s="1"/>
  <c r="AC251" i="2" l="1"/>
  <c r="AB251" i="2"/>
  <c r="AG250" i="2"/>
  <c r="AI250" i="2" s="1"/>
  <c r="O251" i="3"/>
  <c r="AE251" i="2" s="1"/>
  <c r="AD251" i="2"/>
  <c r="AF251" i="2" l="1"/>
  <c r="AH251" i="2" s="1"/>
  <c r="AG251" i="2"/>
  <c r="AI251" i="2" s="1"/>
</calcChain>
</file>

<file path=xl/sharedStrings.xml><?xml version="1.0" encoding="utf-8"?>
<sst xmlns="http://schemas.openxmlformats.org/spreadsheetml/2006/main" count="83" uniqueCount="73">
  <si>
    <t>u</t>
  </si>
  <si>
    <t>d</t>
  </si>
  <si>
    <t>a</t>
  </si>
  <si>
    <t>𝚫t</t>
  </si>
  <si>
    <t>q</t>
  </si>
  <si>
    <t>X</t>
  </si>
  <si>
    <t>Stock Price</t>
  </si>
  <si>
    <t>No of steps</t>
  </si>
  <si>
    <t>σ</t>
  </si>
  <si>
    <r>
      <t>R</t>
    </r>
    <r>
      <rPr>
        <i/>
        <sz val="12"/>
        <color theme="1"/>
        <rFont val="Calibri"/>
        <family val="2"/>
        <scheme val="minor"/>
      </rPr>
      <t>f</t>
    </r>
  </si>
  <si>
    <t>T Maturity(years)</t>
  </si>
  <si>
    <t>Pu</t>
  </si>
  <si>
    <t>Pd</t>
  </si>
  <si>
    <t>Step</t>
  </si>
  <si>
    <t>Node T</t>
  </si>
  <si>
    <t>Ut</t>
  </si>
  <si>
    <t>Dt</t>
  </si>
  <si>
    <t>Call</t>
  </si>
  <si>
    <t>Put</t>
  </si>
  <si>
    <t>𝚫</t>
  </si>
  <si>
    <t>S</t>
  </si>
  <si>
    <t>K</t>
  </si>
  <si>
    <t>R</t>
  </si>
  <si>
    <t>Q</t>
  </si>
  <si>
    <t>T</t>
  </si>
  <si>
    <t>S(t)</t>
  </si>
  <si>
    <t>Re</t>
  </si>
  <si>
    <t>Call Value</t>
  </si>
  <si>
    <t>Put Value</t>
  </si>
  <si>
    <t>sigma</t>
  </si>
  <si>
    <t>N(d2)</t>
  </si>
  <si>
    <t>N(d1)</t>
  </si>
  <si>
    <t>N(-d2)</t>
  </si>
  <si>
    <t>N(-d1)</t>
  </si>
  <si>
    <t>Beta</t>
  </si>
  <si>
    <t>P𝚫</t>
  </si>
  <si>
    <t>C𝚫</t>
  </si>
  <si>
    <t>C𝚪</t>
  </si>
  <si>
    <t>P𝚪</t>
  </si>
  <si>
    <t>C𝚯</t>
  </si>
  <si>
    <t>P𝚯</t>
  </si>
  <si>
    <t>C𝑉</t>
  </si>
  <si>
    <t>P𝑉</t>
  </si>
  <si>
    <t>RSI Period</t>
  </si>
  <si>
    <t>RSI</t>
  </si>
  <si>
    <t>RSI period</t>
  </si>
  <si>
    <t>MACD Signal</t>
  </si>
  <si>
    <t>MACD Slow</t>
  </si>
  <si>
    <t>MACD Fast</t>
  </si>
  <si>
    <t>Std devs</t>
  </si>
  <si>
    <t>PERIOD</t>
  </si>
  <si>
    <t>Value</t>
  </si>
  <si>
    <t>Variable Name</t>
  </si>
  <si>
    <t>Close Gain/Loss</t>
  </si>
  <si>
    <t>MACD-Signal</t>
  </si>
  <si>
    <t>MACD</t>
  </si>
  <si>
    <t>MACD-Slow</t>
  </si>
  <si>
    <t>MACD-Fast</t>
  </si>
  <si>
    <t>EMA</t>
  </si>
  <si>
    <t>BB-Lower</t>
  </si>
  <si>
    <t>BB-Upper</t>
  </si>
  <si>
    <t>SMA</t>
  </si>
  <si>
    <t>SMA-20</t>
  </si>
  <si>
    <t>CLOSE</t>
  </si>
  <si>
    <t>Enter Hedge</t>
  </si>
  <si>
    <t>Exit Hedge</t>
  </si>
  <si>
    <t>Entry</t>
  </si>
  <si>
    <t>Exit</t>
  </si>
  <si>
    <t>MACD Period</t>
  </si>
  <si>
    <t>Final Decision Entry</t>
  </si>
  <si>
    <t>Final Decision Exit</t>
  </si>
  <si>
    <t>Portfolio Value</t>
  </si>
  <si>
    <t>variables in yellow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</si>
</sst>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164" formatCode="0.0000"/>
    <numFmt numFmtId="165" formatCode="0.000"/>
    <numFmt numFmtId="166" formatCode="0.000000000"/>
    <numFmt numFmtId="167" formatCode="&quot;$&quot;#,##0.00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9">
    <xf numFmtId="0" fontId="0" fillId="0" borderId="0" xfId="0"/>
    <xf numFmtId="0" fontId="0" fillId="0" borderId="2" xfId="0" applyBorder="1"/>
    <xf numFmtId="44" fontId="0" fillId="0" borderId="3" xfId="1" applyFont="1" applyBorder="1"/>
    <xf numFmtId="0" fontId="0" fillId="0" borderId="4" xfId="0" applyBorder="1"/>
    <xf numFmtId="44" fontId="0" fillId="0" borderId="5" xfId="1" applyFont="1" applyBorder="1"/>
    <xf numFmtId="0" fontId="0" fillId="0" borderId="5" xfId="0" applyBorder="1"/>
    <xf numFmtId="0" fontId="2" fillId="0" borderId="4" xfId="0" applyFont="1" applyBorder="1"/>
    <xf numFmtId="0" fontId="0" fillId="0" borderId="4" xfId="0" applyFont="1" applyBorder="1"/>
    <xf numFmtId="164" fontId="0" fillId="0" borderId="5" xfId="0" applyNumberFormat="1" applyBorder="1"/>
    <xf numFmtId="0" fontId="0" fillId="2" borderId="0" xfId="0" applyFill="1"/>
    <xf numFmtId="0" fontId="0" fillId="0" borderId="0" xfId="0" applyBorder="1"/>
    <xf numFmtId="0" fontId="0" fillId="0" borderId="8" xfId="0" applyBorder="1"/>
    <xf numFmtId="0" fontId="0" fillId="2" borderId="1" xfId="0" applyFill="1" applyBorder="1"/>
    <xf numFmtId="0" fontId="0" fillId="2" borderId="13" xfId="0" applyFill="1" applyBorder="1"/>
    <xf numFmtId="164" fontId="0" fillId="0" borderId="0" xfId="0" applyNumberFormat="1" applyBorder="1"/>
    <xf numFmtId="0" fontId="2" fillId="0" borderId="6" xfId="0" applyFont="1" applyFill="1" applyBorder="1"/>
    <xf numFmtId="164" fontId="0" fillId="0" borderId="7" xfId="0" applyNumberFormat="1" applyBorder="1"/>
    <xf numFmtId="0" fontId="0" fillId="2" borderId="14" xfId="0" applyFill="1" applyBorder="1"/>
    <xf numFmtId="2" fontId="0" fillId="2" borderId="0" xfId="0" applyNumberFormat="1" applyFill="1"/>
    <xf numFmtId="165" fontId="0" fillId="2" borderId="0" xfId="0" applyNumberFormat="1" applyFill="1"/>
    <xf numFmtId="165" fontId="0" fillId="2" borderId="0" xfId="0" applyNumberFormat="1" applyFill="1" applyBorder="1"/>
    <xf numFmtId="165" fontId="0" fillId="2" borderId="9" xfId="0" applyNumberFormat="1" applyFill="1" applyBorder="1"/>
    <xf numFmtId="165" fontId="0" fillId="2" borderId="11" xfId="0" applyNumberFormat="1" applyFill="1" applyBorder="1"/>
    <xf numFmtId="165" fontId="0" fillId="2" borderId="10" xfId="0" applyNumberFormat="1" applyFill="1" applyBorder="1"/>
    <xf numFmtId="2" fontId="0" fillId="2" borderId="0" xfId="0" applyNumberFormat="1" applyFill="1" applyBorder="1"/>
    <xf numFmtId="2" fontId="0" fillId="2" borderId="12" xfId="0" applyNumberFormat="1" applyFill="1" applyBorder="1"/>
    <xf numFmtId="2" fontId="0" fillId="2" borderId="5" xfId="0" applyNumberFormat="1" applyFill="1" applyBorder="1"/>
    <xf numFmtId="2" fontId="0" fillId="2" borderId="7" xfId="0" applyNumberFormat="1" applyFill="1" applyBorder="1"/>
    <xf numFmtId="10" fontId="0" fillId="0" borderId="5" xfId="2" applyNumberFormat="1" applyFont="1" applyBorder="1"/>
    <xf numFmtId="165" fontId="0" fillId="0" borderId="0" xfId="0" applyNumberFormat="1" applyBorder="1"/>
    <xf numFmtId="165" fontId="0" fillId="2" borderId="3" xfId="0" applyNumberFormat="1" applyFill="1" applyBorder="1"/>
    <xf numFmtId="165" fontId="0" fillId="2" borderId="5" xfId="0" applyNumberFormat="1" applyFill="1" applyBorder="1"/>
    <xf numFmtId="165" fontId="0" fillId="2" borderId="7" xfId="0" applyNumberFormat="1" applyFill="1" applyBorder="1"/>
    <xf numFmtId="0" fontId="0" fillId="0" borderId="9" xfId="0" applyBorder="1"/>
    <xf numFmtId="0" fontId="0" fillId="0" borderId="11" xfId="0" applyBorder="1"/>
    <xf numFmtId="0" fontId="2" fillId="0" borderId="11" xfId="0" applyFont="1" applyBorder="1"/>
    <xf numFmtId="0" fontId="2" fillId="0" borderId="10" xfId="0" applyFont="1" applyBorder="1"/>
    <xf numFmtId="0" fontId="3" fillId="0" borderId="0" xfId="0" applyFont="1"/>
    <xf numFmtId="10" fontId="0" fillId="0" borderId="0" xfId="0" applyNumberFormat="1" applyBorder="1"/>
    <xf numFmtId="165" fontId="0" fillId="0" borderId="0" xfId="0" applyNumberFormat="1"/>
    <xf numFmtId="1" fontId="0" fillId="0" borderId="0" xfId="0" applyNumberFormat="1"/>
    <xf numFmtId="44" fontId="0" fillId="0" borderId="0" xfId="1" applyFont="1"/>
    <xf numFmtId="44" fontId="0" fillId="0" borderId="0" xfId="0" applyNumberFormat="1"/>
    <xf numFmtId="165" fontId="0" fillId="0" borderId="0" xfId="2" applyNumberFormat="1" applyFont="1"/>
    <xf numFmtId="0" fontId="0" fillId="0" borderId="3" xfId="0" applyBorder="1"/>
    <xf numFmtId="9" fontId="0" fillId="0" borderId="5" xfId="0" applyNumberFormat="1" applyBorder="1"/>
    <xf numFmtId="0" fontId="0" fillId="0" borderId="6" xfId="0" applyBorder="1"/>
    <xf numFmtId="0" fontId="0" fillId="0" borderId="7" xfId="0" applyBorder="1"/>
    <xf numFmtId="0" fontId="0" fillId="0" borderId="5" xfId="0" applyFill="1" applyBorder="1"/>
    <xf numFmtId="9" fontId="0" fillId="0" borderId="5" xfId="2" applyFont="1" applyBorder="1"/>
    <xf numFmtId="166" fontId="0" fillId="0" borderId="0" xfId="0" applyNumberFormat="1"/>
    <xf numFmtId="165" fontId="0" fillId="0" borderId="0" xfId="0" applyNumberFormat="1" applyAlignment="1">
      <alignment horizontal="center"/>
    </xf>
    <xf numFmtId="165" fontId="0" fillId="0" borderId="12" xfId="0" applyNumberFormat="1" applyBorder="1" applyAlignment="1">
      <alignment horizontal="center" vertical="center"/>
    </xf>
    <xf numFmtId="165" fontId="0" fillId="0" borderId="12" xfId="2" applyNumberFormat="1" applyFont="1" applyBorder="1" applyAlignment="1">
      <alignment horizontal="center" vertical="center"/>
    </xf>
    <xf numFmtId="167" fontId="0" fillId="0" borderId="0" xfId="0" applyNumberFormat="1"/>
    <xf numFmtId="165" fontId="0" fillId="0" borderId="0" xfId="0" applyNumberFormat="1" applyBorder="1" applyAlignment="1">
      <alignment horizontal="center" vertical="center"/>
    </xf>
    <xf numFmtId="165" fontId="0" fillId="0" borderId="0" xfId="2" applyNumberFormat="1" applyFont="1" applyBorder="1" applyAlignment="1">
      <alignment horizontal="center" vertical="center"/>
    </xf>
    <xf numFmtId="167" fontId="0" fillId="0" borderId="0" xfId="0" applyNumberFormat="1" applyBorder="1" applyAlignment="1">
      <alignment horizontal="center" vertical="center"/>
    </xf>
    <xf numFmtId="44" fontId="0" fillId="0" borderId="0" xfId="0" applyNumberFormat="1" applyBorder="1" applyAlignment="1">
      <alignment horizontal="center" vertical="center"/>
    </xf>
    <xf numFmtId="2" fontId="0" fillId="0" borderId="0" xfId="0" applyNumberFormat="1" applyAlignment="1">
      <alignment horizontal="center"/>
    </xf>
    <xf numFmtId="22" fontId="0" fillId="0" borderId="0" xfId="0" applyNumberFormat="1"/>
    <xf numFmtId="2" fontId="6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center"/>
    </xf>
    <xf numFmtId="0" fontId="0" fillId="0" borderId="3" xfId="0" applyFill="1" applyBorder="1"/>
    <xf numFmtId="2" fontId="0" fillId="0" borderId="0" xfId="0" applyNumberFormat="1" applyBorder="1"/>
    <xf numFmtId="165" fontId="0" fillId="0" borderId="0" xfId="0" applyNumberFormat="1" applyBorder="1" applyAlignment="1">
      <alignment horizontal="center"/>
    </xf>
    <xf numFmtId="167" fontId="0" fillId="0" borderId="12" xfId="0" applyNumberFormat="1" applyBorder="1" applyAlignment="1">
      <alignment horizontal="center" vertical="center"/>
    </xf>
    <xf numFmtId="165" fontId="0" fillId="0" borderId="12" xfId="0" applyNumberFormat="1" applyBorder="1"/>
    <xf numFmtId="44" fontId="0" fillId="0" borderId="12" xfId="0" applyNumberFormat="1" applyBorder="1" applyAlignment="1">
      <alignment horizontal="center" vertical="center"/>
    </xf>
    <xf numFmtId="0" fontId="0" fillId="0" borderId="12" xfId="0" applyBorder="1"/>
    <xf numFmtId="2" fontId="0" fillId="0" borderId="12" xfId="0" applyNumberFormat="1" applyBorder="1"/>
    <xf numFmtId="165" fontId="0" fillId="0" borderId="12" xfId="0" applyNumberFormat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0" fontId="0" fillId="0" borderId="14" xfId="0" applyBorder="1"/>
    <xf numFmtId="0" fontId="5" fillId="0" borderId="14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15" xfId="0" applyFont="1" applyBorder="1"/>
    <xf numFmtId="0" fontId="5" fillId="0" borderId="15" xfId="0" applyFont="1" applyFill="1" applyBorder="1" applyAlignment="1">
      <alignment horizontal="center" vertical="center"/>
    </xf>
    <xf numFmtId="165" fontId="4" fillId="0" borderId="15" xfId="0" applyNumberFormat="1" applyFont="1" applyBorder="1" applyAlignment="1">
      <alignment horizontal="center"/>
    </xf>
    <xf numFmtId="0" fontId="0" fillId="5" borderId="2" xfId="0" applyFill="1" applyBorder="1"/>
    <xf numFmtId="0" fontId="0" fillId="5" borderId="4" xfId="0" applyFill="1" applyBorder="1"/>
    <xf numFmtId="0" fontId="0" fillId="5" borderId="6" xfId="0" applyFill="1" applyBorder="1"/>
    <xf numFmtId="2" fontId="0" fillId="5" borderId="4" xfId="0" applyNumberFormat="1" applyFill="1" applyBorder="1" applyAlignment="1">
      <alignment horizontal="center"/>
    </xf>
    <xf numFmtId="2" fontId="0" fillId="5" borderId="6" xfId="0" applyNumberFormat="1" applyFill="1" applyBorder="1" applyAlignment="1">
      <alignment horizontal="center"/>
    </xf>
    <xf numFmtId="0" fontId="5" fillId="4" borderId="3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</cellXfs>
  <cellStyles count="3">
    <cellStyle name="Currency" xfId="1" builtinId="4"/>
    <cellStyle name="Normal" xfId="0" builtinId="0"/>
    <cellStyle name="Percent" xfId="2" builtinId="5"/>
  </cellStyles>
  <dxfs count="2">
    <dxf>
      <font>
        <color theme="0"/>
      </font>
      <fill>
        <patternFill patternType="none">
          <fgColor indexed="64"/>
          <bgColor indexed="65"/>
        </patternFill>
      </fill>
    </dxf>
    <dxf>
      <font>
        <color theme="0"/>
      </font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6758953517907041E-2"/>
          <c:y val="6.0240889413638789E-2"/>
          <c:w val="0.90931569274903257"/>
          <c:h val="0.86110722417227969"/>
        </c:manualLayout>
      </c:layout>
      <c:lineChart>
        <c:grouping val="standard"/>
        <c:varyColors val="0"/>
        <c:ser>
          <c:idx val="1"/>
          <c:order val="0"/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Sheet2!$AA$1:$AA$251</c:f>
              <c:numCache>
                <c:formatCode>0.00</c:formatCode>
                <c:ptCount val="251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30.286099035572747</c:v>
                </c:pt>
                <c:pt idx="14">
                  <c:v>26.317827250185076</c:v>
                </c:pt>
                <c:pt idx="15">
                  <c:v>25.24772759509699</c:v>
                </c:pt>
                <c:pt idx="16">
                  <c:v>23.729756588383879</c:v>
                </c:pt>
                <c:pt idx="17">
                  <c:v>23.890099530913915</c:v>
                </c:pt>
                <c:pt idx="18">
                  <c:v>32.792623749386962</c:v>
                </c:pt>
                <c:pt idx="19">
                  <c:v>37.354287336100967</c:v>
                </c:pt>
                <c:pt idx="20">
                  <c:v>44.701328460008298</c:v>
                </c:pt>
                <c:pt idx="21">
                  <c:v>38.506682582270116</c:v>
                </c:pt>
                <c:pt idx="22">
                  <c:v>35.266649333498549</c:v>
                </c:pt>
                <c:pt idx="23">
                  <c:v>31.910589875686213</c:v>
                </c:pt>
                <c:pt idx="24">
                  <c:v>30.106657456410517</c:v>
                </c:pt>
                <c:pt idx="25">
                  <c:v>27.704327170643253</c:v>
                </c:pt>
                <c:pt idx="26">
                  <c:v>32.842982496364698</c:v>
                </c:pt>
                <c:pt idx="27">
                  <c:v>28.580987083285024</c:v>
                </c:pt>
                <c:pt idx="28">
                  <c:v>39.775424487188992</c:v>
                </c:pt>
                <c:pt idx="29">
                  <c:v>41.309363667357417</c:v>
                </c:pt>
                <c:pt idx="30">
                  <c:v>38.821358448864345</c:v>
                </c:pt>
                <c:pt idx="31">
                  <c:v>43.175808063553539</c:v>
                </c:pt>
                <c:pt idx="32">
                  <c:v>39.134710753151403</c:v>
                </c:pt>
                <c:pt idx="33">
                  <c:v>37.508910519843731</c:v>
                </c:pt>
                <c:pt idx="34">
                  <c:v>42.944959255799454</c:v>
                </c:pt>
                <c:pt idx="35">
                  <c:v>52.316319698737473</c:v>
                </c:pt>
                <c:pt idx="36">
                  <c:v>59.755493860069826</c:v>
                </c:pt>
                <c:pt idx="37">
                  <c:v>61.123903760847554</c:v>
                </c:pt>
                <c:pt idx="38">
                  <c:v>51.948985247260403</c:v>
                </c:pt>
                <c:pt idx="39">
                  <c:v>51.075800191261408</c:v>
                </c:pt>
                <c:pt idx="40">
                  <c:v>37.929892783283826</c:v>
                </c:pt>
                <c:pt idx="41">
                  <c:v>39.517653972782725</c:v>
                </c:pt>
                <c:pt idx="42">
                  <c:v>38.507989134228339</c:v>
                </c:pt>
                <c:pt idx="43">
                  <c:v>40.736773729005314</c:v>
                </c:pt>
                <c:pt idx="44">
                  <c:v>37.247572252329221</c:v>
                </c:pt>
                <c:pt idx="45">
                  <c:v>39.950861791553564</c:v>
                </c:pt>
                <c:pt idx="46">
                  <c:v>34.990093133881217</c:v>
                </c:pt>
                <c:pt idx="47">
                  <c:v>36.566278727457522</c:v>
                </c:pt>
                <c:pt idx="48">
                  <c:v>31.934958148148937</c:v>
                </c:pt>
                <c:pt idx="49">
                  <c:v>38.113829872651038</c:v>
                </c:pt>
                <c:pt idx="50">
                  <c:v>47.042516036810277</c:v>
                </c:pt>
                <c:pt idx="51">
                  <c:v>51.228498617779792</c:v>
                </c:pt>
                <c:pt idx="52">
                  <c:v>59.679106515645543</c:v>
                </c:pt>
                <c:pt idx="53">
                  <c:v>66.796434076388493</c:v>
                </c:pt>
                <c:pt idx="54">
                  <c:v>85.516125659357087</c:v>
                </c:pt>
                <c:pt idx="55">
                  <c:v>82.724289551427134</c:v>
                </c:pt>
                <c:pt idx="56">
                  <c:v>74.980655017874369</c:v>
                </c:pt>
                <c:pt idx="57">
                  <c:v>70.244440222742639</c:v>
                </c:pt>
                <c:pt idx="58">
                  <c:v>70.247495358049349</c:v>
                </c:pt>
                <c:pt idx="59">
                  <c:v>62.600950482234595</c:v>
                </c:pt>
                <c:pt idx="60">
                  <c:v>55.391102966925885</c:v>
                </c:pt>
                <c:pt idx="61">
                  <c:v>54.108401388306234</c:v>
                </c:pt>
                <c:pt idx="62">
                  <c:v>49.395722661742575</c:v>
                </c:pt>
                <c:pt idx="63">
                  <c:v>50.212152172428588</c:v>
                </c:pt>
                <c:pt idx="64">
                  <c:v>43.435970874832826</c:v>
                </c:pt>
                <c:pt idx="65">
                  <c:v>51.318593675299205</c:v>
                </c:pt>
                <c:pt idx="66">
                  <c:v>48.497078302549831</c:v>
                </c:pt>
                <c:pt idx="67">
                  <c:v>38.066282495461344</c:v>
                </c:pt>
                <c:pt idx="68">
                  <c:v>36.271281015428372</c:v>
                </c:pt>
                <c:pt idx="69">
                  <c:v>38.76269249250511</c:v>
                </c:pt>
                <c:pt idx="70">
                  <c:v>49.722251605858666</c:v>
                </c:pt>
                <c:pt idx="71">
                  <c:v>54.22341050296756</c:v>
                </c:pt>
                <c:pt idx="72">
                  <c:v>54.307127030124597</c:v>
                </c:pt>
                <c:pt idx="73">
                  <c:v>59.905973054911769</c:v>
                </c:pt>
                <c:pt idx="74">
                  <c:v>72.898132361265795</c:v>
                </c:pt>
                <c:pt idx="75">
                  <c:v>79.821695372060702</c:v>
                </c:pt>
                <c:pt idx="76">
                  <c:v>84.672369987616349</c:v>
                </c:pt>
                <c:pt idx="77">
                  <c:v>85.058657946959286</c:v>
                </c:pt>
                <c:pt idx="78">
                  <c:v>75.990799734189977</c:v>
                </c:pt>
                <c:pt idx="79">
                  <c:v>77.455711012793742</c:v>
                </c:pt>
                <c:pt idx="80">
                  <c:v>73.574580000135711</c:v>
                </c:pt>
                <c:pt idx="81">
                  <c:v>79.577174171495585</c:v>
                </c:pt>
                <c:pt idx="82">
                  <c:v>78.240202120611883</c:v>
                </c:pt>
                <c:pt idx="83">
                  <c:v>77.639267561051895</c:v>
                </c:pt>
                <c:pt idx="84">
                  <c:v>65.579646304948866</c:v>
                </c:pt>
                <c:pt idx="85">
                  <c:v>58.046276475835711</c:v>
                </c:pt>
                <c:pt idx="86">
                  <c:v>48.623365041172519</c:v>
                </c:pt>
                <c:pt idx="87">
                  <c:v>45.458978328520324</c:v>
                </c:pt>
                <c:pt idx="88">
                  <c:v>44.697625003426403</c:v>
                </c:pt>
                <c:pt idx="89">
                  <c:v>40.979716149527427</c:v>
                </c:pt>
                <c:pt idx="90">
                  <c:v>42.982934085592582</c:v>
                </c:pt>
                <c:pt idx="91">
                  <c:v>39.78477154401552</c:v>
                </c:pt>
                <c:pt idx="92">
                  <c:v>41.595286534175642</c:v>
                </c:pt>
                <c:pt idx="93">
                  <c:v>31.737763162421047</c:v>
                </c:pt>
                <c:pt idx="94">
                  <c:v>32.388907776368342</c:v>
                </c:pt>
                <c:pt idx="95">
                  <c:v>27.95408305013548</c:v>
                </c:pt>
                <c:pt idx="96">
                  <c:v>27.653946035676469</c:v>
                </c:pt>
                <c:pt idx="97">
                  <c:v>34.729504030224376</c:v>
                </c:pt>
                <c:pt idx="98">
                  <c:v>40.635268113848689</c:v>
                </c:pt>
                <c:pt idx="99">
                  <c:v>46.689851732122776</c:v>
                </c:pt>
                <c:pt idx="100">
                  <c:v>54.164522705145004</c:v>
                </c:pt>
                <c:pt idx="101">
                  <c:v>56.430888726473732</c:v>
                </c:pt>
                <c:pt idx="102">
                  <c:v>54.170284326872057</c:v>
                </c:pt>
                <c:pt idx="103">
                  <c:v>52.579600470249588</c:v>
                </c:pt>
                <c:pt idx="104">
                  <c:v>48.949812541870067</c:v>
                </c:pt>
                <c:pt idx="105">
                  <c:v>48.618618855423762</c:v>
                </c:pt>
                <c:pt idx="106">
                  <c:v>56.989552814836223</c:v>
                </c:pt>
                <c:pt idx="107">
                  <c:v>52.359680842289706</c:v>
                </c:pt>
                <c:pt idx="108">
                  <c:v>56.435896355465154</c:v>
                </c:pt>
                <c:pt idx="109">
                  <c:v>55.637973325293217</c:v>
                </c:pt>
                <c:pt idx="110">
                  <c:v>49.568274875312291</c:v>
                </c:pt>
                <c:pt idx="111">
                  <c:v>45.157676387215588</c:v>
                </c:pt>
                <c:pt idx="112">
                  <c:v>42.60891795413653</c:v>
                </c:pt>
                <c:pt idx="113">
                  <c:v>40.789184546045092</c:v>
                </c:pt>
                <c:pt idx="114">
                  <c:v>45.717582302985072</c:v>
                </c:pt>
                <c:pt idx="115">
                  <c:v>48.524016728754326</c:v>
                </c:pt>
                <c:pt idx="116">
                  <c:v>50.057177065086904</c:v>
                </c:pt>
                <c:pt idx="117">
                  <c:v>50.77428520561481</c:v>
                </c:pt>
                <c:pt idx="118">
                  <c:v>43.222866371506079</c:v>
                </c:pt>
                <c:pt idx="119">
                  <c:v>46.647834477620229</c:v>
                </c:pt>
                <c:pt idx="120">
                  <c:v>47.764276862854288</c:v>
                </c:pt>
                <c:pt idx="121">
                  <c:v>55.501480279252469</c:v>
                </c:pt>
                <c:pt idx="122">
                  <c:v>49.819654748973228</c:v>
                </c:pt>
                <c:pt idx="123">
                  <c:v>48.512199463273078</c:v>
                </c:pt>
                <c:pt idx="124">
                  <c:v>54.453320126660316</c:v>
                </c:pt>
                <c:pt idx="125">
                  <c:v>52.638673910502533</c:v>
                </c:pt>
                <c:pt idx="126">
                  <c:v>50.281318547736689</c:v>
                </c:pt>
                <c:pt idx="127">
                  <c:v>43.103643022604359</c:v>
                </c:pt>
                <c:pt idx="128">
                  <c:v>44.801484127484649</c:v>
                </c:pt>
                <c:pt idx="129">
                  <c:v>41.790131905463952</c:v>
                </c:pt>
                <c:pt idx="130">
                  <c:v>46.325306210586021</c:v>
                </c:pt>
                <c:pt idx="131">
                  <c:v>39.259270201241598</c:v>
                </c:pt>
                <c:pt idx="132">
                  <c:v>38.76277915932905</c:v>
                </c:pt>
                <c:pt idx="133">
                  <c:v>37.623013803166039</c:v>
                </c:pt>
                <c:pt idx="134">
                  <c:v>28.853878625094964</c:v>
                </c:pt>
                <c:pt idx="135">
                  <c:v>26.117896502671613</c:v>
                </c:pt>
                <c:pt idx="136">
                  <c:v>26.499361297647411</c:v>
                </c:pt>
                <c:pt idx="137">
                  <c:v>17.324204287212737</c:v>
                </c:pt>
                <c:pt idx="138">
                  <c:v>15.320972463427168</c:v>
                </c:pt>
                <c:pt idx="139">
                  <c:v>13.395591138751669</c:v>
                </c:pt>
                <c:pt idx="140">
                  <c:v>21.955022799503567</c:v>
                </c:pt>
                <c:pt idx="141">
                  <c:v>24.806045431091505</c:v>
                </c:pt>
                <c:pt idx="142">
                  <c:v>25.354910125270919</c:v>
                </c:pt>
                <c:pt idx="143">
                  <c:v>25.391908573531822</c:v>
                </c:pt>
                <c:pt idx="144">
                  <c:v>17.301991735024473</c:v>
                </c:pt>
                <c:pt idx="145">
                  <c:v>20.924439957434984</c:v>
                </c:pt>
                <c:pt idx="146">
                  <c:v>34.42829313034386</c:v>
                </c:pt>
                <c:pt idx="147">
                  <c:v>34.490333912422443</c:v>
                </c:pt>
                <c:pt idx="148">
                  <c:v>36.779293922007291</c:v>
                </c:pt>
                <c:pt idx="149">
                  <c:v>35.068973322833983</c:v>
                </c:pt>
                <c:pt idx="150">
                  <c:v>41.731470612454636</c:v>
                </c:pt>
                <c:pt idx="151">
                  <c:v>43.561746905550947</c:v>
                </c:pt>
                <c:pt idx="152">
                  <c:v>50.014032411149991</c:v>
                </c:pt>
                <c:pt idx="153">
                  <c:v>49.616552793167919</c:v>
                </c:pt>
                <c:pt idx="154">
                  <c:v>41.884168597236211</c:v>
                </c:pt>
                <c:pt idx="155">
                  <c:v>39.801081196518439</c:v>
                </c:pt>
                <c:pt idx="156">
                  <c:v>50.847645687358494</c:v>
                </c:pt>
                <c:pt idx="157">
                  <c:v>47.0073337663353</c:v>
                </c:pt>
                <c:pt idx="158">
                  <c:v>54.199998971502893</c:v>
                </c:pt>
                <c:pt idx="159">
                  <c:v>50.949270705537536</c:v>
                </c:pt>
                <c:pt idx="160">
                  <c:v>40.940576402908832</c:v>
                </c:pt>
                <c:pt idx="161">
                  <c:v>41.892995917872774</c:v>
                </c:pt>
                <c:pt idx="162">
                  <c:v>46.454903613147962</c:v>
                </c:pt>
                <c:pt idx="163">
                  <c:v>51.540698430113231</c:v>
                </c:pt>
                <c:pt idx="164">
                  <c:v>49.640536526209893</c:v>
                </c:pt>
                <c:pt idx="165">
                  <c:v>49.012785180739883</c:v>
                </c:pt>
                <c:pt idx="166">
                  <c:v>54.49151782865998</c:v>
                </c:pt>
                <c:pt idx="167">
                  <c:v>53.835830872712826</c:v>
                </c:pt>
                <c:pt idx="168">
                  <c:v>53.937491684068249</c:v>
                </c:pt>
                <c:pt idx="169">
                  <c:v>52.47252015068527</c:v>
                </c:pt>
                <c:pt idx="170">
                  <c:v>40.043934356033326</c:v>
                </c:pt>
                <c:pt idx="171">
                  <c:v>51.902682565123648</c:v>
                </c:pt>
                <c:pt idx="172">
                  <c:v>48.253695732502656</c:v>
                </c:pt>
                <c:pt idx="173">
                  <c:v>56.984803790690989</c:v>
                </c:pt>
                <c:pt idx="174">
                  <c:v>62.446540800122172</c:v>
                </c:pt>
                <c:pt idx="175">
                  <c:v>60.094310126794085</c:v>
                </c:pt>
                <c:pt idx="176">
                  <c:v>51.634001594984753</c:v>
                </c:pt>
                <c:pt idx="177">
                  <c:v>49.38290545757723</c:v>
                </c:pt>
                <c:pt idx="178">
                  <c:v>44.394280755530886</c:v>
                </c:pt>
                <c:pt idx="179">
                  <c:v>42.40423504210041</c:v>
                </c:pt>
                <c:pt idx="180">
                  <c:v>37.270080232789702</c:v>
                </c:pt>
                <c:pt idx="181">
                  <c:v>37.31890438237749</c:v>
                </c:pt>
                <c:pt idx="182">
                  <c:v>42.372434272652875</c:v>
                </c:pt>
                <c:pt idx="183">
                  <c:v>51.338630486923428</c:v>
                </c:pt>
                <c:pt idx="184">
                  <c:v>53.310754569890541</c:v>
                </c:pt>
                <c:pt idx="185">
                  <c:v>50.795425020255571</c:v>
                </c:pt>
                <c:pt idx="186">
                  <c:v>54.79809419235491</c:v>
                </c:pt>
                <c:pt idx="187">
                  <c:v>47.431843981326352</c:v>
                </c:pt>
                <c:pt idx="188">
                  <c:v>44.951060268032911</c:v>
                </c:pt>
                <c:pt idx="189">
                  <c:v>39.418779964473892</c:v>
                </c:pt>
                <c:pt idx="190">
                  <c:v>43.829544055280017</c:v>
                </c:pt>
                <c:pt idx="191">
                  <c:v>43.388112441950305</c:v>
                </c:pt>
                <c:pt idx="192">
                  <c:v>54.856429410625964</c:v>
                </c:pt>
                <c:pt idx="193">
                  <c:v>76.51742335849039</c:v>
                </c:pt>
                <c:pt idx="194">
                  <c:v>68.506968775311691</c:v>
                </c:pt>
                <c:pt idx="195">
                  <c:v>61.230354621211106</c:v>
                </c:pt>
                <c:pt idx="196">
                  <c:v>52.596726483216614</c:v>
                </c:pt>
                <c:pt idx="197">
                  <c:v>49.755249345435047</c:v>
                </c:pt>
                <c:pt idx="198">
                  <c:v>49.119148981077075</c:v>
                </c:pt>
                <c:pt idx="199">
                  <c:v>53.461768606111292</c:v>
                </c:pt>
                <c:pt idx="200">
                  <c:v>49.127492628221411</c:v>
                </c:pt>
                <c:pt idx="201">
                  <c:v>48.630193332821747</c:v>
                </c:pt>
                <c:pt idx="202">
                  <c:v>46.400739360222438</c:v>
                </c:pt>
                <c:pt idx="203">
                  <c:v>44.494456166642962</c:v>
                </c:pt>
                <c:pt idx="204">
                  <c:v>51.999961281908696</c:v>
                </c:pt>
                <c:pt idx="205">
                  <c:v>51.56738783181536</c:v>
                </c:pt>
                <c:pt idx="206">
                  <c:v>45.211548929816288</c:v>
                </c:pt>
                <c:pt idx="207">
                  <c:v>31.799892523318945</c:v>
                </c:pt>
                <c:pt idx="208">
                  <c:v>44.444581135146557</c:v>
                </c:pt>
                <c:pt idx="209">
                  <c:v>59.195224256566796</c:v>
                </c:pt>
                <c:pt idx="210">
                  <c:v>69.726684768487374</c:v>
                </c:pt>
                <c:pt idx="211">
                  <c:v>69.602390863143455</c:v>
                </c:pt>
                <c:pt idx="212">
                  <c:v>62.696601370364164</c:v>
                </c:pt>
                <c:pt idx="213">
                  <c:v>59.82063733464733</c:v>
                </c:pt>
                <c:pt idx="214">
                  <c:v>66.783767722239702</c:v>
                </c:pt>
                <c:pt idx="215">
                  <c:v>68.809191669572371</c:v>
                </c:pt>
                <c:pt idx="216">
                  <c:v>62.73589325091141</c:v>
                </c:pt>
                <c:pt idx="217">
                  <c:v>58.586018611334893</c:v>
                </c:pt>
                <c:pt idx="218">
                  <c:v>51.679835852111921</c:v>
                </c:pt>
                <c:pt idx="219">
                  <c:v>61.433226265443942</c:v>
                </c:pt>
                <c:pt idx="220">
                  <c:v>62.800152500652288</c:v>
                </c:pt>
                <c:pt idx="221">
                  <c:v>70.481815154977909</c:v>
                </c:pt>
                <c:pt idx="222">
                  <c:v>70.20446428193209</c:v>
                </c:pt>
                <c:pt idx="223">
                  <c:v>66.23243430879873</c:v>
                </c:pt>
                <c:pt idx="224">
                  <c:v>63.842749420512469</c:v>
                </c:pt>
                <c:pt idx="225">
                  <c:v>58.583535710029238</c:v>
                </c:pt>
                <c:pt idx="226">
                  <c:v>72.376349520418117</c:v>
                </c:pt>
                <c:pt idx="227">
                  <c:v>64.795364590441267</c:v>
                </c:pt>
                <c:pt idx="228">
                  <c:v>67.670249780565683</c:v>
                </c:pt>
                <c:pt idx="229">
                  <c:v>62.551077026817431</c:v>
                </c:pt>
                <c:pt idx="230">
                  <c:v>61.849240855752143</c:v>
                </c:pt>
                <c:pt idx="231">
                  <c:v>68.792894889957182</c:v>
                </c:pt>
                <c:pt idx="232">
                  <c:v>70.498206500707369</c:v>
                </c:pt>
                <c:pt idx="233">
                  <c:v>59.269975656093735</c:v>
                </c:pt>
                <c:pt idx="234">
                  <c:v>58.213485997001925</c:v>
                </c:pt>
                <c:pt idx="235">
                  <c:v>48.569710814320523</c:v>
                </c:pt>
                <c:pt idx="236">
                  <c:v>50.309943073836237</c:v>
                </c:pt>
                <c:pt idx="237">
                  <c:v>48.864882651747919</c:v>
                </c:pt>
                <c:pt idx="238">
                  <c:v>51.172517764577833</c:v>
                </c:pt>
                <c:pt idx="239">
                  <c:v>53.4537645939673</c:v>
                </c:pt>
                <c:pt idx="240">
                  <c:v>45.243143896827284</c:v>
                </c:pt>
                <c:pt idx="241">
                  <c:v>48.934984442821779</c:v>
                </c:pt>
                <c:pt idx="242">
                  <c:v>32.243059333132294</c:v>
                </c:pt>
                <c:pt idx="243">
                  <c:v>38.768720342657431</c:v>
                </c:pt>
                <c:pt idx="244">
                  <c:v>47.319211330064469</c:v>
                </c:pt>
                <c:pt idx="245">
                  <c:v>51.77526245812841</c:v>
                </c:pt>
                <c:pt idx="246">
                  <c:v>54.930337225936981</c:v>
                </c:pt>
                <c:pt idx="247">
                  <c:v>62.258886879958432</c:v>
                </c:pt>
                <c:pt idx="248">
                  <c:v>54.289319514889861</c:v>
                </c:pt>
                <c:pt idx="249">
                  <c:v>59.510618879883324</c:v>
                </c:pt>
                <c:pt idx="250">
                  <c:v>55.042331632353211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16-D845-856F-68DF07BD344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448250399"/>
        <c:axId val="1350944527"/>
      </c:lineChart>
      <c:catAx>
        <c:axId val="14482503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944527"/>
        <c:crosses val="autoZero"/>
        <c:auto val="1"/>
        <c:lblAlgn val="ctr"/>
        <c:lblOffset val="100"/>
        <c:noMultiLvlLbl val="1"/>
      </c:catAx>
      <c:valAx>
        <c:axId val="1350944527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8250399"/>
        <c:crosses val="autoZero"/>
        <c:crossBetween val="between"/>
        <c:majorUnit val="10"/>
        <c:minorUnit val="6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zero"/>
    <c:showDLblsOverMax val="0"/>
    <c:extLst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MACD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2597690278446971E-2"/>
          <c:y val="9.905500419804357E-2"/>
          <c:w val="0.92606015302385325"/>
          <c:h val="0.88055022745285183"/>
        </c:manualLayout>
      </c:layout>
      <c:areaChart>
        <c:grouping val="standard"/>
        <c:varyColors val="0"/>
        <c:ser>
          <c:idx val="0"/>
          <c:order val="0"/>
          <c:tx>
            <c:strRef>
              <c:f>Sheet2!$AD$1</c:f>
              <c:strCache>
                <c:ptCount val="1"/>
                <c:pt idx="0">
                  <c:v>MACD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val>
            <c:numRef>
              <c:f>Sheet2!$AD$2:$AD$251</c:f>
              <c:numCache>
                <c:formatCode>0.000</c:formatCode>
                <c:ptCount val="250"/>
                <c:pt idx="0">
                  <c:v>0</c:v>
                </c:pt>
                <c:pt idx="1">
                  <c:v>0.23219696548829916</c:v>
                </c:pt>
                <c:pt idx="2">
                  <c:v>-7.5126362065091712E-2</c:v>
                </c:pt>
                <c:pt idx="3">
                  <c:v>-0.2826706924180229</c:v>
                </c:pt>
                <c:pt idx="4">
                  <c:v>-1.0124698993968906</c:v>
                </c:pt>
                <c:pt idx="5">
                  <c:v>-1.7282309192768111</c:v>
                </c:pt>
                <c:pt idx="6">
                  <c:v>-1.9873116032308218</c:v>
                </c:pt>
                <c:pt idx="7">
                  <c:v>-2.1552494886161355</c:v>
                </c:pt>
                <c:pt idx="8">
                  <c:v>-2.1516245736009552</c:v>
                </c:pt>
                <c:pt idx="9">
                  <c:v>-1.6597736876868794</c:v>
                </c:pt>
                <c:pt idx="10">
                  <c:v>-1.1196008257315953</c:v>
                </c:pt>
                <c:pt idx="11">
                  <c:v>-1.6908947604453743</c:v>
                </c:pt>
                <c:pt idx="12">
                  <c:v>-1.4879303692470955</c:v>
                </c:pt>
                <c:pt idx="13">
                  <c:v>-1.8521536702649399</c:v>
                </c:pt>
                <c:pt idx="14">
                  <c:v>-2.1078502887721555</c:v>
                </c:pt>
                <c:pt idx="15">
                  <c:v>-1.9620165152926461</c:v>
                </c:pt>
                <c:pt idx="16">
                  <c:v>-2.1392026302194722</c:v>
                </c:pt>
                <c:pt idx="17">
                  <c:v>-1.5283449457413809</c:v>
                </c:pt>
                <c:pt idx="18">
                  <c:v>-1.1351580344192769</c:v>
                </c:pt>
                <c:pt idx="19">
                  <c:v>-0.59193497084450541</c:v>
                </c:pt>
                <c:pt idx="20">
                  <c:v>-0.9268405031496485</c:v>
                </c:pt>
                <c:pt idx="21">
                  <c:v>-1.6522856461066908</c:v>
                </c:pt>
                <c:pt idx="22">
                  <c:v>-2.5374537469741796</c:v>
                </c:pt>
                <c:pt idx="23">
                  <c:v>-2.6452233037210675</c:v>
                </c:pt>
                <c:pt idx="24">
                  <c:v>-2.5853009711955082</c:v>
                </c:pt>
                <c:pt idx="25">
                  <c:v>-2.4383158243866916</c:v>
                </c:pt>
                <c:pt idx="26">
                  <c:v>-2.0845053670070115</c:v>
                </c:pt>
                <c:pt idx="27">
                  <c:v>-1.3082550929032948</c:v>
                </c:pt>
                <c:pt idx="28">
                  <c:v>-0.83149066523299098</c:v>
                </c:pt>
                <c:pt idx="29">
                  <c:v>-0.56517833906406167</c:v>
                </c:pt>
                <c:pt idx="30">
                  <c:v>-0.3672509347980224</c:v>
                </c:pt>
                <c:pt idx="31">
                  <c:v>8.0201072403227158E-2</c:v>
                </c:pt>
                <c:pt idx="32">
                  <c:v>0.12947194665709105</c:v>
                </c:pt>
                <c:pt idx="33">
                  <c:v>0.7478999478665429</c:v>
                </c:pt>
                <c:pt idx="34">
                  <c:v>1.0740459465116601</c:v>
                </c:pt>
                <c:pt idx="35">
                  <c:v>0.98163164063397801</c:v>
                </c:pt>
                <c:pt idx="36">
                  <c:v>0.32364438005114948</c:v>
                </c:pt>
                <c:pt idx="37">
                  <c:v>-0.37087356690008733</c:v>
                </c:pt>
                <c:pt idx="38">
                  <c:v>-0.82631945512177651</c:v>
                </c:pt>
                <c:pt idx="39">
                  <c:v>-2.1191935536783291</c:v>
                </c:pt>
                <c:pt idx="40">
                  <c:v>-2.4477189849509671</c:v>
                </c:pt>
                <c:pt idx="41">
                  <c:v>-2.0797610351496516</c:v>
                </c:pt>
                <c:pt idx="42">
                  <c:v>-1.6071416610038582</c:v>
                </c:pt>
                <c:pt idx="43">
                  <c:v>-1.6868569871930816</c:v>
                </c:pt>
                <c:pt idx="44">
                  <c:v>-1.3908143866984233</c:v>
                </c:pt>
                <c:pt idx="45">
                  <c:v>-1.2346470647181391</c:v>
                </c:pt>
                <c:pt idx="46">
                  <c:v>-1.0607603835327097</c:v>
                </c:pt>
                <c:pt idx="47">
                  <c:v>-0.59774639338576918</c:v>
                </c:pt>
                <c:pt idx="48">
                  <c:v>0.14714992337879096</c:v>
                </c:pt>
                <c:pt idx="49">
                  <c:v>1.1266767707680856</c:v>
                </c:pt>
                <c:pt idx="50">
                  <c:v>1.4339711352804585</c:v>
                </c:pt>
                <c:pt idx="51">
                  <c:v>1.9754310701143254</c:v>
                </c:pt>
                <c:pt idx="52">
                  <c:v>2.9155072217982507</c:v>
                </c:pt>
                <c:pt idx="53">
                  <c:v>3.6205501956001029</c:v>
                </c:pt>
                <c:pt idx="54">
                  <c:v>3.6441881690394951</c:v>
                </c:pt>
                <c:pt idx="55">
                  <c:v>3.0717321653013556</c:v>
                </c:pt>
                <c:pt idx="56">
                  <c:v>2.3163978299827903</c:v>
                </c:pt>
                <c:pt idx="57">
                  <c:v>1.3204050552866988</c:v>
                </c:pt>
                <c:pt idx="58">
                  <c:v>0.27317702643613018</c:v>
                </c:pt>
                <c:pt idx="59">
                  <c:v>-1.0243100939817253</c:v>
                </c:pt>
                <c:pt idx="60">
                  <c:v>-1.7699024269367811</c:v>
                </c:pt>
                <c:pt idx="61">
                  <c:v>-2.2723376957353452</c:v>
                </c:pt>
                <c:pt idx="62">
                  <c:v>-1.8409300666155701</c:v>
                </c:pt>
                <c:pt idx="63">
                  <c:v>-1.5852250207697978</c:v>
                </c:pt>
                <c:pt idx="64">
                  <c:v>-0.66985804515758218</c:v>
                </c:pt>
                <c:pt idx="65">
                  <c:v>2.9209079023360118E-2</c:v>
                </c:pt>
                <c:pt idx="66">
                  <c:v>0.22281462770207838</c:v>
                </c:pt>
                <c:pt idx="67">
                  <c:v>0.57714290921053646</c:v>
                </c:pt>
                <c:pt idx="68">
                  <c:v>0.84282036369801006</c:v>
                </c:pt>
                <c:pt idx="69">
                  <c:v>1.584504992194951</c:v>
                </c:pt>
                <c:pt idx="70">
                  <c:v>2.0634389117314527</c:v>
                </c:pt>
                <c:pt idx="71">
                  <c:v>1.7500170365904921</c:v>
                </c:pt>
                <c:pt idx="72">
                  <c:v>1.4987660882493543</c:v>
                </c:pt>
                <c:pt idx="73">
                  <c:v>1.4437862023418404</c:v>
                </c:pt>
                <c:pt idx="74">
                  <c:v>2.1658269908145087</c:v>
                </c:pt>
                <c:pt idx="75">
                  <c:v>2.6320058129102364</c:v>
                </c:pt>
                <c:pt idx="76">
                  <c:v>3.372081055003008</c:v>
                </c:pt>
                <c:pt idx="77">
                  <c:v>2.8812854331480793</c:v>
                </c:pt>
                <c:pt idx="78">
                  <c:v>3.4442708120562884</c:v>
                </c:pt>
                <c:pt idx="79">
                  <c:v>3.2776155894373318</c:v>
                </c:pt>
                <c:pt idx="80">
                  <c:v>3.9551195116314233</c:v>
                </c:pt>
                <c:pt idx="81">
                  <c:v>4.0155155730281535</c:v>
                </c:pt>
                <c:pt idx="82">
                  <c:v>3.7645892027129833</c:v>
                </c:pt>
                <c:pt idx="83">
                  <c:v>2.5876603332812778</c:v>
                </c:pt>
                <c:pt idx="84">
                  <c:v>1.1043074256504752</c:v>
                </c:pt>
                <c:pt idx="85">
                  <c:v>-1.5115597697665919</c:v>
                </c:pt>
                <c:pt idx="86">
                  <c:v>-3.3327857462523411</c:v>
                </c:pt>
                <c:pt idx="87">
                  <c:v>-4.0217183681348985</c:v>
                </c:pt>
                <c:pt idx="88">
                  <c:v>-3.8092370131785174</c:v>
                </c:pt>
                <c:pt idx="89">
                  <c:v>-2.93646765098201</c:v>
                </c:pt>
                <c:pt idx="90">
                  <c:v>-2.0464932034502539</c:v>
                </c:pt>
                <c:pt idx="91">
                  <c:v>-1.7560756343465442</c:v>
                </c:pt>
                <c:pt idx="92">
                  <c:v>-1.6178130986775301</c:v>
                </c:pt>
                <c:pt idx="93">
                  <c:v>-1.5410549556602291</c:v>
                </c:pt>
                <c:pt idx="94">
                  <c:v>-0.80990663063394663</c:v>
                </c:pt>
                <c:pt idx="95">
                  <c:v>-0.46899070407259558</c:v>
                </c:pt>
                <c:pt idx="96">
                  <c:v>0.39981615025736517</c:v>
                </c:pt>
                <c:pt idx="97">
                  <c:v>0.96730397636913779</c:v>
                </c:pt>
                <c:pt idx="98">
                  <c:v>1.3003659310891749</c:v>
                </c:pt>
                <c:pt idx="99">
                  <c:v>0.40129197538055905</c:v>
                </c:pt>
                <c:pt idx="100">
                  <c:v>-0.440897187576752</c:v>
                </c:pt>
                <c:pt idx="101">
                  <c:v>-1.0001702487029576</c:v>
                </c:pt>
                <c:pt idx="102">
                  <c:v>-1.0757050257900858</c:v>
                </c:pt>
                <c:pt idx="103">
                  <c:v>-0.85780366750898907</c:v>
                </c:pt>
                <c:pt idx="104">
                  <c:v>-0.48253454729605494</c:v>
                </c:pt>
                <c:pt idx="105">
                  <c:v>0.13081974021311282</c:v>
                </c:pt>
                <c:pt idx="106">
                  <c:v>-5.5976216714043403E-2</c:v>
                </c:pt>
                <c:pt idx="107">
                  <c:v>0.14018896295367256</c:v>
                </c:pt>
                <c:pt idx="108">
                  <c:v>0.7373212089925687</c:v>
                </c:pt>
                <c:pt idx="109">
                  <c:v>0.33122524937461151</c:v>
                </c:pt>
                <c:pt idx="110">
                  <c:v>0.32631298910951045</c:v>
                </c:pt>
                <c:pt idx="111">
                  <c:v>0.18947834204992375</c:v>
                </c:pt>
                <c:pt idx="112">
                  <c:v>2.7177355916819579E-2</c:v>
                </c:pt>
                <c:pt idx="113">
                  <c:v>-0.53502534142599245</c:v>
                </c:pt>
                <c:pt idx="114">
                  <c:v>-0.88804543044588513</c:v>
                </c:pt>
                <c:pt idx="115">
                  <c:v>-1.0333383638693618</c:v>
                </c:pt>
                <c:pt idx="116">
                  <c:v>-0.82903245326987474</c:v>
                </c:pt>
                <c:pt idx="117">
                  <c:v>-1.1114564492739021</c:v>
                </c:pt>
                <c:pt idx="118">
                  <c:v>-0.71528964196018308</c:v>
                </c:pt>
                <c:pt idx="119">
                  <c:v>2.0684535990866948E-2</c:v>
                </c:pt>
                <c:pt idx="120">
                  <c:v>0.57903072086550367</c:v>
                </c:pt>
                <c:pt idx="121">
                  <c:v>0.64795708466846236</c:v>
                </c:pt>
                <c:pt idx="122">
                  <c:v>1.0381013502952925</c:v>
                </c:pt>
                <c:pt idx="123">
                  <c:v>0.94239926452772238</c:v>
                </c:pt>
                <c:pt idx="124">
                  <c:v>0.92436422066128898</c:v>
                </c:pt>
                <c:pt idx="125">
                  <c:v>0.57836223736238423</c:v>
                </c:pt>
                <c:pt idx="126">
                  <c:v>-0.32490189706463468</c:v>
                </c:pt>
                <c:pt idx="127">
                  <c:v>-1.0986022808672544</c:v>
                </c:pt>
                <c:pt idx="128">
                  <c:v>-1.8199361607814524</c:v>
                </c:pt>
                <c:pt idx="129">
                  <c:v>-1.7288892647936791</c:v>
                </c:pt>
                <c:pt idx="130">
                  <c:v>-2.0813453180669654</c:v>
                </c:pt>
                <c:pt idx="131">
                  <c:v>-2.6412891833678316</c:v>
                </c:pt>
                <c:pt idx="132">
                  <c:v>-2.3837121206347547</c:v>
                </c:pt>
                <c:pt idx="133">
                  <c:v>-2.4227865656996954</c:v>
                </c:pt>
                <c:pt idx="134">
                  <c:v>-2.3152780325244748</c:v>
                </c:pt>
                <c:pt idx="135">
                  <c:v>-2.2262183037197047</c:v>
                </c:pt>
                <c:pt idx="136">
                  <c:v>-2.5899318067022037</c:v>
                </c:pt>
                <c:pt idx="137">
                  <c:v>-3.4725425057593071</c:v>
                </c:pt>
                <c:pt idx="138">
                  <c:v>-3.8712168142107686</c:v>
                </c:pt>
                <c:pt idx="139">
                  <c:v>-3.3016548352740216</c:v>
                </c:pt>
                <c:pt idx="140">
                  <c:v>-2.7990509652253124</c:v>
                </c:pt>
                <c:pt idx="141">
                  <c:v>-2.5481730610207975</c:v>
                </c:pt>
                <c:pt idx="142">
                  <c:v>-2.6191938436741111</c:v>
                </c:pt>
                <c:pt idx="143">
                  <c:v>-3.1061280791541961</c:v>
                </c:pt>
                <c:pt idx="144">
                  <c:v>-3.0559524193796932</c:v>
                </c:pt>
                <c:pt idx="145">
                  <c:v>-2.1024845937743635</c:v>
                </c:pt>
                <c:pt idx="146">
                  <c:v>-1.0689160496789611</c:v>
                </c:pt>
                <c:pt idx="147">
                  <c:v>-0.46875624400561833</c:v>
                </c:pt>
                <c:pt idx="148">
                  <c:v>-0.38062596157939765</c:v>
                </c:pt>
                <c:pt idx="149">
                  <c:v>0.16954141490370489</c:v>
                </c:pt>
                <c:pt idx="150">
                  <c:v>0.11479745041698663</c:v>
                </c:pt>
                <c:pt idx="151">
                  <c:v>-0.1280882481756791</c:v>
                </c:pt>
                <c:pt idx="152">
                  <c:v>-0.4439793136650465</c:v>
                </c:pt>
                <c:pt idx="153">
                  <c:v>-0.67888814836113909</c:v>
                </c:pt>
                <c:pt idx="154">
                  <c:v>-0.99117145573667642</c:v>
                </c:pt>
                <c:pt idx="155">
                  <c:v>-0.34905018559841494</c:v>
                </c:pt>
                <c:pt idx="156">
                  <c:v>-0.74860799379537468</c:v>
                </c:pt>
                <c:pt idx="157">
                  <c:v>-0.83767297805695762</c:v>
                </c:pt>
                <c:pt idx="158">
                  <c:v>-1.0252655372139614</c:v>
                </c:pt>
                <c:pt idx="159">
                  <c:v>-1.1667480942668718</c:v>
                </c:pt>
                <c:pt idx="160">
                  <c:v>-0.71229997835433068</c:v>
                </c:pt>
                <c:pt idx="161">
                  <c:v>-8.6609759661953944E-2</c:v>
                </c:pt>
                <c:pt idx="162">
                  <c:v>0.44338879603763104</c:v>
                </c:pt>
                <c:pt idx="163">
                  <c:v>1.0078839404491049</c:v>
                </c:pt>
                <c:pt idx="164">
                  <c:v>0.85053929965879149</c:v>
                </c:pt>
                <c:pt idx="165">
                  <c:v>0.98065064674770497</c:v>
                </c:pt>
                <c:pt idx="166">
                  <c:v>0.73664011736649115</c:v>
                </c:pt>
                <c:pt idx="167">
                  <c:v>0.4696825756715981</c:v>
                </c:pt>
                <c:pt idx="168">
                  <c:v>-5.9318094180888181E-2</c:v>
                </c:pt>
                <c:pt idx="169">
                  <c:v>-0.63181949586122954</c:v>
                </c:pt>
                <c:pt idx="170">
                  <c:v>-0.71434711730889688</c:v>
                </c:pt>
                <c:pt idx="171">
                  <c:v>-0.89574829687396118</c:v>
                </c:pt>
                <c:pt idx="172">
                  <c:v>-0.45988407513638663</c:v>
                </c:pt>
                <c:pt idx="173">
                  <c:v>0.1857901186819646</c:v>
                </c:pt>
                <c:pt idx="174">
                  <c:v>0.72477449749499812</c:v>
                </c:pt>
                <c:pt idx="175">
                  <c:v>0.63730437913398674</c:v>
                </c:pt>
                <c:pt idx="176">
                  <c:v>0.56506735307684153</c:v>
                </c:pt>
                <c:pt idx="177">
                  <c:v>0.45971199473412128</c:v>
                </c:pt>
                <c:pt idx="178">
                  <c:v>-0.18016388829239105</c:v>
                </c:pt>
                <c:pt idx="179">
                  <c:v>-0.55103971506508742</c:v>
                </c:pt>
                <c:pt idx="180">
                  <c:v>-0.95570756115147049</c:v>
                </c:pt>
                <c:pt idx="181">
                  <c:v>-0.87621863737707173</c:v>
                </c:pt>
                <c:pt idx="182">
                  <c:v>-0.50162682415836457</c:v>
                </c:pt>
                <c:pt idx="183">
                  <c:v>-0.43551391853955579</c:v>
                </c:pt>
                <c:pt idx="184">
                  <c:v>-0.35982156951201461</c:v>
                </c:pt>
                <c:pt idx="185">
                  <c:v>-0.24149799677015693</c:v>
                </c:pt>
                <c:pt idx="186">
                  <c:v>-0.11135610953989783</c:v>
                </c:pt>
                <c:pt idx="187">
                  <c:v>0.23134455317183011</c:v>
                </c:pt>
                <c:pt idx="188">
                  <c:v>0.36982177766287094</c:v>
                </c:pt>
                <c:pt idx="189">
                  <c:v>0.3233136247981605</c:v>
                </c:pt>
                <c:pt idx="190">
                  <c:v>0.27776505646143335</c:v>
                </c:pt>
                <c:pt idx="191">
                  <c:v>0.71966524884805949</c:v>
                </c:pt>
                <c:pt idx="192">
                  <c:v>1.4141638016795</c:v>
                </c:pt>
                <c:pt idx="193">
                  <c:v>1.3613967255327424</c:v>
                </c:pt>
                <c:pt idx="194">
                  <c:v>0.67278821443755277</c:v>
                </c:pt>
                <c:pt idx="195">
                  <c:v>-3.4550883709741242E-2</c:v>
                </c:pt>
                <c:pt idx="196">
                  <c:v>-0.31293586925485783</c:v>
                </c:pt>
                <c:pt idx="197">
                  <c:v>-0.6459445510290891</c:v>
                </c:pt>
                <c:pt idx="198">
                  <c:v>-0.48963024113628251</c:v>
                </c:pt>
                <c:pt idx="199">
                  <c:v>-0.60661334179498283</c:v>
                </c:pt>
                <c:pt idx="200">
                  <c:v>-0.61105824371404083</c:v>
                </c:pt>
                <c:pt idx="201">
                  <c:v>-0.44907407352016548</c:v>
                </c:pt>
                <c:pt idx="202">
                  <c:v>-0.50204268461455115</c:v>
                </c:pt>
                <c:pt idx="203">
                  <c:v>-6.6040471857668592E-2</c:v>
                </c:pt>
                <c:pt idx="204">
                  <c:v>0.14017418223792077</c:v>
                </c:pt>
                <c:pt idx="205">
                  <c:v>0.28665930278162222</c:v>
                </c:pt>
                <c:pt idx="206">
                  <c:v>2.2159205095015011E-2</c:v>
                </c:pt>
                <c:pt idx="207">
                  <c:v>0.33594401307151855</c:v>
                </c:pt>
                <c:pt idx="208">
                  <c:v>0.84315004688384221</c:v>
                </c:pt>
                <c:pt idx="209">
                  <c:v>1.4492508395785251</c:v>
                </c:pt>
                <c:pt idx="210">
                  <c:v>1.7594545103498973</c:v>
                </c:pt>
                <c:pt idx="211">
                  <c:v>1.2536445974345725</c:v>
                </c:pt>
                <c:pt idx="212">
                  <c:v>0.93970206590949346</c:v>
                </c:pt>
                <c:pt idx="213">
                  <c:v>0.92489647963081723</c:v>
                </c:pt>
                <c:pt idx="214">
                  <c:v>1.0834912510402646</c:v>
                </c:pt>
                <c:pt idx="215">
                  <c:v>0.83484673448172941</c:v>
                </c:pt>
                <c:pt idx="216">
                  <c:v>0.22285382175441981</c:v>
                </c:pt>
                <c:pt idx="217">
                  <c:v>-0.22962061139050149</c:v>
                </c:pt>
                <c:pt idx="218">
                  <c:v>0.387333324933266</c:v>
                </c:pt>
                <c:pt idx="219">
                  <c:v>0.89584079910397207</c:v>
                </c:pt>
                <c:pt idx="220">
                  <c:v>1.5055031169820481</c:v>
                </c:pt>
                <c:pt idx="221">
                  <c:v>2.144049661928797</c:v>
                </c:pt>
                <c:pt idx="222">
                  <c:v>2.2546576722769132</c:v>
                </c:pt>
                <c:pt idx="223">
                  <c:v>2.2739000565846936</c:v>
                </c:pt>
                <c:pt idx="224">
                  <c:v>1.8348849291129881</c:v>
                </c:pt>
                <c:pt idx="225">
                  <c:v>2.118215414723025</c:v>
                </c:pt>
                <c:pt idx="226">
                  <c:v>1.6494611824750081</c:v>
                </c:pt>
                <c:pt idx="227">
                  <c:v>1.9238943088663802</c:v>
                </c:pt>
                <c:pt idx="228">
                  <c:v>1.6585568846719667</c:v>
                </c:pt>
                <c:pt idx="229">
                  <c:v>1.0866100624139108</c:v>
                </c:pt>
                <c:pt idx="230">
                  <c:v>0.94244042620655932</c:v>
                </c:pt>
                <c:pt idx="231">
                  <c:v>0.82920667167334727</c:v>
                </c:pt>
                <c:pt idx="232">
                  <c:v>0.3510236370190114</c:v>
                </c:pt>
                <c:pt idx="233">
                  <c:v>0.16433396005670886</c:v>
                </c:pt>
                <c:pt idx="234">
                  <c:v>-0.39371358328018857</c:v>
                </c:pt>
                <c:pt idx="235">
                  <c:v>-9.6298858644388474E-2</c:v>
                </c:pt>
                <c:pt idx="236">
                  <c:v>-0.15376621685780378</c:v>
                </c:pt>
                <c:pt idx="237">
                  <c:v>0.15934053573013784</c:v>
                </c:pt>
                <c:pt idx="238">
                  <c:v>0.22885733626263516</c:v>
                </c:pt>
                <c:pt idx="239">
                  <c:v>0.16673249434828108</c:v>
                </c:pt>
                <c:pt idx="240">
                  <c:v>-4.1298978153065491E-2</c:v>
                </c:pt>
                <c:pt idx="241">
                  <c:v>-0.81393383814584297</c:v>
                </c:pt>
                <c:pt idx="242">
                  <c:v>-0.93677134553329466</c:v>
                </c:pt>
                <c:pt idx="243">
                  <c:v>-0.60384397931548506</c:v>
                </c:pt>
                <c:pt idx="244">
                  <c:v>0.20361699121183108</c:v>
                </c:pt>
                <c:pt idx="245">
                  <c:v>0.94208129132341867</c:v>
                </c:pt>
                <c:pt idx="246">
                  <c:v>1.5503967027376433</c:v>
                </c:pt>
                <c:pt idx="247">
                  <c:v>1.1995239995403324</c:v>
                </c:pt>
                <c:pt idx="248">
                  <c:v>0.91503706728768464</c:v>
                </c:pt>
                <c:pt idx="249">
                  <c:v>0.82659182475288162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73-9C49-8116-42379133FA3E}"/>
            </c:ext>
          </c:extLst>
        </c:ser>
        <c:ser>
          <c:idx val="1"/>
          <c:order val="1"/>
          <c:tx>
            <c:strRef>
              <c:f>Sheet2!$AE$1</c:f>
              <c:strCache>
                <c:ptCount val="1"/>
                <c:pt idx="0">
                  <c:v>MACD-Signal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val>
            <c:numRef>
              <c:f>Sheet2!$AE$2:$AE$251</c:f>
              <c:numCache>
                <c:formatCode>0.000</c:formatCode>
                <c:ptCount val="250"/>
                <c:pt idx="0">
                  <c:v>0</c:v>
                </c:pt>
                <c:pt idx="1">
                  <c:v>0.15479797699219944</c:v>
                </c:pt>
                <c:pt idx="2">
                  <c:v>1.5150842873386736E-3</c:v>
                </c:pt>
                <c:pt idx="3">
                  <c:v>-0.18794210018290236</c:v>
                </c:pt>
                <c:pt idx="4">
                  <c:v>-0.73762729965889451</c:v>
                </c:pt>
                <c:pt idx="5">
                  <c:v>-1.3980297127375056</c:v>
                </c:pt>
                <c:pt idx="6">
                  <c:v>-1.7908843063997164</c:v>
                </c:pt>
                <c:pt idx="7">
                  <c:v>-2.0337944278773294</c:v>
                </c:pt>
                <c:pt idx="8">
                  <c:v>-2.1123478583597466</c:v>
                </c:pt>
                <c:pt idx="9">
                  <c:v>-1.8106317445778353</c:v>
                </c:pt>
                <c:pt idx="10">
                  <c:v>-1.3499444653470087</c:v>
                </c:pt>
                <c:pt idx="11">
                  <c:v>-1.5772446620792526</c:v>
                </c:pt>
                <c:pt idx="12">
                  <c:v>-1.517701800191148</c:v>
                </c:pt>
                <c:pt idx="13">
                  <c:v>-1.7406697135736759</c:v>
                </c:pt>
                <c:pt idx="14">
                  <c:v>-1.9854567637059959</c:v>
                </c:pt>
                <c:pt idx="15">
                  <c:v>-1.9698299314304295</c:v>
                </c:pt>
                <c:pt idx="16">
                  <c:v>-2.082745063956458</c:v>
                </c:pt>
                <c:pt idx="17">
                  <c:v>-1.7131449851464067</c:v>
                </c:pt>
                <c:pt idx="18">
                  <c:v>-1.3278203513283202</c:v>
                </c:pt>
                <c:pt idx="19">
                  <c:v>-0.83723009767244372</c:v>
                </c:pt>
                <c:pt idx="20">
                  <c:v>-0.89697036799058028</c:v>
                </c:pt>
                <c:pt idx="21">
                  <c:v>-1.400513886734654</c:v>
                </c:pt>
                <c:pt idx="22">
                  <c:v>-2.1584737935610043</c:v>
                </c:pt>
                <c:pt idx="23">
                  <c:v>-2.4829734670010466</c:v>
                </c:pt>
                <c:pt idx="24">
                  <c:v>-2.5511918031306875</c:v>
                </c:pt>
                <c:pt idx="25">
                  <c:v>-2.4759411506346902</c:v>
                </c:pt>
                <c:pt idx="26">
                  <c:v>-2.2149839615495712</c:v>
                </c:pt>
                <c:pt idx="27">
                  <c:v>-1.6104980491187204</c:v>
                </c:pt>
                <c:pt idx="28">
                  <c:v>-1.0911597931949009</c:v>
                </c:pt>
                <c:pt idx="29">
                  <c:v>-0.74050549044100811</c:v>
                </c:pt>
                <c:pt idx="30">
                  <c:v>-0.49166912001235097</c:v>
                </c:pt>
                <c:pt idx="31">
                  <c:v>-0.11042232506863223</c:v>
                </c:pt>
                <c:pt idx="32">
                  <c:v>4.9507189415183291E-2</c:v>
                </c:pt>
                <c:pt idx="33">
                  <c:v>0.5151023617160897</c:v>
                </c:pt>
                <c:pt idx="34">
                  <c:v>0.88773141824646995</c:v>
                </c:pt>
                <c:pt idx="35">
                  <c:v>0.95033156650480866</c:v>
                </c:pt>
                <c:pt idx="36">
                  <c:v>0.53254010886903591</c:v>
                </c:pt>
                <c:pt idx="37">
                  <c:v>-6.9735674977046247E-2</c:v>
                </c:pt>
                <c:pt idx="38">
                  <c:v>-0.57412486174019972</c:v>
                </c:pt>
                <c:pt idx="39">
                  <c:v>-1.6041706563656193</c:v>
                </c:pt>
                <c:pt idx="40">
                  <c:v>-2.1665362087558515</c:v>
                </c:pt>
                <c:pt idx="41">
                  <c:v>-2.1086860930183851</c:v>
                </c:pt>
                <c:pt idx="42">
                  <c:v>-1.7743231383420339</c:v>
                </c:pt>
                <c:pt idx="43">
                  <c:v>-1.7160123709093991</c:v>
                </c:pt>
                <c:pt idx="44">
                  <c:v>-1.4992137147687488</c:v>
                </c:pt>
                <c:pt idx="45">
                  <c:v>-1.3228359480683425</c:v>
                </c:pt>
                <c:pt idx="46">
                  <c:v>-1.1481189050445875</c:v>
                </c:pt>
                <c:pt idx="47">
                  <c:v>-0.78120389727204198</c:v>
                </c:pt>
                <c:pt idx="48">
                  <c:v>-0.16230135017148672</c:v>
                </c:pt>
                <c:pt idx="49">
                  <c:v>0.69701739712156152</c:v>
                </c:pt>
                <c:pt idx="50">
                  <c:v>1.1883198892274929</c:v>
                </c:pt>
                <c:pt idx="51">
                  <c:v>1.7130606764853811</c:v>
                </c:pt>
                <c:pt idx="52">
                  <c:v>2.5146917066939611</c:v>
                </c:pt>
                <c:pt idx="53">
                  <c:v>3.2519306992980557</c:v>
                </c:pt>
                <c:pt idx="54">
                  <c:v>3.5134356791256822</c:v>
                </c:pt>
                <c:pt idx="55">
                  <c:v>3.2189666699094648</c:v>
                </c:pt>
                <c:pt idx="56">
                  <c:v>2.6172541099583486</c:v>
                </c:pt>
                <c:pt idx="57">
                  <c:v>1.7526880735105821</c:v>
                </c:pt>
                <c:pt idx="58">
                  <c:v>0.76634737546094756</c:v>
                </c:pt>
                <c:pt idx="59">
                  <c:v>-0.42742427083416773</c:v>
                </c:pt>
                <c:pt idx="60">
                  <c:v>-1.3224097082359101</c:v>
                </c:pt>
                <c:pt idx="61">
                  <c:v>-1.9556950332355334</c:v>
                </c:pt>
                <c:pt idx="62">
                  <c:v>-1.8791850554888914</c:v>
                </c:pt>
                <c:pt idx="63">
                  <c:v>-1.6832116990094956</c:v>
                </c:pt>
                <c:pt idx="64">
                  <c:v>-1.0076425964415534</c:v>
                </c:pt>
                <c:pt idx="65">
                  <c:v>-0.31640814613161106</c:v>
                </c:pt>
                <c:pt idx="66">
                  <c:v>4.3073703090848556E-2</c:v>
                </c:pt>
                <c:pt idx="67">
                  <c:v>0.39911984050397381</c:v>
                </c:pt>
                <c:pt idx="68">
                  <c:v>0.69492018929999799</c:v>
                </c:pt>
                <c:pt idx="69">
                  <c:v>1.2879767245633</c:v>
                </c:pt>
                <c:pt idx="70">
                  <c:v>1.804951516008735</c:v>
                </c:pt>
                <c:pt idx="71">
                  <c:v>1.7683285297299065</c:v>
                </c:pt>
                <c:pt idx="72">
                  <c:v>1.5886202354095385</c:v>
                </c:pt>
                <c:pt idx="73">
                  <c:v>1.4920642133644064</c:v>
                </c:pt>
                <c:pt idx="74">
                  <c:v>1.9412393983311413</c:v>
                </c:pt>
                <c:pt idx="75">
                  <c:v>2.4017503413838712</c:v>
                </c:pt>
                <c:pt idx="76">
                  <c:v>3.0486374837966288</c:v>
                </c:pt>
                <c:pt idx="77">
                  <c:v>2.9370694500309291</c:v>
                </c:pt>
                <c:pt idx="78">
                  <c:v>3.2752036913811686</c:v>
                </c:pt>
                <c:pt idx="79">
                  <c:v>3.2768116234186109</c:v>
                </c:pt>
                <c:pt idx="80">
                  <c:v>3.7290168822271523</c:v>
                </c:pt>
                <c:pt idx="81">
                  <c:v>3.9200160094278198</c:v>
                </c:pt>
                <c:pt idx="82">
                  <c:v>3.8163981382845957</c:v>
                </c:pt>
                <c:pt idx="83">
                  <c:v>2.9972396016157172</c:v>
                </c:pt>
                <c:pt idx="84">
                  <c:v>1.7352848176388895</c:v>
                </c:pt>
                <c:pt idx="85">
                  <c:v>-0.42927824063143127</c:v>
                </c:pt>
                <c:pt idx="86">
                  <c:v>-2.3649499110453713</c:v>
                </c:pt>
                <c:pt idx="87">
                  <c:v>-3.4694622157717228</c:v>
                </c:pt>
                <c:pt idx="88">
                  <c:v>-3.6959787473762526</c:v>
                </c:pt>
                <c:pt idx="89">
                  <c:v>-3.1896380164467577</c:v>
                </c:pt>
                <c:pt idx="90">
                  <c:v>-2.4275414744490886</c:v>
                </c:pt>
                <c:pt idx="91">
                  <c:v>-1.9798975810473924</c:v>
                </c:pt>
                <c:pt idx="92">
                  <c:v>-1.7385079261341509</c:v>
                </c:pt>
                <c:pt idx="93">
                  <c:v>-1.6068726124848696</c:v>
                </c:pt>
                <c:pt idx="94">
                  <c:v>-1.0755619579175877</c:v>
                </c:pt>
                <c:pt idx="95">
                  <c:v>-0.67118112202092628</c:v>
                </c:pt>
                <c:pt idx="96">
                  <c:v>4.2817059497934629E-2</c:v>
                </c:pt>
                <c:pt idx="97">
                  <c:v>0.65914167074540342</c:v>
                </c:pt>
                <c:pt idx="98">
                  <c:v>1.0866245109745845</c:v>
                </c:pt>
                <c:pt idx="99">
                  <c:v>0.62973615391190085</c:v>
                </c:pt>
                <c:pt idx="100">
                  <c:v>-8.4019407080534375E-2</c:v>
                </c:pt>
                <c:pt idx="101">
                  <c:v>-0.69478663482881653</c:v>
                </c:pt>
                <c:pt idx="102">
                  <c:v>-0.94873222880299601</c:v>
                </c:pt>
                <c:pt idx="103">
                  <c:v>-0.88811318794032479</c:v>
                </c:pt>
                <c:pt idx="104">
                  <c:v>-0.61772742751081156</c:v>
                </c:pt>
                <c:pt idx="105">
                  <c:v>-0.11869598236152866</c:v>
                </c:pt>
                <c:pt idx="106">
                  <c:v>-7.6882805263205151E-2</c:v>
                </c:pt>
                <c:pt idx="107">
                  <c:v>6.7831706881379988E-2</c:v>
                </c:pt>
                <c:pt idx="108">
                  <c:v>0.51415804162217249</c:v>
                </c:pt>
                <c:pt idx="109">
                  <c:v>0.39220284679046519</c:v>
                </c:pt>
                <c:pt idx="110">
                  <c:v>0.34827627500316205</c:v>
                </c:pt>
                <c:pt idx="111">
                  <c:v>0.24241098636766986</c:v>
                </c:pt>
                <c:pt idx="112">
                  <c:v>9.8921899400436344E-2</c:v>
                </c:pt>
                <c:pt idx="113">
                  <c:v>-0.32370959448384951</c:v>
                </c:pt>
                <c:pt idx="114">
                  <c:v>-0.69993348512520659</c:v>
                </c:pt>
                <c:pt idx="115">
                  <c:v>-0.92220340428797676</c:v>
                </c:pt>
                <c:pt idx="116">
                  <c:v>-0.86008943694257545</c:v>
                </c:pt>
                <c:pt idx="117">
                  <c:v>-1.02766744516346</c:v>
                </c:pt>
                <c:pt idx="118">
                  <c:v>-0.81941557636127538</c:v>
                </c:pt>
                <c:pt idx="119">
                  <c:v>-0.25934883479318055</c:v>
                </c:pt>
                <c:pt idx="120">
                  <c:v>0.2995708689792756</c:v>
                </c:pt>
                <c:pt idx="121">
                  <c:v>0.53182834610540008</c:v>
                </c:pt>
                <c:pt idx="122">
                  <c:v>0.8693436822319951</c:v>
                </c:pt>
                <c:pt idx="123">
                  <c:v>0.91804740376247995</c:v>
                </c:pt>
                <c:pt idx="124">
                  <c:v>0.92225861502835271</c:v>
                </c:pt>
                <c:pt idx="125">
                  <c:v>0.69299436325104047</c:v>
                </c:pt>
                <c:pt idx="126">
                  <c:v>1.4396856373923711E-2</c:v>
                </c:pt>
                <c:pt idx="127">
                  <c:v>-0.72760256845352844</c:v>
                </c:pt>
                <c:pt idx="128">
                  <c:v>-1.455824963338811</c:v>
                </c:pt>
                <c:pt idx="129">
                  <c:v>-1.6378678309753898</c:v>
                </c:pt>
                <c:pt idx="130">
                  <c:v>-1.9335194890364402</c:v>
                </c:pt>
                <c:pt idx="131">
                  <c:v>-2.4053659519240345</c:v>
                </c:pt>
                <c:pt idx="132">
                  <c:v>-2.3909300643978479</c:v>
                </c:pt>
                <c:pt idx="133">
                  <c:v>-2.4121677319324131</c:v>
                </c:pt>
                <c:pt idx="134">
                  <c:v>-2.3475745989937877</c:v>
                </c:pt>
                <c:pt idx="135">
                  <c:v>-2.2666704021443991</c:v>
                </c:pt>
                <c:pt idx="136">
                  <c:v>-2.4821780051829356</c:v>
                </c:pt>
                <c:pt idx="137">
                  <c:v>-3.1424210055671833</c:v>
                </c:pt>
                <c:pt idx="138">
                  <c:v>-3.62828487799624</c:v>
                </c:pt>
                <c:pt idx="139">
                  <c:v>-3.410531516181428</c:v>
                </c:pt>
                <c:pt idx="140">
                  <c:v>-3.0028778155440179</c:v>
                </c:pt>
                <c:pt idx="141">
                  <c:v>-2.6997413125285377</c:v>
                </c:pt>
                <c:pt idx="142">
                  <c:v>-2.6460429999589201</c:v>
                </c:pt>
                <c:pt idx="143">
                  <c:v>-2.9527663860891042</c:v>
                </c:pt>
                <c:pt idx="144">
                  <c:v>-3.0215570749494969</c:v>
                </c:pt>
                <c:pt idx="145">
                  <c:v>-2.4088420874994081</c:v>
                </c:pt>
                <c:pt idx="146">
                  <c:v>-1.5155580622857769</c:v>
                </c:pt>
                <c:pt idx="147">
                  <c:v>-0.81769018343233801</c:v>
                </c:pt>
                <c:pt idx="148">
                  <c:v>-0.52631403553037781</c:v>
                </c:pt>
                <c:pt idx="149">
                  <c:v>-6.2410401907656024E-2</c:v>
                </c:pt>
                <c:pt idx="150">
                  <c:v>5.5728166308772413E-2</c:v>
                </c:pt>
                <c:pt idx="151">
                  <c:v>-6.6816110014195268E-2</c:v>
                </c:pt>
                <c:pt idx="152">
                  <c:v>-0.31825824578142942</c:v>
                </c:pt>
                <c:pt idx="153">
                  <c:v>-0.55867818083456922</c:v>
                </c:pt>
                <c:pt idx="154">
                  <c:v>-0.84700703076930739</c:v>
                </c:pt>
                <c:pt idx="155">
                  <c:v>-0.51503580065537913</c:v>
                </c:pt>
                <c:pt idx="156">
                  <c:v>-0.6707505960820429</c:v>
                </c:pt>
                <c:pt idx="157">
                  <c:v>-0.78203218406531949</c:v>
                </c:pt>
                <c:pt idx="158">
                  <c:v>-0.94418775283108081</c:v>
                </c:pt>
                <c:pt idx="159">
                  <c:v>-1.0925613137882748</c:v>
                </c:pt>
                <c:pt idx="160">
                  <c:v>-0.83905375683231209</c:v>
                </c:pt>
                <c:pt idx="161">
                  <c:v>-0.33742442538540673</c:v>
                </c:pt>
                <c:pt idx="162">
                  <c:v>0.18311772222995176</c:v>
                </c:pt>
                <c:pt idx="163">
                  <c:v>0.7329618677093872</c:v>
                </c:pt>
                <c:pt idx="164">
                  <c:v>0.81134682234232347</c:v>
                </c:pt>
                <c:pt idx="165">
                  <c:v>0.92421603861257784</c:v>
                </c:pt>
                <c:pt idx="166">
                  <c:v>0.79916542444852012</c:v>
                </c:pt>
                <c:pt idx="167">
                  <c:v>0.57951019193057207</c:v>
                </c:pt>
                <c:pt idx="168">
                  <c:v>0.15362466785626525</c:v>
                </c:pt>
                <c:pt idx="169">
                  <c:v>-0.3700047746220646</c:v>
                </c:pt>
                <c:pt idx="170">
                  <c:v>-0.59956633641328616</c:v>
                </c:pt>
                <c:pt idx="171">
                  <c:v>-0.79702097672040284</c:v>
                </c:pt>
                <c:pt idx="172">
                  <c:v>-0.57226304233105874</c:v>
                </c:pt>
                <c:pt idx="173">
                  <c:v>-6.6894268322376535E-2</c:v>
                </c:pt>
                <c:pt idx="174">
                  <c:v>0.46088490888920652</c:v>
                </c:pt>
                <c:pt idx="175">
                  <c:v>0.57849788905239341</c:v>
                </c:pt>
                <c:pt idx="176">
                  <c:v>0.56954419840202553</c:v>
                </c:pt>
                <c:pt idx="177">
                  <c:v>0.49632272929008936</c:v>
                </c:pt>
                <c:pt idx="178">
                  <c:v>4.5331650901769119E-2</c:v>
                </c:pt>
                <c:pt idx="179">
                  <c:v>-0.35224925974280191</c:v>
                </c:pt>
                <c:pt idx="180">
                  <c:v>-0.75455479401524761</c:v>
                </c:pt>
                <c:pt idx="181">
                  <c:v>-0.83566402292313047</c:v>
                </c:pt>
                <c:pt idx="182">
                  <c:v>-0.61297255707995324</c:v>
                </c:pt>
                <c:pt idx="183">
                  <c:v>-0.49466679805302161</c:v>
                </c:pt>
                <c:pt idx="184">
                  <c:v>-0.40476997902568362</c:v>
                </c:pt>
                <c:pt idx="185">
                  <c:v>-0.2959219908553325</c:v>
                </c:pt>
                <c:pt idx="186">
                  <c:v>-0.17287806997837607</c:v>
                </c:pt>
                <c:pt idx="187">
                  <c:v>9.6603678788428057E-2</c:v>
                </c:pt>
                <c:pt idx="188">
                  <c:v>0.27874907803805665</c:v>
                </c:pt>
                <c:pt idx="189">
                  <c:v>0.30845877587812592</c:v>
                </c:pt>
                <c:pt idx="190">
                  <c:v>0.28799629626699752</c:v>
                </c:pt>
                <c:pt idx="191">
                  <c:v>0.5757755979877055</c:v>
                </c:pt>
                <c:pt idx="192">
                  <c:v>1.1347010671155684</c:v>
                </c:pt>
                <c:pt idx="193">
                  <c:v>1.2858315060603511</c:v>
                </c:pt>
                <c:pt idx="194">
                  <c:v>0.87713597831181889</c:v>
                </c:pt>
                <c:pt idx="195">
                  <c:v>0.26934473696411215</c:v>
                </c:pt>
                <c:pt idx="196">
                  <c:v>-0.1188423338485345</c:v>
                </c:pt>
                <c:pt idx="197">
                  <c:v>-0.47024381196890419</c:v>
                </c:pt>
                <c:pt idx="198">
                  <c:v>-0.48316809808048977</c:v>
                </c:pt>
                <c:pt idx="199">
                  <c:v>-0.56546492722348518</c:v>
                </c:pt>
                <c:pt idx="200">
                  <c:v>-0.59586047155052224</c:v>
                </c:pt>
                <c:pt idx="201">
                  <c:v>-0.49800287286361777</c:v>
                </c:pt>
                <c:pt idx="202">
                  <c:v>-0.50069608069757343</c:v>
                </c:pt>
                <c:pt idx="203">
                  <c:v>-0.21092567480430355</c:v>
                </c:pt>
                <c:pt idx="204">
                  <c:v>2.3140896557179325E-2</c:v>
                </c:pt>
                <c:pt idx="205">
                  <c:v>0.19881983404014125</c:v>
                </c:pt>
                <c:pt idx="206">
                  <c:v>8.1046081410057105E-2</c:v>
                </c:pt>
                <c:pt idx="207">
                  <c:v>0.2509780358510314</c:v>
                </c:pt>
                <c:pt idx="208">
                  <c:v>0.64575937653957194</c:v>
                </c:pt>
                <c:pt idx="209">
                  <c:v>1.1814203518988742</c:v>
                </c:pt>
                <c:pt idx="210">
                  <c:v>1.5667764575328897</c:v>
                </c:pt>
                <c:pt idx="211">
                  <c:v>1.3580218841340117</c:v>
                </c:pt>
                <c:pt idx="212">
                  <c:v>1.0791420053176664</c:v>
                </c:pt>
                <c:pt idx="213">
                  <c:v>0.97631165485976701</c:v>
                </c:pt>
                <c:pt idx="214">
                  <c:v>1.0477647189800987</c:v>
                </c:pt>
                <c:pt idx="215">
                  <c:v>0.90581939598118577</c:v>
                </c:pt>
                <c:pt idx="216">
                  <c:v>0.4505090131633418</c:v>
                </c:pt>
                <c:pt idx="217">
                  <c:v>-2.9107365392203877E-3</c:v>
                </c:pt>
                <c:pt idx="218">
                  <c:v>0.25725197110910386</c:v>
                </c:pt>
                <c:pt idx="219">
                  <c:v>0.68297785643901598</c:v>
                </c:pt>
                <c:pt idx="220">
                  <c:v>1.2313280301343708</c:v>
                </c:pt>
                <c:pt idx="221">
                  <c:v>1.8398091179973215</c:v>
                </c:pt>
                <c:pt idx="222">
                  <c:v>2.1163748208503828</c:v>
                </c:pt>
                <c:pt idx="223">
                  <c:v>2.2213916446732567</c:v>
                </c:pt>
                <c:pt idx="224">
                  <c:v>1.9637205009664109</c:v>
                </c:pt>
                <c:pt idx="225">
                  <c:v>2.0667171101374868</c:v>
                </c:pt>
                <c:pt idx="226">
                  <c:v>1.7885464916958345</c:v>
                </c:pt>
                <c:pt idx="227">
                  <c:v>1.8787783698095317</c:v>
                </c:pt>
                <c:pt idx="228">
                  <c:v>1.7319640463844883</c:v>
                </c:pt>
                <c:pt idx="229">
                  <c:v>1.3017280570707701</c:v>
                </c:pt>
                <c:pt idx="230">
                  <c:v>1.0622029698279629</c:v>
                </c:pt>
                <c:pt idx="231">
                  <c:v>0.90687210439155241</c:v>
                </c:pt>
                <c:pt idx="232">
                  <c:v>0.53630645947652511</c:v>
                </c:pt>
                <c:pt idx="233">
                  <c:v>0.28832479319664761</c:v>
                </c:pt>
                <c:pt idx="234">
                  <c:v>-0.16636745778790984</c:v>
                </c:pt>
                <c:pt idx="235">
                  <c:v>-0.1196550583588956</c:v>
                </c:pt>
                <c:pt idx="236">
                  <c:v>-0.14239583069150105</c:v>
                </c:pt>
                <c:pt idx="237">
                  <c:v>5.8761746922924879E-2</c:v>
                </c:pt>
                <c:pt idx="238">
                  <c:v>0.17215880648273174</c:v>
                </c:pt>
                <c:pt idx="239">
                  <c:v>0.16854126505976463</c:v>
                </c:pt>
                <c:pt idx="240">
                  <c:v>2.8647769584544559E-2</c:v>
                </c:pt>
                <c:pt idx="241">
                  <c:v>-0.53307330223571381</c:v>
                </c:pt>
                <c:pt idx="242">
                  <c:v>-0.80220533110076775</c:v>
                </c:pt>
                <c:pt idx="243">
                  <c:v>-0.66996442991057936</c:v>
                </c:pt>
                <c:pt idx="244">
                  <c:v>-8.7576815828972421E-2</c:v>
                </c:pt>
                <c:pt idx="245">
                  <c:v>0.59886192227262169</c:v>
                </c:pt>
                <c:pt idx="246">
                  <c:v>1.233218442582636</c:v>
                </c:pt>
                <c:pt idx="247">
                  <c:v>1.2107554805544336</c:v>
                </c:pt>
                <c:pt idx="248">
                  <c:v>1.0136098717099342</c:v>
                </c:pt>
                <c:pt idx="249">
                  <c:v>0.88893117373856589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F73-9C49-8116-42379133FA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1145455"/>
        <c:axId val="1442886367"/>
      </c:areaChart>
      <c:catAx>
        <c:axId val="13511454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886367"/>
        <c:crosses val="autoZero"/>
        <c:auto val="1"/>
        <c:lblAlgn val="ctr"/>
        <c:lblOffset val="100"/>
        <c:noMultiLvlLbl val="0"/>
      </c:catAx>
      <c:valAx>
        <c:axId val="1442886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11454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 price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Sheet3!$D$1</c:f>
              <c:strCache>
                <c:ptCount val="1"/>
                <c:pt idx="0">
                  <c:v>CLOSE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Sheet3!$D$2:$D$251</c:f>
              <c:numCache>
                <c:formatCode>General</c:formatCode>
                <c:ptCount val="250"/>
                <c:pt idx="0">
                  <c:v>90</c:v>
                </c:pt>
                <c:pt idx="1">
                  <c:v>91.741477241162201</c:v>
                </c:pt>
                <c:pt idx="2">
                  <c:v>88.62386290530263</c:v>
                </c:pt>
                <c:pt idx="3">
                  <c:v>88.259010556836714</c:v>
                </c:pt>
                <c:pt idx="4">
                  <c:v>83.474358479697926</c:v>
                </c:pt>
                <c:pt idx="5">
                  <c:v>80.519112708815584</c:v>
                </c:pt>
                <c:pt idx="6">
                  <c:v>80.57493619904173</c:v>
                </c:pt>
                <c:pt idx="7">
                  <c:v>79.358068992852481</c:v>
                </c:pt>
                <c:pt idx="8">
                  <c:v>78.979382652699584</c:v>
                </c:pt>
                <c:pt idx="9">
                  <c:v>81.577952350193925</c:v>
                </c:pt>
                <c:pt idx="10">
                  <c:v>82.831958427358757</c:v>
                </c:pt>
                <c:pt idx="11">
                  <c:v>75.826762056318529</c:v>
                </c:pt>
                <c:pt idx="12">
                  <c:v>78.788723348938049</c:v>
                </c:pt>
                <c:pt idx="13">
                  <c:v>74.501225841887504</c:v>
                </c:pt>
                <c:pt idx="14">
                  <c:v>73.114317572022415</c:v>
                </c:pt>
                <c:pt idx="15">
                  <c:v>74.176932202761449</c:v>
                </c:pt>
                <c:pt idx="16">
                  <c:v>71.283692989245935</c:v>
                </c:pt>
                <c:pt idx="17">
                  <c:v>75.504268767429139</c:v>
                </c:pt>
                <c:pt idx="18">
                  <c:v>75.245567391561949</c:v>
                </c:pt>
                <c:pt idx="19">
                  <c:v>77.179413705874651</c:v>
                </c:pt>
                <c:pt idx="20">
                  <c:v>72.198762473864647</c:v>
                </c:pt>
                <c:pt idx="21">
                  <c:v>67.634125779332578</c:v>
                </c:pt>
                <c:pt idx="22">
                  <c:v>63.071002771601265</c:v>
                </c:pt>
                <c:pt idx="23">
                  <c:v>64.534676625982499</c:v>
                </c:pt>
                <c:pt idx="24">
                  <c:v>64.092560695051148</c:v>
                </c:pt>
                <c:pt idx="25">
                  <c:v>63.662609480417338</c:v>
                </c:pt>
                <c:pt idx="26">
                  <c:v>64.509089411336262</c:v>
                </c:pt>
                <c:pt idx="27">
                  <c:v>67.873471954091968</c:v>
                </c:pt>
                <c:pt idx="28">
                  <c:v>67.690076518752718</c:v>
                </c:pt>
                <c:pt idx="29">
                  <c:v>67.364615921721864</c:v>
                </c:pt>
                <c:pt idx="30">
                  <c:v>67.501232979509439</c:v>
                </c:pt>
                <c:pt idx="31">
                  <c:v>69.881787949055635</c:v>
                </c:pt>
                <c:pt idx="32">
                  <c:v>68.501612013356365</c:v>
                </c:pt>
                <c:pt idx="33">
                  <c:v>73.007474498740237</c:v>
                </c:pt>
                <c:pt idx="34">
                  <c:v>73.35380745767408</c:v>
                </c:pt>
                <c:pt idx="35">
                  <c:v>71.893139142266833</c:v>
                </c:pt>
                <c:pt idx="36">
                  <c:v>67.818707731723279</c:v>
                </c:pt>
                <c:pt idx="37">
                  <c:v>65.403594361945935</c:v>
                </c:pt>
                <c:pt idx="38">
                  <c:v>64.580385204638148</c:v>
                </c:pt>
                <c:pt idx="39">
                  <c:v>56.292453290789837</c:v>
                </c:pt>
                <c:pt idx="40">
                  <c:v>57.940412173632097</c:v>
                </c:pt>
                <c:pt idx="41">
                  <c:v>60.790339029756993</c:v>
                </c:pt>
                <c:pt idx="42">
                  <c:v>61.82327201907043</c:v>
                </c:pt>
                <c:pt idx="43">
                  <c:v>58.531358745566109</c:v>
                </c:pt>
                <c:pt idx="44">
                  <c:v>60.227111060436464</c:v>
                </c:pt>
                <c:pt idx="45">
                  <c:v>59.518788379960704</c:v>
                </c:pt>
                <c:pt idx="46">
                  <c:v>59.580945668571218</c:v>
                </c:pt>
                <c:pt idx="47">
                  <c:v>61.82762367816516</c:v>
                </c:pt>
                <c:pt idx="48">
                  <c:v>65.263416896618708</c:v>
                </c:pt>
                <c:pt idx="49">
                  <c:v>69.703857946669658</c:v>
                </c:pt>
                <c:pt idx="50">
                  <c:v>68.653796676339255</c:v>
                </c:pt>
                <c:pt idx="51">
                  <c:v>72.202554297183951</c:v>
                </c:pt>
                <c:pt idx="52">
                  <c:v>78.075001230535193</c:v>
                </c:pt>
                <c:pt idx="53">
                  <c:v>81.060272538212502</c:v>
                </c:pt>
                <c:pt idx="54">
                  <c:v>80.227660541600571</c:v>
                </c:pt>
                <c:pt idx="55">
                  <c:v>77.661782704326768</c:v>
                </c:pt>
                <c:pt idx="56">
                  <c:v>75.822465287040643</c:v>
                </c:pt>
                <c:pt idx="57">
                  <c:v>72.53205573308567</c:v>
                </c:pt>
                <c:pt idx="58">
                  <c:v>69.322019143134185</c:v>
                </c:pt>
                <c:pt idx="59">
                  <c:v>63.916366368620487</c:v>
                </c:pt>
                <c:pt idx="60">
                  <c:v>63.002217306138149</c:v>
                </c:pt>
                <c:pt idx="61">
                  <c:v>61.331370908500787</c:v>
                </c:pt>
                <c:pt idx="62">
                  <c:v>65.440500354225634</c:v>
                </c:pt>
                <c:pt idx="63">
                  <c:v>64.712192648282027</c:v>
                </c:pt>
                <c:pt idx="64">
                  <c:v>69.762012271605656</c:v>
                </c:pt>
                <c:pt idx="65">
                  <c:v>71.008618777935197</c:v>
                </c:pt>
                <c:pt idx="66">
                  <c:v>69.678996435813389</c:v>
                </c:pt>
                <c:pt idx="67">
                  <c:v>71.67344366626304</c:v>
                </c:pt>
                <c:pt idx="68">
                  <c:v>72.537282903490478</c:v>
                </c:pt>
                <c:pt idx="69">
                  <c:v>77.458617981116618</c:v>
                </c:pt>
                <c:pt idx="70">
                  <c:v>78.876136359750092</c:v>
                </c:pt>
                <c:pt idx="71">
                  <c:v>75.641456073912593</c:v>
                </c:pt>
                <c:pt idx="72">
                  <c:v>75.88576998021324</c:v>
                </c:pt>
                <c:pt idx="73">
                  <c:v>77.227807673396114</c:v>
                </c:pt>
                <c:pt idx="74">
                  <c:v>83.584926231741974</c:v>
                </c:pt>
                <c:pt idx="75">
                  <c:v>85.276017738976549</c:v>
                </c:pt>
                <c:pt idx="76">
                  <c:v>90.277869672744458</c:v>
                </c:pt>
                <c:pt idx="77">
                  <c:v>85.322642067962946</c:v>
                </c:pt>
                <c:pt idx="78">
                  <c:v>92.948857613768226</c:v>
                </c:pt>
                <c:pt idx="79">
                  <c:v>91.16913733452148</c:v>
                </c:pt>
                <c:pt idx="80">
                  <c:v>98.555845436171566</c:v>
                </c:pt>
                <c:pt idx="81">
                  <c:v>98.276359963686517</c:v>
                </c:pt>
                <c:pt idx="82">
                  <c:v>98.160585727249781</c:v>
                </c:pt>
                <c:pt idx="83">
                  <c:v>92.219619289129184</c:v>
                </c:pt>
                <c:pt idx="84">
                  <c:v>87.096018126265619</c:v>
                </c:pt>
                <c:pt idx="85">
                  <c:v>73.962579503986063</c:v>
                </c:pt>
                <c:pt idx="86">
                  <c:v>70.011073577127974</c:v>
                </c:pt>
                <c:pt idx="87">
                  <c:v>70.462589945825528</c:v>
                </c:pt>
                <c:pt idx="88">
                  <c:v>72.801071411461194</c:v>
                </c:pt>
                <c:pt idx="89">
                  <c:v>76.592297701520152</c:v>
                </c:pt>
                <c:pt idx="90">
                  <c:v>78.30779478373131</c:v>
                </c:pt>
                <c:pt idx="91">
                  <c:v>75.902782160157003</c:v>
                </c:pt>
                <c:pt idx="92">
                  <c:v>74.900043084086519</c:v>
                </c:pt>
                <c:pt idx="93">
                  <c:v>74.113772464701341</c:v>
                </c:pt>
                <c:pt idx="94">
                  <c:v>78.519824852499198</c:v>
                </c:pt>
                <c:pt idx="95">
                  <c:v>77.747147686287249</c:v>
                </c:pt>
                <c:pt idx="96">
                  <c:v>82.66504003548026</c:v>
                </c:pt>
                <c:pt idx="97">
                  <c:v>83.645879389127359</c:v>
                </c:pt>
                <c:pt idx="98">
                  <c:v>84.357544733265129</c:v>
                </c:pt>
                <c:pt idx="99">
                  <c:v>76.932425212114978</c:v>
                </c:pt>
                <c:pt idx="100">
                  <c:v>74.412948300459817</c:v>
                </c:pt>
                <c:pt idx="101">
                  <c:v>73.36670840005425</c:v>
                </c:pt>
                <c:pt idx="102">
                  <c:v>74.537204692054075</c:v>
                </c:pt>
                <c:pt idx="103">
                  <c:v>75.93575147461577</c:v>
                </c:pt>
                <c:pt idx="104">
                  <c:v>77.449762609333931</c:v>
                </c:pt>
                <c:pt idx="105">
                  <c:v>80.307576011152875</c:v>
                </c:pt>
                <c:pt idx="106">
                  <c:v>76.518599054269131</c:v>
                </c:pt>
                <c:pt idx="107">
                  <c:v>78.709033621128555</c:v>
                </c:pt>
                <c:pt idx="108">
                  <c:v>82.472959229226291</c:v>
                </c:pt>
                <c:pt idx="109">
                  <c:v>77.407371152432233</c:v>
                </c:pt>
                <c:pt idx="110">
                  <c:v>79.160525663603153</c:v>
                </c:pt>
                <c:pt idx="111">
                  <c:v>78.317071346271391</c:v>
                </c:pt>
                <c:pt idx="112">
                  <c:v>77.741891709536446</c:v>
                </c:pt>
                <c:pt idx="113">
                  <c:v>74.188164101956147</c:v>
                </c:pt>
                <c:pt idx="114">
                  <c:v>73.521811552965218</c:v>
                </c:pt>
                <c:pt idx="115">
                  <c:v>73.400172193145792</c:v>
                </c:pt>
                <c:pt idx="116">
                  <c:v>74.996969074401193</c:v>
                </c:pt>
                <c:pt idx="117">
                  <c:v>71.647049235338045</c:v>
                </c:pt>
                <c:pt idx="118">
                  <c:v>75.192268049570117</c:v>
                </c:pt>
                <c:pt idx="119">
                  <c:v>78.76976233396806</c:v>
                </c:pt>
                <c:pt idx="120">
                  <c:v>80.023804276718991</c:v>
                </c:pt>
                <c:pt idx="121">
                  <c:v>78.596882626175372</c:v>
                </c:pt>
                <c:pt idx="122">
                  <c:v>81.57123770549903</c:v>
                </c:pt>
                <c:pt idx="123">
                  <c:v>79.81194567488248</c:v>
                </c:pt>
                <c:pt idx="124">
                  <c:v>80.530690821218457</c:v>
                </c:pt>
                <c:pt idx="125">
                  <c:v>78.469998232273042</c:v>
                </c:pt>
                <c:pt idx="126">
                  <c:v>73.368706275947289</c:v>
                </c:pt>
                <c:pt idx="127">
                  <c:v>71.0165589866034</c:v>
                </c:pt>
                <c:pt idx="128">
                  <c:v>68.152055282023767</c:v>
                </c:pt>
                <c:pt idx="129">
                  <c:v>70.810274441198061</c:v>
                </c:pt>
                <c:pt idx="130">
                  <c:v>66.938221825300531</c:v>
                </c:pt>
                <c:pt idx="131">
                  <c:v>63.107794389603747</c:v>
                </c:pt>
                <c:pt idx="132">
                  <c:v>65.958753229621266</c:v>
                </c:pt>
                <c:pt idx="133">
                  <c:v>63.443530580384568</c:v>
                </c:pt>
                <c:pt idx="134">
                  <c:v>63.19474907660873</c:v>
                </c:pt>
                <c:pt idx="135">
                  <c:v>62.275023893681329</c:v>
                </c:pt>
                <c:pt idx="136">
                  <c:v>58.077824554233686</c:v>
                </c:pt>
                <c:pt idx="137">
                  <c:v>51.618132419884304</c:v>
                </c:pt>
                <c:pt idx="138">
                  <c:v>50.422246649847033</c:v>
                </c:pt>
                <c:pt idx="139">
                  <c:v>54.353050318573096</c:v>
                </c:pt>
                <c:pt idx="140">
                  <c:v>54.19350401055442</c:v>
                </c:pt>
                <c:pt idx="141">
                  <c:v>52.665147329280863</c:v>
                </c:pt>
                <c:pt idx="142">
                  <c:v>49.854893312052511</c:v>
                </c:pt>
                <c:pt idx="143">
                  <c:v>45.177372754728118</c:v>
                </c:pt>
                <c:pt idx="144">
                  <c:v>45.948363105380068</c:v>
                </c:pt>
                <c:pt idx="145">
                  <c:v>51.370692948632183</c:v>
                </c:pt>
                <c:pt idx="146">
                  <c:v>54.257343430039256</c:v>
                </c:pt>
                <c:pt idx="147">
                  <c:v>54.089809771368216</c:v>
                </c:pt>
                <c:pt idx="148">
                  <c:v>52.115769544868748</c:v>
                </c:pt>
                <c:pt idx="149">
                  <c:v>55.699190757997371</c:v>
                </c:pt>
                <c:pt idx="150">
                  <c:v>53.172712225866455</c:v>
                </c:pt>
                <c:pt idx="151">
                  <c:v>51.627444069576825</c:v>
                </c:pt>
                <c:pt idx="152">
                  <c:v>50.165759748689453</c:v>
                </c:pt>
                <c:pt idx="153">
                  <c:v>49.445518093593684</c:v>
                </c:pt>
                <c:pt idx="154">
                  <c:v>47.703584552880912</c:v>
                </c:pt>
                <c:pt idx="155">
                  <c:v>53.273041580551677</c:v>
                </c:pt>
                <c:pt idx="156">
                  <c:v>47.533347845722275</c:v>
                </c:pt>
                <c:pt idx="157">
                  <c:v>48.089287699650477</c:v>
                </c:pt>
                <c:pt idx="158">
                  <c:v>46.619766953990819</c:v>
                </c:pt>
                <c:pt idx="159">
                  <c:v>45.796385244114994</c:v>
                </c:pt>
                <c:pt idx="160">
                  <c:v>49.187302294537282</c:v>
                </c:pt>
                <c:pt idx="161">
                  <c:v>51.706036481902679</c:v>
                </c:pt>
                <c:pt idx="162">
                  <c:v>53.13495989504915</c:v>
                </c:pt>
                <c:pt idx="163">
                  <c:v>55.470373653355686</c:v>
                </c:pt>
                <c:pt idx="164">
                  <c:v>52.536250240007043</c:v>
                </c:pt>
                <c:pt idx="165">
                  <c:v>54.566733556164493</c:v>
                </c:pt>
                <c:pt idx="166">
                  <c:v>52.706534520823531</c:v>
                </c:pt>
                <c:pt idx="167">
                  <c:v>52.048715134319899</c:v>
                </c:pt>
                <c:pt idx="168">
                  <c:v>49.383881565041676</c:v>
                </c:pt>
                <c:pt idx="169">
                  <c:v>47.176464684758677</c:v>
                </c:pt>
                <c:pt idx="170">
                  <c:v>48.53160338269192</c:v>
                </c:pt>
                <c:pt idx="171">
                  <c:v>47.144031463090144</c:v>
                </c:pt>
                <c:pt idx="172">
                  <c:v>50.690743695945216</c:v>
                </c:pt>
                <c:pt idx="173">
                  <c:v>53.559901225064337</c:v>
                </c:pt>
                <c:pt idx="174">
                  <c:v>55.112482350229683</c:v>
                </c:pt>
                <c:pt idx="175">
                  <c:v>52.662906196017474</c:v>
                </c:pt>
                <c:pt idx="176">
                  <c:v>52.789661163599909</c:v>
                </c:pt>
                <c:pt idx="177">
                  <c:v>52.570977756796538</c:v>
                </c:pt>
                <c:pt idx="178">
                  <c:v>48.423186064835697</c:v>
                </c:pt>
                <c:pt idx="179">
                  <c:v>48.111038952000285</c:v>
                </c:pt>
                <c:pt idx="180">
                  <c:v>46.284013555910676</c:v>
                </c:pt>
                <c:pt idx="181">
                  <c:v>48.020998087988396</c:v>
                </c:pt>
                <c:pt idx="182">
                  <c:v>50.074371673342547</c:v>
                </c:pt>
                <c:pt idx="183">
                  <c:v>48.821037800529631</c:v>
                </c:pt>
                <c:pt idx="184">
                  <c:v>48.906521836491194</c:v>
                </c:pt>
                <c:pt idx="185">
                  <c:v>49.311268451188951</c:v>
                </c:pt>
                <c:pt idx="186">
                  <c:v>49.693289316063392</c:v>
                </c:pt>
                <c:pt idx="187">
                  <c:v>51.687298682710392</c:v>
                </c:pt>
                <c:pt idx="188">
                  <c:v>51.470747492132148</c:v>
                </c:pt>
                <c:pt idx="189">
                  <c:v>50.752938336514028</c:v>
                </c:pt>
                <c:pt idx="190">
                  <c:v>50.75901349784661</c:v>
                </c:pt>
                <c:pt idx="191">
                  <c:v>54.394341742323867</c:v>
                </c:pt>
                <c:pt idx="192">
                  <c:v>58.195312743437171</c:v>
                </c:pt>
                <c:pt idx="193">
                  <c:v>55.728647361850584</c:v>
                </c:pt>
                <c:pt idx="194">
                  <c:v>51.455850195989967</c:v>
                </c:pt>
                <c:pt idx="195">
                  <c:v>49.241635111484797</c:v>
                </c:pt>
                <c:pt idx="196">
                  <c:v>49.965828670630813</c:v>
                </c:pt>
                <c:pt idx="197">
                  <c:v>48.42533556487701</c:v>
                </c:pt>
                <c:pt idx="198">
                  <c:v>50.606755340655518</c:v>
                </c:pt>
                <c:pt idx="199">
                  <c:v>48.859309725575898</c:v>
                </c:pt>
                <c:pt idx="200">
                  <c:v>48.990598692920251</c:v>
                </c:pt>
                <c:pt idx="201">
                  <c:v>49.917730455193528</c:v>
                </c:pt>
                <c:pt idx="202">
                  <c:v>48.64799215445003</c:v>
                </c:pt>
                <c:pt idx="203">
                  <c:v>51.87886185219697</c:v>
                </c:pt>
                <c:pt idx="204">
                  <c:v>51.648442670957529</c:v>
                </c:pt>
                <c:pt idx="205">
                  <c:v>51.992309549771861</c:v>
                </c:pt>
                <c:pt idx="206">
                  <c:v>49.565947986338308</c:v>
                </c:pt>
                <c:pt idx="207">
                  <c:v>52.988414039455975</c:v>
                </c:pt>
                <c:pt idx="208">
                  <c:v>55.705292067678165</c:v>
                </c:pt>
                <c:pt idx="209">
                  <c:v>58.643798901080871</c:v>
                </c:pt>
                <c:pt idx="210">
                  <c:v>59.270548680876736</c:v>
                </c:pt>
                <c:pt idx="211">
                  <c:v>55.115886906101267</c:v>
                </c:pt>
                <c:pt idx="212">
                  <c:v>55.41137987004177</c:v>
                </c:pt>
                <c:pt idx="213">
                  <c:v>57.025959132006754</c:v>
                </c:pt>
                <c:pt idx="214">
                  <c:v>58.737090502507712</c:v>
                </c:pt>
                <c:pt idx="215">
                  <c:v>56.77962316820107</c:v>
                </c:pt>
                <c:pt idx="216">
                  <c:v>53.6016777562212</c:v>
                </c:pt>
                <c:pt idx="217">
                  <c:v>52.767518069420767</c:v>
                </c:pt>
                <c:pt idx="218">
                  <c:v>59.089760018733465</c:v>
                </c:pt>
                <c:pt idx="219">
                  <c:v>60.629416992185277</c:v>
                </c:pt>
                <c:pt idx="220">
                  <c:v>63.615774879140048</c:v>
                </c:pt>
                <c:pt idx="221">
                  <c:v>66.718976253219424</c:v>
                </c:pt>
                <c:pt idx="222">
                  <c:v>66.066374982007687</c:v>
                </c:pt>
                <c:pt idx="223">
                  <c:v>66.895589659062026</c:v>
                </c:pt>
                <c:pt idx="224">
                  <c:v>64.662956694085537</c:v>
                </c:pt>
                <c:pt idx="225">
                  <c:v>69.461438310604095</c:v>
                </c:pt>
                <c:pt idx="226">
                  <c:v>65.871567333665254</c:v>
                </c:pt>
                <c:pt idx="227">
                  <c:v>70.629563301830217</c:v>
                </c:pt>
                <c:pt idx="228">
                  <c:v>68.503747269239796</c:v>
                </c:pt>
                <c:pt idx="229">
                  <c:v>66.104774241418099</c:v>
                </c:pt>
                <c:pt idx="230">
                  <c:v>67.854594290102085</c:v>
                </c:pt>
                <c:pt idx="231">
                  <c:v>68.053239889035623</c:v>
                </c:pt>
                <c:pt idx="232">
                  <c:v>65.33440548309764</c:v>
                </c:pt>
                <c:pt idx="233">
                  <c:v>66.022476863007242</c:v>
                </c:pt>
                <c:pt idx="234">
                  <c:v>62.66604597585799</c:v>
                </c:pt>
                <c:pt idx="235">
                  <c:v>66.931989792334036</c:v>
                </c:pt>
                <c:pt idx="236">
                  <c:v>65.26317627786797</c:v>
                </c:pt>
                <c:pt idx="237">
                  <c:v>67.764463246702348</c:v>
                </c:pt>
                <c:pt idx="238">
                  <c:v>67.113082508209402</c:v>
                </c:pt>
                <c:pt idx="239">
                  <c:v>66.483507659853004</c:v>
                </c:pt>
                <c:pt idx="240">
                  <c:v>65.255137230924589</c:v>
                </c:pt>
                <c:pt idx="241">
                  <c:v>60.271852181907462</c:v>
                </c:pt>
                <c:pt idx="242">
                  <c:v>62.034143397399845</c:v>
                </c:pt>
                <c:pt idx="243">
                  <c:v>64.554063000816527</c:v>
                </c:pt>
                <c:pt idx="244">
                  <c:v>68.976388825242452</c:v>
                </c:pt>
                <c:pt idx="245">
                  <c:v>71.386835689576074</c:v>
                </c:pt>
                <c:pt idx="246">
                  <c:v>73.46638472039804</c:v>
                </c:pt>
                <c:pt idx="247">
                  <c:v>69.176776152130174</c:v>
                </c:pt>
                <c:pt idx="248">
                  <c:v>69.046376972794732</c:v>
                </c:pt>
                <c:pt idx="249">
                  <c:v>69.978503916438143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F5-174F-B223-4B160B155808}"/>
            </c:ext>
          </c:extLst>
        </c:ser>
        <c:ser>
          <c:idx val="1"/>
          <c:order val="1"/>
          <c:tx>
            <c:strRef>
              <c:f>Sheet3!$E$1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Sheet3!$E$2:$E$251</c:f>
              <c:numCache>
                <c:formatCode>General</c:formatCode>
                <c:ptCount val="25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F5-174F-B223-4B160B155808}"/>
            </c:ext>
          </c:extLst>
        </c:ser>
        <c:ser>
          <c:idx val="2"/>
          <c:order val="2"/>
          <c:tx>
            <c:strRef>
              <c:f>Sheet3!$F$1</c:f>
              <c:strCache>
                <c:ptCount val="1"/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Sheet3!$F$2:$F$251</c:f>
              <c:numCache>
                <c:formatCode>m/d/yy\ h:mm</c:formatCode>
                <c:ptCount val="25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F5-174F-B223-4B160B155808}"/>
            </c:ext>
          </c:extLst>
        </c:ser>
        <c:ser>
          <c:idx val="3"/>
          <c:order val="3"/>
          <c:tx>
            <c:strRef>
              <c:f>Sheet3!$G$1</c:f>
              <c:strCache>
                <c:ptCount val="1"/>
                <c:pt idx="0">
                  <c:v>SMA-20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Sheet3!$G$2:$G$251</c:f>
              <c:numCache>
                <c:formatCode>0.00</c:formatCode>
                <c:ptCount val="250"/>
                <c:pt idx="19">
                  <c:v>80.078051219500054</c:v>
                </c:pt>
                <c:pt idx="20">
                  <c:v>79.18798934319328</c:v>
                </c:pt>
                <c:pt idx="21">
                  <c:v>77.982621770101815</c:v>
                </c:pt>
                <c:pt idx="22">
                  <c:v>76.704978763416733</c:v>
                </c:pt>
                <c:pt idx="23">
                  <c:v>75.518762066874018</c:v>
                </c:pt>
                <c:pt idx="24">
                  <c:v>74.549672177641682</c:v>
                </c:pt>
                <c:pt idx="25">
                  <c:v>73.706847016221786</c:v>
                </c:pt>
                <c:pt idx="26">
                  <c:v>72.903554676836521</c:v>
                </c:pt>
                <c:pt idx="27">
                  <c:v>72.329324824898478</c:v>
                </c:pt>
                <c:pt idx="28">
                  <c:v>71.764859518201135</c:v>
                </c:pt>
                <c:pt idx="29">
                  <c:v>71.054192696777534</c:v>
                </c:pt>
                <c:pt idx="30">
                  <c:v>70.287656424385062</c:v>
                </c:pt>
                <c:pt idx="31">
                  <c:v>69.990407719021931</c:v>
                </c:pt>
                <c:pt idx="32">
                  <c:v>69.476052152242843</c:v>
                </c:pt>
                <c:pt idx="33">
                  <c:v>69.401364585085489</c:v>
                </c:pt>
                <c:pt idx="34">
                  <c:v>69.413339079368058</c:v>
                </c:pt>
                <c:pt idx="35">
                  <c:v>69.299149426343348</c:v>
                </c:pt>
                <c:pt idx="36">
                  <c:v>69.125900163467207</c:v>
                </c:pt>
                <c:pt idx="37">
                  <c:v>68.620866443193023</c:v>
                </c:pt>
                <c:pt idx="38">
                  <c:v>68.087607333846833</c:v>
                </c:pt>
                <c:pt idx="39">
                  <c:v>67.043259313092591</c:v>
                </c:pt>
                <c:pt idx="40">
                  <c:v>66.330341798080966</c:v>
                </c:pt>
                <c:pt idx="41">
                  <c:v>65.98815246060218</c:v>
                </c:pt>
                <c:pt idx="42">
                  <c:v>65.925765922975643</c:v>
                </c:pt>
                <c:pt idx="43">
                  <c:v>65.625600028954835</c:v>
                </c:pt>
                <c:pt idx="44">
                  <c:v>65.432327547224105</c:v>
                </c:pt>
                <c:pt idx="45">
                  <c:v>65.225136492201273</c:v>
                </c:pt>
                <c:pt idx="46">
                  <c:v>64.978729305063013</c:v>
                </c:pt>
                <c:pt idx="47">
                  <c:v>64.676436891266675</c:v>
                </c:pt>
                <c:pt idx="48">
                  <c:v>64.555103910159957</c:v>
                </c:pt>
                <c:pt idx="49">
                  <c:v>64.672066011407352</c:v>
                </c:pt>
                <c:pt idx="50">
                  <c:v>64.729694196248843</c:v>
                </c:pt>
                <c:pt idx="51">
                  <c:v>64.845732513655264</c:v>
                </c:pt>
                <c:pt idx="52">
                  <c:v>65.324401974514203</c:v>
                </c:pt>
                <c:pt idx="53">
                  <c:v>65.727041876487831</c:v>
                </c:pt>
                <c:pt idx="54">
                  <c:v>66.070734530684163</c:v>
                </c:pt>
                <c:pt idx="55">
                  <c:v>66.359166708787143</c:v>
                </c:pt>
                <c:pt idx="56">
                  <c:v>66.759354586553016</c:v>
                </c:pt>
                <c:pt idx="57">
                  <c:v>67.115777655110008</c:v>
                </c:pt>
                <c:pt idx="58">
                  <c:v>67.352859352034812</c:v>
                </c:pt>
                <c:pt idx="59">
                  <c:v>67.734055005926336</c:v>
                </c:pt>
                <c:pt idx="60">
                  <c:v>67.98714526255165</c:v>
                </c:pt>
                <c:pt idx="61">
                  <c:v>68.014196856488823</c:v>
                </c:pt>
                <c:pt idx="62">
                  <c:v>68.195058273246588</c:v>
                </c:pt>
                <c:pt idx="63">
                  <c:v>68.504099968382405</c:v>
                </c:pt>
                <c:pt idx="64">
                  <c:v>68.980845028940863</c:v>
                </c:pt>
                <c:pt idx="65">
                  <c:v>69.555336548839577</c:v>
                </c:pt>
                <c:pt idx="66">
                  <c:v>70.060239087201694</c:v>
                </c:pt>
                <c:pt idx="67">
                  <c:v>70.552530086606581</c:v>
                </c:pt>
                <c:pt idx="68">
                  <c:v>70.916223386950165</c:v>
                </c:pt>
                <c:pt idx="69">
                  <c:v>71.303961388672491</c:v>
                </c:pt>
                <c:pt idx="70">
                  <c:v>71.815078372843047</c:v>
                </c:pt>
                <c:pt idx="71">
                  <c:v>71.98702346167947</c:v>
                </c:pt>
                <c:pt idx="72">
                  <c:v>71.877561899163382</c:v>
                </c:pt>
                <c:pt idx="73">
                  <c:v>71.68593865592257</c:v>
                </c:pt>
                <c:pt idx="74">
                  <c:v>71.853801940429634</c:v>
                </c:pt>
                <c:pt idx="75">
                  <c:v>72.234513692162125</c:v>
                </c:pt>
                <c:pt idx="76">
                  <c:v>72.95728391144732</c:v>
                </c:pt>
                <c:pt idx="77">
                  <c:v>73.596813228191166</c:v>
                </c:pt>
                <c:pt idx="78">
                  <c:v>74.778155151722885</c:v>
                </c:pt>
                <c:pt idx="79">
                  <c:v>76.140793700017952</c:v>
                </c:pt>
                <c:pt idx="80">
                  <c:v>77.918475106519608</c:v>
                </c:pt>
                <c:pt idx="81">
                  <c:v>79.765724559278894</c:v>
                </c:pt>
                <c:pt idx="82">
                  <c:v>81.4017288279301</c:v>
                </c:pt>
                <c:pt idx="83">
                  <c:v>82.777100159972449</c:v>
                </c:pt>
                <c:pt idx="84">
                  <c:v>83.643800452705449</c:v>
                </c:pt>
                <c:pt idx="85">
                  <c:v>83.791498489007992</c:v>
                </c:pt>
                <c:pt idx="86">
                  <c:v>83.808102346073724</c:v>
                </c:pt>
                <c:pt idx="87">
                  <c:v>83.747559660051849</c:v>
                </c:pt>
                <c:pt idx="88">
                  <c:v>83.760749085450385</c:v>
                </c:pt>
                <c:pt idx="89">
                  <c:v>83.717433071470566</c:v>
                </c:pt>
                <c:pt idx="90">
                  <c:v>83.689015992669653</c:v>
                </c:pt>
                <c:pt idx="91">
                  <c:v>83.702082296981843</c:v>
                </c:pt>
                <c:pt idx="92">
                  <c:v>83.652795952175495</c:v>
                </c:pt>
                <c:pt idx="93">
                  <c:v>83.497094191740757</c:v>
                </c:pt>
                <c:pt idx="94">
                  <c:v>83.24383912277861</c:v>
                </c:pt>
                <c:pt idx="95">
                  <c:v>82.867395620144151</c:v>
                </c:pt>
                <c:pt idx="96">
                  <c:v>82.486754138280929</c:v>
                </c:pt>
                <c:pt idx="97">
                  <c:v>82.402916004339161</c:v>
                </c:pt>
                <c:pt idx="98">
                  <c:v>81.973350360314001</c:v>
                </c:pt>
                <c:pt idx="99">
                  <c:v>81.261514754193684</c:v>
                </c:pt>
                <c:pt idx="100">
                  <c:v>80.054369897408108</c:v>
                </c:pt>
                <c:pt idx="101">
                  <c:v>78.8088873192265</c:v>
                </c:pt>
                <c:pt idx="102">
                  <c:v>77.627718267466705</c:v>
                </c:pt>
                <c:pt idx="103">
                  <c:v>76.813524876741042</c:v>
                </c:pt>
                <c:pt idx="104">
                  <c:v>76.331212100894447</c:v>
                </c:pt>
                <c:pt idx="105">
                  <c:v>76.648461926252793</c:v>
                </c:pt>
                <c:pt idx="106">
                  <c:v>76.973838200109839</c:v>
                </c:pt>
                <c:pt idx="107">
                  <c:v>77.386160383874994</c:v>
                </c:pt>
                <c:pt idx="108">
                  <c:v>77.869754774763251</c:v>
                </c:pt>
                <c:pt idx="109">
                  <c:v>77.910508447308843</c:v>
                </c:pt>
                <c:pt idx="110">
                  <c:v>77.953144991302452</c:v>
                </c:pt>
                <c:pt idx="111">
                  <c:v>78.073859450608168</c:v>
                </c:pt>
                <c:pt idx="112">
                  <c:v>78.21595188188067</c:v>
                </c:pt>
                <c:pt idx="113">
                  <c:v>78.219671463743396</c:v>
                </c:pt>
                <c:pt idx="114">
                  <c:v>77.969770798766703</c:v>
                </c:pt>
                <c:pt idx="115">
                  <c:v>77.75242202410962</c:v>
                </c:pt>
                <c:pt idx="116">
                  <c:v>77.369018476055686</c:v>
                </c:pt>
                <c:pt idx="117">
                  <c:v>76.769076968366221</c:v>
                </c:pt>
                <c:pt idx="118">
                  <c:v>76.310813134181473</c:v>
                </c:pt>
                <c:pt idx="119">
                  <c:v>76.402679990274123</c:v>
                </c:pt>
                <c:pt idx="120">
                  <c:v>76.683222789087068</c:v>
                </c:pt>
                <c:pt idx="121">
                  <c:v>76.944731500393146</c:v>
                </c:pt>
                <c:pt idx="122">
                  <c:v>77.296433151065372</c:v>
                </c:pt>
                <c:pt idx="123">
                  <c:v>77.490242861078713</c:v>
                </c:pt>
                <c:pt idx="124">
                  <c:v>77.644289271672946</c:v>
                </c:pt>
                <c:pt idx="125">
                  <c:v>77.552410382728951</c:v>
                </c:pt>
                <c:pt idx="126">
                  <c:v>77.394915743812859</c:v>
                </c:pt>
                <c:pt idx="127">
                  <c:v>77.010292012086595</c:v>
                </c:pt>
                <c:pt idx="128">
                  <c:v>76.294246814726492</c:v>
                </c:pt>
                <c:pt idx="129">
                  <c:v>75.964391979164773</c:v>
                </c:pt>
                <c:pt idx="130">
                  <c:v>75.353276787249655</c:v>
                </c:pt>
                <c:pt idx="131">
                  <c:v>74.592812939416262</c:v>
                </c:pt>
                <c:pt idx="132">
                  <c:v>74.003656015420532</c:v>
                </c:pt>
                <c:pt idx="133">
                  <c:v>73.466424339341913</c:v>
                </c:pt>
                <c:pt idx="134">
                  <c:v>72.950071215524105</c:v>
                </c:pt>
                <c:pt idx="135">
                  <c:v>72.393813800550873</c:v>
                </c:pt>
                <c:pt idx="136">
                  <c:v>71.547856574542479</c:v>
                </c:pt>
                <c:pt idx="137">
                  <c:v>70.546410733769804</c:v>
                </c:pt>
                <c:pt idx="138">
                  <c:v>69.307909663783647</c:v>
                </c:pt>
                <c:pt idx="139">
                  <c:v>68.087074063013915</c:v>
                </c:pt>
                <c:pt idx="140">
                  <c:v>66.795559049705687</c:v>
                </c:pt>
                <c:pt idx="141">
                  <c:v>65.498972284860955</c:v>
                </c:pt>
                <c:pt idx="142">
                  <c:v>63.91315506518864</c:v>
                </c:pt>
                <c:pt idx="143">
                  <c:v>62.181426419180909</c:v>
                </c:pt>
                <c:pt idx="144">
                  <c:v>60.452310033388997</c:v>
                </c:pt>
                <c:pt idx="145">
                  <c:v>59.097344769206948</c:v>
                </c:pt>
                <c:pt idx="146">
                  <c:v>58.14177662691155</c:v>
                </c:pt>
                <c:pt idx="147">
                  <c:v>57.295439166149791</c:v>
                </c:pt>
                <c:pt idx="148">
                  <c:v>56.493624879292028</c:v>
                </c:pt>
                <c:pt idx="149">
                  <c:v>55.738070695132002</c:v>
                </c:pt>
                <c:pt idx="150">
                  <c:v>55.049795215160295</c:v>
                </c:pt>
                <c:pt idx="151">
                  <c:v>54.47577769915894</c:v>
                </c:pt>
                <c:pt idx="152">
                  <c:v>53.686128025112353</c:v>
                </c:pt>
                <c:pt idx="153">
                  <c:v>52.986227400772805</c:v>
                </c:pt>
                <c:pt idx="154">
                  <c:v>52.211669174586426</c:v>
                </c:pt>
                <c:pt idx="155">
                  <c:v>51.761570058929941</c:v>
                </c:pt>
                <c:pt idx="156">
                  <c:v>51.234346223504375</c:v>
                </c:pt>
                <c:pt idx="157">
                  <c:v>51.057903987492686</c:v>
                </c:pt>
                <c:pt idx="158">
                  <c:v>50.867780002699867</c:v>
                </c:pt>
                <c:pt idx="159">
                  <c:v>50.439946748976958</c:v>
                </c:pt>
                <c:pt idx="160">
                  <c:v>50.189636663176103</c:v>
                </c:pt>
                <c:pt idx="161">
                  <c:v>50.141681120807192</c:v>
                </c:pt>
                <c:pt idx="162">
                  <c:v>50.305684449957027</c:v>
                </c:pt>
                <c:pt idx="163">
                  <c:v>50.820334494888407</c:v>
                </c:pt>
                <c:pt idx="164">
                  <c:v>51.149728851619756</c:v>
                </c:pt>
                <c:pt idx="165">
                  <c:v>51.309530881996366</c:v>
                </c:pt>
                <c:pt idx="166">
                  <c:v>51.231990436535582</c:v>
                </c:pt>
                <c:pt idx="167">
                  <c:v>51.12993570468317</c:v>
                </c:pt>
                <c:pt idx="168">
                  <c:v>50.993341305691814</c:v>
                </c:pt>
                <c:pt idx="169">
                  <c:v>50.56720500202988</c:v>
                </c:pt>
                <c:pt idx="170">
                  <c:v>50.335149559871155</c:v>
                </c:pt>
                <c:pt idx="171">
                  <c:v>50.110978929546825</c:v>
                </c:pt>
                <c:pt idx="172">
                  <c:v>50.137228126909619</c:v>
                </c:pt>
                <c:pt idx="173">
                  <c:v>50.342947283483156</c:v>
                </c:pt>
                <c:pt idx="174">
                  <c:v>50.713392173350584</c:v>
                </c:pt>
                <c:pt idx="175">
                  <c:v>50.682885404123873</c:v>
                </c:pt>
                <c:pt idx="176">
                  <c:v>50.945701070017762</c:v>
                </c:pt>
                <c:pt idx="177">
                  <c:v>51.169785572875064</c:v>
                </c:pt>
                <c:pt idx="178">
                  <c:v>51.259956528417305</c:v>
                </c:pt>
                <c:pt idx="179">
                  <c:v>51.375689213811576</c:v>
                </c:pt>
                <c:pt idx="180">
                  <c:v>51.230524776880245</c:v>
                </c:pt>
                <c:pt idx="181">
                  <c:v>51.046272857184519</c:v>
                </c:pt>
                <c:pt idx="182">
                  <c:v>50.893243446099191</c:v>
                </c:pt>
                <c:pt idx="183">
                  <c:v>50.560776653457886</c:v>
                </c:pt>
                <c:pt idx="184">
                  <c:v>50.379290233282092</c:v>
                </c:pt>
                <c:pt idx="185">
                  <c:v>50.116516978033317</c:v>
                </c:pt>
                <c:pt idx="186">
                  <c:v>49.96585471779531</c:v>
                </c:pt>
                <c:pt idx="187">
                  <c:v>49.94778389521484</c:v>
                </c:pt>
                <c:pt idx="188">
                  <c:v>50.052127191569369</c:v>
                </c:pt>
                <c:pt idx="189">
                  <c:v>50.230950874157131</c:v>
                </c:pt>
                <c:pt idx="190">
                  <c:v>50.342321379914871</c:v>
                </c:pt>
                <c:pt idx="191">
                  <c:v>50.704836893876553</c:v>
                </c:pt>
                <c:pt idx="192">
                  <c:v>51.080065346251146</c:v>
                </c:pt>
                <c:pt idx="193">
                  <c:v>51.18850265309046</c:v>
                </c:pt>
                <c:pt idx="194">
                  <c:v>51.005671045378485</c:v>
                </c:pt>
                <c:pt idx="195">
                  <c:v>50.834607491151836</c:v>
                </c:pt>
                <c:pt idx="196">
                  <c:v>50.693415866503379</c:v>
                </c:pt>
                <c:pt idx="197">
                  <c:v>50.486133756907407</c:v>
                </c:pt>
                <c:pt idx="198">
                  <c:v>50.595312220698389</c:v>
                </c:pt>
                <c:pt idx="199">
                  <c:v>50.63272575937718</c:v>
                </c:pt>
                <c:pt idx="200">
                  <c:v>50.768055016227656</c:v>
                </c:pt>
                <c:pt idx="201">
                  <c:v>50.862891634587918</c:v>
                </c:pt>
                <c:pt idx="202">
                  <c:v>50.79157265864329</c:v>
                </c:pt>
                <c:pt idx="203">
                  <c:v>50.944463861226659</c:v>
                </c:pt>
                <c:pt idx="204">
                  <c:v>51.081559902949977</c:v>
                </c:pt>
                <c:pt idx="205">
                  <c:v>51.215611957879119</c:v>
                </c:pt>
                <c:pt idx="206">
                  <c:v>51.209244891392871</c:v>
                </c:pt>
                <c:pt idx="207">
                  <c:v>51.274300659230143</c:v>
                </c:pt>
                <c:pt idx="208">
                  <c:v>51.486027888007449</c:v>
                </c:pt>
                <c:pt idx="209">
                  <c:v>51.880570916235783</c:v>
                </c:pt>
                <c:pt idx="210">
                  <c:v>52.306147675387294</c:v>
                </c:pt>
                <c:pt idx="211">
                  <c:v>52.342224933576162</c:v>
                </c:pt>
                <c:pt idx="212">
                  <c:v>52.203028289906399</c:v>
                </c:pt>
                <c:pt idx="213">
                  <c:v>52.267893878414199</c:v>
                </c:pt>
                <c:pt idx="214">
                  <c:v>52.631955893740084</c:v>
                </c:pt>
                <c:pt idx="215">
                  <c:v>53.008855296575902</c:v>
                </c:pt>
                <c:pt idx="216">
                  <c:v>53.190647750855419</c:v>
                </c:pt>
                <c:pt idx="217">
                  <c:v>53.407756876082615</c:v>
                </c:pt>
                <c:pt idx="218">
                  <c:v>53.831907109986503</c:v>
                </c:pt>
                <c:pt idx="219">
                  <c:v>54.420412473316972</c:v>
                </c:pt>
                <c:pt idx="220">
                  <c:v>55.151671282627966</c:v>
                </c:pt>
                <c:pt idx="221">
                  <c:v>55.991733572529256</c:v>
                </c:pt>
                <c:pt idx="222">
                  <c:v>56.862652713907138</c:v>
                </c:pt>
                <c:pt idx="223">
                  <c:v>57.613489104250405</c:v>
                </c:pt>
                <c:pt idx="224">
                  <c:v>58.264214805406809</c:v>
                </c:pt>
                <c:pt idx="225">
                  <c:v>59.137671243448416</c:v>
                </c:pt>
                <c:pt idx="226">
                  <c:v>59.952952210814757</c:v>
                </c:pt>
                <c:pt idx="227">
                  <c:v>60.83500967393347</c:v>
                </c:pt>
                <c:pt idx="228">
                  <c:v>61.474932434011542</c:v>
                </c:pt>
                <c:pt idx="229">
                  <c:v>61.847981201028418</c:v>
                </c:pt>
                <c:pt idx="230">
                  <c:v>62.277183481489672</c:v>
                </c:pt>
                <c:pt idx="231">
                  <c:v>62.924051130636393</c:v>
                </c:pt>
                <c:pt idx="232">
                  <c:v>63.420202411289189</c:v>
                </c:pt>
                <c:pt idx="233">
                  <c:v>63.870028297839227</c:v>
                </c:pt>
                <c:pt idx="234">
                  <c:v>64.066476071506742</c:v>
                </c:pt>
                <c:pt idx="235">
                  <c:v>64.574094402713371</c:v>
                </c:pt>
                <c:pt idx="236">
                  <c:v>65.157169328795732</c:v>
                </c:pt>
                <c:pt idx="237">
                  <c:v>65.907016587659797</c:v>
                </c:pt>
                <c:pt idx="238">
                  <c:v>66.308182712133572</c:v>
                </c:pt>
                <c:pt idx="239">
                  <c:v>66.600887245516972</c:v>
                </c:pt>
                <c:pt idx="240">
                  <c:v>66.682855363106214</c:v>
                </c:pt>
                <c:pt idx="241">
                  <c:v>66.360499159540609</c:v>
                </c:pt>
                <c:pt idx="242">
                  <c:v>66.158887580310221</c:v>
                </c:pt>
                <c:pt idx="243">
                  <c:v>66.041811247397945</c:v>
                </c:pt>
                <c:pt idx="244">
                  <c:v>66.257482853955779</c:v>
                </c:pt>
                <c:pt idx="245">
                  <c:v>66.353752722904375</c:v>
                </c:pt>
                <c:pt idx="246">
                  <c:v>66.733493592241032</c:v>
                </c:pt>
                <c:pt idx="247">
                  <c:v>66.660854234756016</c:v>
                </c:pt>
                <c:pt idx="248">
                  <c:v>66.687985719933764</c:v>
                </c:pt>
                <c:pt idx="249">
                  <c:v>66.881672203684758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FF5-174F-B223-4B160B155808}"/>
            </c:ext>
          </c:extLst>
        </c:ser>
        <c:ser>
          <c:idx val="4"/>
          <c:order val="4"/>
          <c:tx>
            <c:strRef>
              <c:f>Sheet3!$H$1</c:f>
              <c:strCache>
                <c:ptCount val="1"/>
                <c:pt idx="0">
                  <c:v>SMA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Sheet3!$H$2:$H$251</c:f>
              <c:numCache>
                <c:formatCode>0.00</c:formatCode>
                <c:ptCount val="2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76.219080534206313</c:v>
                </c:pt>
                <c:pt idx="19">
                  <c:v>80.078051219500054</c:v>
                </c:pt>
                <c:pt idx="20">
                  <c:v>79.18798934319328</c:v>
                </c:pt>
                <c:pt idx="21">
                  <c:v>77.982621770101815</c:v>
                </c:pt>
                <c:pt idx="22">
                  <c:v>76.704978763416733</c:v>
                </c:pt>
                <c:pt idx="23">
                  <c:v>75.518762066874018</c:v>
                </c:pt>
                <c:pt idx="24">
                  <c:v>74.549672177641682</c:v>
                </c:pt>
                <c:pt idx="25">
                  <c:v>73.706847016221786</c:v>
                </c:pt>
                <c:pt idx="26">
                  <c:v>72.903554676836521</c:v>
                </c:pt>
                <c:pt idx="27">
                  <c:v>72.329324824898478</c:v>
                </c:pt>
                <c:pt idx="28">
                  <c:v>71.764859518201135</c:v>
                </c:pt>
                <c:pt idx="29">
                  <c:v>71.054192696777534</c:v>
                </c:pt>
                <c:pt idx="30">
                  <c:v>70.287656424385062</c:v>
                </c:pt>
                <c:pt idx="31">
                  <c:v>69.990407719021931</c:v>
                </c:pt>
                <c:pt idx="32">
                  <c:v>69.476052152242843</c:v>
                </c:pt>
                <c:pt idx="33">
                  <c:v>69.401364585085489</c:v>
                </c:pt>
                <c:pt idx="34">
                  <c:v>69.413339079368058</c:v>
                </c:pt>
                <c:pt idx="35">
                  <c:v>69.299149426343348</c:v>
                </c:pt>
                <c:pt idx="36">
                  <c:v>69.125900163467207</c:v>
                </c:pt>
                <c:pt idx="37">
                  <c:v>68.620866443193023</c:v>
                </c:pt>
                <c:pt idx="38">
                  <c:v>68.087607333846833</c:v>
                </c:pt>
                <c:pt idx="39">
                  <c:v>67.043259313092591</c:v>
                </c:pt>
                <c:pt idx="40">
                  <c:v>66.330341798080966</c:v>
                </c:pt>
                <c:pt idx="41">
                  <c:v>65.98815246060218</c:v>
                </c:pt>
                <c:pt idx="42">
                  <c:v>65.925765922975643</c:v>
                </c:pt>
                <c:pt idx="43">
                  <c:v>65.625600028954835</c:v>
                </c:pt>
                <c:pt idx="44">
                  <c:v>65.432327547224105</c:v>
                </c:pt>
                <c:pt idx="45">
                  <c:v>65.225136492201273</c:v>
                </c:pt>
                <c:pt idx="46">
                  <c:v>64.978729305063013</c:v>
                </c:pt>
                <c:pt idx="47">
                  <c:v>64.676436891266675</c:v>
                </c:pt>
                <c:pt idx="48">
                  <c:v>64.555103910159957</c:v>
                </c:pt>
                <c:pt idx="49">
                  <c:v>64.672066011407352</c:v>
                </c:pt>
                <c:pt idx="50">
                  <c:v>64.729694196248843</c:v>
                </c:pt>
                <c:pt idx="51">
                  <c:v>64.845732513655264</c:v>
                </c:pt>
                <c:pt idx="52">
                  <c:v>65.324401974514203</c:v>
                </c:pt>
                <c:pt idx="53">
                  <c:v>65.727041876487831</c:v>
                </c:pt>
                <c:pt idx="54">
                  <c:v>66.070734530684163</c:v>
                </c:pt>
                <c:pt idx="55">
                  <c:v>66.359166708787143</c:v>
                </c:pt>
                <c:pt idx="56">
                  <c:v>66.759354586553016</c:v>
                </c:pt>
                <c:pt idx="57">
                  <c:v>67.115777655110008</c:v>
                </c:pt>
                <c:pt idx="58">
                  <c:v>67.352859352034812</c:v>
                </c:pt>
                <c:pt idx="59">
                  <c:v>67.734055005926336</c:v>
                </c:pt>
                <c:pt idx="60">
                  <c:v>67.98714526255165</c:v>
                </c:pt>
                <c:pt idx="61">
                  <c:v>68.014196856488823</c:v>
                </c:pt>
                <c:pt idx="62">
                  <c:v>68.195058273246588</c:v>
                </c:pt>
                <c:pt idx="63">
                  <c:v>68.504099968382405</c:v>
                </c:pt>
                <c:pt idx="64">
                  <c:v>68.980845028940863</c:v>
                </c:pt>
                <c:pt idx="65">
                  <c:v>69.555336548839577</c:v>
                </c:pt>
                <c:pt idx="66">
                  <c:v>70.060239087201694</c:v>
                </c:pt>
                <c:pt idx="67">
                  <c:v>70.552530086606581</c:v>
                </c:pt>
                <c:pt idx="68">
                  <c:v>70.916223386950165</c:v>
                </c:pt>
                <c:pt idx="69">
                  <c:v>71.303961388672491</c:v>
                </c:pt>
                <c:pt idx="70">
                  <c:v>71.815078372843047</c:v>
                </c:pt>
                <c:pt idx="71">
                  <c:v>71.98702346167947</c:v>
                </c:pt>
                <c:pt idx="72">
                  <c:v>71.877561899163382</c:v>
                </c:pt>
                <c:pt idx="73">
                  <c:v>71.68593865592257</c:v>
                </c:pt>
                <c:pt idx="74">
                  <c:v>71.853801940429634</c:v>
                </c:pt>
                <c:pt idx="75">
                  <c:v>72.234513692162125</c:v>
                </c:pt>
                <c:pt idx="76">
                  <c:v>72.95728391144732</c:v>
                </c:pt>
                <c:pt idx="77">
                  <c:v>73.596813228191166</c:v>
                </c:pt>
                <c:pt idx="78">
                  <c:v>74.778155151722885</c:v>
                </c:pt>
                <c:pt idx="79">
                  <c:v>76.140793700017952</c:v>
                </c:pt>
                <c:pt idx="80">
                  <c:v>77.918475106519608</c:v>
                </c:pt>
                <c:pt idx="81">
                  <c:v>79.765724559278894</c:v>
                </c:pt>
                <c:pt idx="82">
                  <c:v>81.4017288279301</c:v>
                </c:pt>
                <c:pt idx="83">
                  <c:v>82.777100159972449</c:v>
                </c:pt>
                <c:pt idx="84">
                  <c:v>83.643800452705449</c:v>
                </c:pt>
                <c:pt idx="85">
                  <c:v>83.791498489007992</c:v>
                </c:pt>
                <c:pt idx="86">
                  <c:v>83.808102346073724</c:v>
                </c:pt>
                <c:pt idx="87">
                  <c:v>83.747559660051849</c:v>
                </c:pt>
                <c:pt idx="88">
                  <c:v>83.760749085450385</c:v>
                </c:pt>
                <c:pt idx="89">
                  <c:v>83.717433071470566</c:v>
                </c:pt>
                <c:pt idx="90">
                  <c:v>83.689015992669653</c:v>
                </c:pt>
                <c:pt idx="91">
                  <c:v>83.702082296981843</c:v>
                </c:pt>
                <c:pt idx="92">
                  <c:v>83.652795952175495</c:v>
                </c:pt>
                <c:pt idx="93">
                  <c:v>83.497094191740757</c:v>
                </c:pt>
                <c:pt idx="94">
                  <c:v>83.24383912277861</c:v>
                </c:pt>
                <c:pt idx="95">
                  <c:v>82.867395620144151</c:v>
                </c:pt>
                <c:pt idx="96">
                  <c:v>82.486754138280929</c:v>
                </c:pt>
                <c:pt idx="97">
                  <c:v>82.402916004339161</c:v>
                </c:pt>
                <c:pt idx="98">
                  <c:v>81.973350360314001</c:v>
                </c:pt>
                <c:pt idx="99">
                  <c:v>81.261514754193684</c:v>
                </c:pt>
                <c:pt idx="100">
                  <c:v>80.054369897408108</c:v>
                </c:pt>
                <c:pt idx="101">
                  <c:v>78.8088873192265</c:v>
                </c:pt>
                <c:pt idx="102">
                  <c:v>77.627718267466705</c:v>
                </c:pt>
                <c:pt idx="103">
                  <c:v>76.813524876741042</c:v>
                </c:pt>
                <c:pt idx="104">
                  <c:v>76.331212100894447</c:v>
                </c:pt>
                <c:pt idx="105">
                  <c:v>76.648461926252793</c:v>
                </c:pt>
                <c:pt idx="106">
                  <c:v>76.973838200109839</c:v>
                </c:pt>
                <c:pt idx="107">
                  <c:v>77.386160383874994</c:v>
                </c:pt>
                <c:pt idx="108">
                  <c:v>77.869754774763251</c:v>
                </c:pt>
                <c:pt idx="109">
                  <c:v>77.910508447308843</c:v>
                </c:pt>
                <c:pt idx="110">
                  <c:v>77.953144991302452</c:v>
                </c:pt>
                <c:pt idx="111">
                  <c:v>78.073859450608168</c:v>
                </c:pt>
                <c:pt idx="112">
                  <c:v>78.21595188188067</c:v>
                </c:pt>
                <c:pt idx="113">
                  <c:v>78.219671463743396</c:v>
                </c:pt>
                <c:pt idx="114">
                  <c:v>77.969770798766703</c:v>
                </c:pt>
                <c:pt idx="115">
                  <c:v>77.75242202410962</c:v>
                </c:pt>
                <c:pt idx="116">
                  <c:v>77.369018476055686</c:v>
                </c:pt>
                <c:pt idx="117">
                  <c:v>76.769076968366221</c:v>
                </c:pt>
                <c:pt idx="118">
                  <c:v>76.310813134181473</c:v>
                </c:pt>
                <c:pt idx="119">
                  <c:v>76.402679990274123</c:v>
                </c:pt>
                <c:pt idx="120">
                  <c:v>76.683222789087068</c:v>
                </c:pt>
                <c:pt idx="121">
                  <c:v>76.944731500393146</c:v>
                </c:pt>
                <c:pt idx="122">
                  <c:v>77.296433151065372</c:v>
                </c:pt>
                <c:pt idx="123">
                  <c:v>77.490242861078713</c:v>
                </c:pt>
                <c:pt idx="124">
                  <c:v>77.644289271672946</c:v>
                </c:pt>
                <c:pt idx="125">
                  <c:v>77.552410382728951</c:v>
                </c:pt>
                <c:pt idx="126">
                  <c:v>77.394915743812859</c:v>
                </c:pt>
                <c:pt idx="127">
                  <c:v>77.010292012086595</c:v>
                </c:pt>
                <c:pt idx="128">
                  <c:v>76.294246814726492</c:v>
                </c:pt>
                <c:pt idx="129">
                  <c:v>75.964391979164773</c:v>
                </c:pt>
                <c:pt idx="130">
                  <c:v>75.353276787249655</c:v>
                </c:pt>
                <c:pt idx="131">
                  <c:v>74.592812939416262</c:v>
                </c:pt>
                <c:pt idx="132">
                  <c:v>74.003656015420532</c:v>
                </c:pt>
                <c:pt idx="133">
                  <c:v>73.466424339341913</c:v>
                </c:pt>
                <c:pt idx="134">
                  <c:v>72.950071215524105</c:v>
                </c:pt>
                <c:pt idx="135">
                  <c:v>72.393813800550873</c:v>
                </c:pt>
                <c:pt idx="136">
                  <c:v>71.547856574542479</c:v>
                </c:pt>
                <c:pt idx="137">
                  <c:v>70.546410733769804</c:v>
                </c:pt>
                <c:pt idx="138">
                  <c:v>69.307909663783647</c:v>
                </c:pt>
                <c:pt idx="139">
                  <c:v>68.087074063013915</c:v>
                </c:pt>
                <c:pt idx="140">
                  <c:v>66.795559049705687</c:v>
                </c:pt>
                <c:pt idx="141">
                  <c:v>65.498972284860955</c:v>
                </c:pt>
                <c:pt idx="142">
                  <c:v>63.91315506518864</c:v>
                </c:pt>
                <c:pt idx="143">
                  <c:v>62.181426419180909</c:v>
                </c:pt>
                <c:pt idx="144">
                  <c:v>60.452310033388997</c:v>
                </c:pt>
                <c:pt idx="145">
                  <c:v>59.097344769206948</c:v>
                </c:pt>
                <c:pt idx="146">
                  <c:v>58.14177662691155</c:v>
                </c:pt>
                <c:pt idx="147">
                  <c:v>57.295439166149791</c:v>
                </c:pt>
                <c:pt idx="148">
                  <c:v>56.493624879292028</c:v>
                </c:pt>
                <c:pt idx="149">
                  <c:v>55.738070695132002</c:v>
                </c:pt>
                <c:pt idx="150">
                  <c:v>55.049795215160295</c:v>
                </c:pt>
                <c:pt idx="151">
                  <c:v>54.47577769915894</c:v>
                </c:pt>
                <c:pt idx="152">
                  <c:v>53.686128025112353</c:v>
                </c:pt>
                <c:pt idx="153">
                  <c:v>52.986227400772805</c:v>
                </c:pt>
                <c:pt idx="154">
                  <c:v>52.211669174586426</c:v>
                </c:pt>
                <c:pt idx="155">
                  <c:v>51.761570058929941</c:v>
                </c:pt>
                <c:pt idx="156">
                  <c:v>51.234346223504375</c:v>
                </c:pt>
                <c:pt idx="157">
                  <c:v>51.057903987492686</c:v>
                </c:pt>
                <c:pt idx="158">
                  <c:v>50.867780002699867</c:v>
                </c:pt>
                <c:pt idx="159">
                  <c:v>50.439946748976958</c:v>
                </c:pt>
                <c:pt idx="160">
                  <c:v>50.189636663176103</c:v>
                </c:pt>
                <c:pt idx="161">
                  <c:v>50.141681120807192</c:v>
                </c:pt>
                <c:pt idx="162">
                  <c:v>50.305684449957027</c:v>
                </c:pt>
                <c:pt idx="163">
                  <c:v>50.820334494888407</c:v>
                </c:pt>
                <c:pt idx="164">
                  <c:v>51.149728851619756</c:v>
                </c:pt>
                <c:pt idx="165">
                  <c:v>51.309530881996366</c:v>
                </c:pt>
                <c:pt idx="166">
                  <c:v>51.231990436535582</c:v>
                </c:pt>
                <c:pt idx="167">
                  <c:v>51.12993570468317</c:v>
                </c:pt>
                <c:pt idx="168">
                  <c:v>50.993341305691814</c:v>
                </c:pt>
                <c:pt idx="169">
                  <c:v>50.56720500202988</c:v>
                </c:pt>
                <c:pt idx="170">
                  <c:v>50.335149559871155</c:v>
                </c:pt>
                <c:pt idx="171">
                  <c:v>50.110978929546825</c:v>
                </c:pt>
                <c:pt idx="172">
                  <c:v>50.137228126909619</c:v>
                </c:pt>
                <c:pt idx="173">
                  <c:v>50.342947283483156</c:v>
                </c:pt>
                <c:pt idx="174">
                  <c:v>50.713392173350584</c:v>
                </c:pt>
                <c:pt idx="175">
                  <c:v>50.682885404123873</c:v>
                </c:pt>
                <c:pt idx="176">
                  <c:v>50.945701070017762</c:v>
                </c:pt>
                <c:pt idx="177">
                  <c:v>51.169785572875064</c:v>
                </c:pt>
                <c:pt idx="178">
                  <c:v>51.259956528417305</c:v>
                </c:pt>
                <c:pt idx="179">
                  <c:v>51.375689213811576</c:v>
                </c:pt>
                <c:pt idx="180">
                  <c:v>51.230524776880245</c:v>
                </c:pt>
                <c:pt idx="181">
                  <c:v>51.046272857184519</c:v>
                </c:pt>
                <c:pt idx="182">
                  <c:v>50.893243446099191</c:v>
                </c:pt>
                <c:pt idx="183">
                  <c:v>50.560776653457886</c:v>
                </c:pt>
                <c:pt idx="184">
                  <c:v>50.379290233282092</c:v>
                </c:pt>
                <c:pt idx="185">
                  <c:v>50.116516978033317</c:v>
                </c:pt>
                <c:pt idx="186">
                  <c:v>49.96585471779531</c:v>
                </c:pt>
                <c:pt idx="187">
                  <c:v>49.94778389521484</c:v>
                </c:pt>
                <c:pt idx="188">
                  <c:v>50.052127191569369</c:v>
                </c:pt>
                <c:pt idx="189">
                  <c:v>50.230950874157131</c:v>
                </c:pt>
                <c:pt idx="190">
                  <c:v>50.342321379914871</c:v>
                </c:pt>
                <c:pt idx="191">
                  <c:v>50.704836893876553</c:v>
                </c:pt>
                <c:pt idx="192">
                  <c:v>51.080065346251146</c:v>
                </c:pt>
                <c:pt idx="193">
                  <c:v>51.18850265309046</c:v>
                </c:pt>
                <c:pt idx="194">
                  <c:v>51.005671045378485</c:v>
                </c:pt>
                <c:pt idx="195">
                  <c:v>50.834607491151836</c:v>
                </c:pt>
                <c:pt idx="196">
                  <c:v>50.693415866503379</c:v>
                </c:pt>
                <c:pt idx="197">
                  <c:v>50.486133756907407</c:v>
                </c:pt>
                <c:pt idx="198">
                  <c:v>50.595312220698389</c:v>
                </c:pt>
                <c:pt idx="199">
                  <c:v>50.63272575937718</c:v>
                </c:pt>
                <c:pt idx="200">
                  <c:v>50.768055016227656</c:v>
                </c:pt>
                <c:pt idx="201">
                  <c:v>50.862891634587918</c:v>
                </c:pt>
                <c:pt idx="202">
                  <c:v>50.79157265864329</c:v>
                </c:pt>
                <c:pt idx="203">
                  <c:v>50.944463861226659</c:v>
                </c:pt>
                <c:pt idx="204">
                  <c:v>51.081559902949977</c:v>
                </c:pt>
                <c:pt idx="205">
                  <c:v>51.215611957879119</c:v>
                </c:pt>
                <c:pt idx="206">
                  <c:v>51.209244891392871</c:v>
                </c:pt>
                <c:pt idx="207">
                  <c:v>51.274300659230143</c:v>
                </c:pt>
                <c:pt idx="208">
                  <c:v>51.486027888007449</c:v>
                </c:pt>
                <c:pt idx="209">
                  <c:v>51.880570916235783</c:v>
                </c:pt>
                <c:pt idx="210">
                  <c:v>52.306147675387294</c:v>
                </c:pt>
                <c:pt idx="211">
                  <c:v>52.342224933576162</c:v>
                </c:pt>
                <c:pt idx="212">
                  <c:v>52.203028289906399</c:v>
                </c:pt>
                <c:pt idx="213">
                  <c:v>52.267893878414199</c:v>
                </c:pt>
                <c:pt idx="214">
                  <c:v>52.631955893740084</c:v>
                </c:pt>
                <c:pt idx="215">
                  <c:v>53.008855296575902</c:v>
                </c:pt>
                <c:pt idx="216">
                  <c:v>53.190647750855419</c:v>
                </c:pt>
                <c:pt idx="217">
                  <c:v>53.407756876082615</c:v>
                </c:pt>
                <c:pt idx="218">
                  <c:v>53.831907109986503</c:v>
                </c:pt>
                <c:pt idx="219">
                  <c:v>54.420412473316972</c:v>
                </c:pt>
                <c:pt idx="220">
                  <c:v>55.151671282627966</c:v>
                </c:pt>
                <c:pt idx="221">
                  <c:v>55.991733572529256</c:v>
                </c:pt>
                <c:pt idx="222">
                  <c:v>56.862652713907138</c:v>
                </c:pt>
                <c:pt idx="223">
                  <c:v>57.613489104250405</c:v>
                </c:pt>
                <c:pt idx="224">
                  <c:v>58.264214805406809</c:v>
                </c:pt>
                <c:pt idx="225">
                  <c:v>59.137671243448416</c:v>
                </c:pt>
                <c:pt idx="226">
                  <c:v>59.952952210814757</c:v>
                </c:pt>
                <c:pt idx="227">
                  <c:v>60.83500967393347</c:v>
                </c:pt>
                <c:pt idx="228">
                  <c:v>61.474932434011542</c:v>
                </c:pt>
                <c:pt idx="229">
                  <c:v>61.847981201028418</c:v>
                </c:pt>
                <c:pt idx="230">
                  <c:v>62.277183481489672</c:v>
                </c:pt>
                <c:pt idx="231">
                  <c:v>62.924051130636393</c:v>
                </c:pt>
                <c:pt idx="232">
                  <c:v>63.420202411289189</c:v>
                </c:pt>
                <c:pt idx="233">
                  <c:v>63.870028297839227</c:v>
                </c:pt>
                <c:pt idx="234">
                  <c:v>64.066476071506742</c:v>
                </c:pt>
                <c:pt idx="235">
                  <c:v>64.574094402713371</c:v>
                </c:pt>
                <c:pt idx="236">
                  <c:v>65.157169328795732</c:v>
                </c:pt>
                <c:pt idx="237">
                  <c:v>65.907016587659797</c:v>
                </c:pt>
                <c:pt idx="238">
                  <c:v>66.308182712133572</c:v>
                </c:pt>
                <c:pt idx="239">
                  <c:v>66.600887245516972</c:v>
                </c:pt>
                <c:pt idx="240">
                  <c:v>66.682855363106214</c:v>
                </c:pt>
                <c:pt idx="241">
                  <c:v>66.360499159540609</c:v>
                </c:pt>
                <c:pt idx="242">
                  <c:v>66.158887580310221</c:v>
                </c:pt>
                <c:pt idx="243">
                  <c:v>66.041811247397945</c:v>
                </c:pt>
                <c:pt idx="244">
                  <c:v>66.257482853955779</c:v>
                </c:pt>
                <c:pt idx="245">
                  <c:v>66.353752722904375</c:v>
                </c:pt>
                <c:pt idx="246">
                  <c:v>66.733493592241032</c:v>
                </c:pt>
                <c:pt idx="247">
                  <c:v>66.660854234756016</c:v>
                </c:pt>
                <c:pt idx="248">
                  <c:v>66.687985719933764</c:v>
                </c:pt>
                <c:pt idx="249">
                  <c:v>66.881672203684758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FF5-174F-B223-4B160B155808}"/>
            </c:ext>
          </c:extLst>
        </c:ser>
        <c:ser>
          <c:idx val="5"/>
          <c:order val="5"/>
          <c:tx>
            <c:strRef>
              <c:f>Sheet3!$I$1</c:f>
              <c:strCache>
                <c:ptCount val="1"/>
                <c:pt idx="0">
                  <c:v>BB-Upper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Sheet3!$I$2:$I$251</c:f>
              <c:numCache>
                <c:formatCode>0.00</c:formatCode>
                <c:ptCount val="2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92.786414412955537</c:v>
                </c:pt>
                <c:pt idx="19">
                  <c:v>96.312295511578071</c:v>
                </c:pt>
                <c:pt idx="20">
                  <c:v>94.769109146140934</c:v>
                </c:pt>
                <c:pt idx="21">
                  <c:v>92.869313898877991</c:v>
                </c:pt>
                <c:pt idx="22">
                  <c:v>92.58111945300324</c:v>
                </c:pt>
                <c:pt idx="23">
                  <c:v>91.224490051376549</c:v>
                </c:pt>
                <c:pt idx="24">
                  <c:v>90.858189688155292</c:v>
                </c:pt>
                <c:pt idx="25">
                  <c:v>90.833052341003423</c:v>
                </c:pt>
                <c:pt idx="26">
                  <c:v>90.312389181808399</c:v>
                </c:pt>
                <c:pt idx="27">
                  <c:v>89.473749396465337</c:v>
                </c:pt>
                <c:pt idx="28">
                  <c:v>88.568414159251574</c:v>
                </c:pt>
                <c:pt idx="29">
                  <c:v>86.793220360999015</c:v>
                </c:pt>
                <c:pt idx="30">
                  <c:v>84.17475590378578</c:v>
                </c:pt>
                <c:pt idx="31">
                  <c:v>83.40687563830781</c:v>
                </c:pt>
                <c:pt idx="32">
                  <c:v>81.640197508846228</c:v>
                </c:pt>
                <c:pt idx="33">
                  <c:v>81.352711051491355</c:v>
                </c:pt>
                <c:pt idx="34">
                  <c:v>81.395168303812767</c:v>
                </c:pt>
                <c:pt idx="35">
                  <c:v>80.998556125636043</c:v>
                </c:pt>
                <c:pt idx="36">
                  <c:v>80.785314587095186</c:v>
                </c:pt>
                <c:pt idx="37">
                  <c:v>79.721915050284281</c:v>
                </c:pt>
                <c:pt idx="38">
                  <c:v>78.575672472282363</c:v>
                </c:pt>
                <c:pt idx="39">
                  <c:v>78.169431310600032</c:v>
                </c:pt>
                <c:pt idx="40">
                  <c:v>78.252913499836026</c:v>
                </c:pt>
                <c:pt idx="41">
                  <c:v>78.347565081854526</c:v>
                </c:pt>
                <c:pt idx="42">
                  <c:v>78.425415664276912</c:v>
                </c:pt>
                <c:pt idx="43">
                  <c:v>78.911560988904995</c:v>
                </c:pt>
                <c:pt idx="44">
                  <c:v>79.102876427338941</c:v>
                </c:pt>
                <c:pt idx="45">
                  <c:v>79.339475133597091</c:v>
                </c:pt>
                <c:pt idx="46">
                  <c:v>79.511692634641548</c:v>
                </c:pt>
                <c:pt idx="47">
                  <c:v>79.20559716417435</c:v>
                </c:pt>
                <c:pt idx="48">
                  <c:v>78.960018332977114</c:v>
                </c:pt>
                <c:pt idx="49">
                  <c:v>79.328206018421298</c:v>
                </c:pt>
                <c:pt idx="50">
                  <c:v>79.491147609447196</c:v>
                </c:pt>
                <c:pt idx="51">
                  <c:v>79.99351513605157</c:v>
                </c:pt>
                <c:pt idx="52">
                  <c:v>82.411577375731071</c:v>
                </c:pt>
                <c:pt idx="53">
                  <c:v>84.851476662780783</c:v>
                </c:pt>
                <c:pt idx="54">
                  <c:v>86.69459519804488</c:v>
                </c:pt>
                <c:pt idx="55">
                  <c:v>87.915231010626442</c:v>
                </c:pt>
                <c:pt idx="56">
                  <c:v>89.079434880035521</c:v>
                </c:pt>
                <c:pt idx="57">
                  <c:v>89.692468143331823</c:v>
                </c:pt>
                <c:pt idx="58">
                  <c:v>89.905870354662042</c:v>
                </c:pt>
                <c:pt idx="59">
                  <c:v>89.262883552931157</c:v>
                </c:pt>
                <c:pt idx="60">
                  <c:v>88.812985085331945</c:v>
                </c:pt>
                <c:pt idx="61">
                  <c:v>88.768153008684777</c:v>
                </c:pt>
                <c:pt idx="62">
                  <c:v>88.636374734593034</c:v>
                </c:pt>
                <c:pt idx="63">
                  <c:v>88.119013055583011</c:v>
                </c:pt>
                <c:pt idx="64">
                  <c:v>87.856679071086518</c:v>
                </c:pt>
                <c:pt idx="65">
                  <c:v>87.43468061481164</c:v>
                </c:pt>
                <c:pt idx="66">
                  <c:v>86.735029955954218</c:v>
                </c:pt>
                <c:pt idx="67">
                  <c:v>86.369566298696014</c:v>
                </c:pt>
                <c:pt idx="68">
                  <c:v>86.393914490469854</c:v>
                </c:pt>
                <c:pt idx="69">
                  <c:v>87.266849306611618</c:v>
                </c:pt>
                <c:pt idx="70">
                  <c:v>88.33054559892156</c:v>
                </c:pt>
                <c:pt idx="71">
                  <c:v>88.669143069336414</c:v>
                </c:pt>
                <c:pt idx="72">
                  <c:v>88.293882573777523</c:v>
                </c:pt>
                <c:pt idx="73">
                  <c:v>87.403266312024357</c:v>
                </c:pt>
                <c:pt idx="74">
                  <c:v>88.410510231624002</c:v>
                </c:pt>
                <c:pt idx="75">
                  <c:v>90.434818102662121</c:v>
                </c:pt>
                <c:pt idx="76">
                  <c:v>94.207015596072921</c:v>
                </c:pt>
                <c:pt idx="77">
                  <c:v>96.159666352934465</c:v>
                </c:pt>
                <c:pt idx="78">
                  <c:v>100.07165038900868</c:v>
                </c:pt>
                <c:pt idx="79">
                  <c:v>102.31247410429296</c:v>
                </c:pt>
                <c:pt idx="80">
                  <c:v>106.04451970868499</c:v>
                </c:pt>
                <c:pt idx="81">
                  <c:v>108.39019068807414</c:v>
                </c:pt>
                <c:pt idx="82">
                  <c:v>110.57456494511284</c:v>
                </c:pt>
                <c:pt idx="83">
                  <c:v>110.55675276361507</c:v>
                </c:pt>
                <c:pt idx="84">
                  <c:v>110.20940082196336</c:v>
                </c:pt>
                <c:pt idx="85">
                  <c:v>109.85524465908559</c:v>
                </c:pt>
                <c:pt idx="86">
                  <c:v>109.8009842538284</c:v>
                </c:pt>
                <c:pt idx="87">
                  <c:v>109.97504412955573</c:v>
                </c:pt>
                <c:pt idx="88">
                  <c:v>109.94382018829468</c:v>
                </c:pt>
                <c:pt idx="89">
                  <c:v>109.98877066897582</c:v>
                </c:pt>
                <c:pt idx="90">
                  <c:v>110.00432836148221</c:v>
                </c:pt>
                <c:pt idx="91">
                  <c:v>109.98605763021745</c:v>
                </c:pt>
                <c:pt idx="92">
                  <c:v>110.06014631632328</c:v>
                </c:pt>
                <c:pt idx="93">
                  <c:v>110.27286770120702</c:v>
                </c:pt>
                <c:pt idx="94">
                  <c:v>110.19358481238535</c:v>
                </c:pt>
                <c:pt idx="95">
                  <c:v>109.98828746140366</c:v>
                </c:pt>
                <c:pt idx="96">
                  <c:v>109.18034930944756</c:v>
                </c:pt>
                <c:pt idx="97">
                  <c:v>109.045472477961</c:v>
                </c:pt>
                <c:pt idx="98">
                  <c:v>107.77277532047397</c:v>
                </c:pt>
                <c:pt idx="99">
                  <c:v>106.5208252826821</c:v>
                </c:pt>
                <c:pt idx="100">
                  <c:v>102.99023789154383</c:v>
                </c:pt>
                <c:pt idx="101">
                  <c:v>98.792532818863123</c:v>
                </c:pt>
                <c:pt idx="102">
                  <c:v>93.326336059333897</c:v>
                </c:pt>
                <c:pt idx="103">
                  <c:v>89.365805358859944</c:v>
                </c:pt>
                <c:pt idx="104">
                  <c:v>86.998257306716596</c:v>
                </c:pt>
                <c:pt idx="105">
                  <c:v>87.467192577852529</c:v>
                </c:pt>
                <c:pt idx="106">
                  <c:v>86.90730927287953</c:v>
                </c:pt>
                <c:pt idx="107">
                  <c:v>86.421869319125577</c:v>
                </c:pt>
                <c:pt idx="108">
                  <c:v>86.909321938937552</c:v>
                </c:pt>
                <c:pt idx="109">
                  <c:v>86.918067099628928</c:v>
                </c:pt>
                <c:pt idx="110">
                  <c:v>86.990885407471353</c:v>
                </c:pt>
                <c:pt idx="111">
                  <c:v>87.01500976810631</c:v>
                </c:pt>
                <c:pt idx="112">
                  <c:v>86.923301906233831</c:v>
                </c:pt>
                <c:pt idx="113">
                  <c:v>86.913180960458817</c:v>
                </c:pt>
                <c:pt idx="114">
                  <c:v>87.125561691630125</c:v>
                </c:pt>
                <c:pt idx="115">
                  <c:v>87.330730889399547</c:v>
                </c:pt>
                <c:pt idx="116">
                  <c:v>86.53362138194251</c:v>
                </c:pt>
                <c:pt idx="117">
                  <c:v>85.627668063739378</c:v>
                </c:pt>
                <c:pt idx="118">
                  <c:v>83.718391711079363</c:v>
                </c:pt>
                <c:pt idx="119">
                  <c:v>83.956346522726463</c:v>
                </c:pt>
                <c:pt idx="120">
                  <c:v>84.434009082046714</c:v>
                </c:pt>
                <c:pt idx="121">
                  <c:v>84.468686907311678</c:v>
                </c:pt>
                <c:pt idx="122">
                  <c:v>85.160133231037719</c:v>
                </c:pt>
                <c:pt idx="123">
                  <c:v>85.447658810448502</c:v>
                </c:pt>
                <c:pt idx="124">
                  <c:v>85.818051860460315</c:v>
                </c:pt>
                <c:pt idx="125">
                  <c:v>85.564359442604868</c:v>
                </c:pt>
                <c:pt idx="126">
                  <c:v>85.79344414542787</c:v>
                </c:pt>
                <c:pt idx="127">
                  <c:v>86.22242310715913</c:v>
                </c:pt>
                <c:pt idx="128">
                  <c:v>86.301089816012222</c:v>
                </c:pt>
                <c:pt idx="129">
                  <c:v>86.488070990569256</c:v>
                </c:pt>
                <c:pt idx="130">
                  <c:v>87.021045240914603</c:v>
                </c:pt>
                <c:pt idx="131">
                  <c:v>88.293969468014453</c:v>
                </c:pt>
                <c:pt idx="132">
                  <c:v>88.518582847005447</c:v>
                </c:pt>
                <c:pt idx="133">
                  <c:v>89.364801692550458</c:v>
                </c:pt>
                <c:pt idx="134">
                  <c:v>90.056486050139867</c:v>
                </c:pt>
                <c:pt idx="135">
                  <c:v>90.708926883764676</c:v>
                </c:pt>
                <c:pt idx="136">
                  <c:v>91.762301715883439</c:v>
                </c:pt>
                <c:pt idx="137">
                  <c:v>94.183879728311538</c:v>
                </c:pt>
                <c:pt idx="138">
                  <c:v>95.748823013088042</c:v>
                </c:pt>
                <c:pt idx="139">
                  <c:v>95.30179374531896</c:v>
                </c:pt>
                <c:pt idx="140">
                  <c:v>94.135662644311651</c:v>
                </c:pt>
                <c:pt idx="141">
                  <c:v>93.033282536528404</c:v>
                </c:pt>
                <c:pt idx="142">
                  <c:v>90.981837710680338</c:v>
                </c:pt>
                <c:pt idx="143">
                  <c:v>89.530103763025295</c:v>
                </c:pt>
                <c:pt idx="144">
                  <c:v>86.815553411586066</c:v>
                </c:pt>
                <c:pt idx="145">
                  <c:v>83.263830813831063</c:v>
                </c:pt>
                <c:pt idx="146">
                  <c:v>80.614148514158728</c:v>
                </c:pt>
                <c:pt idx="147">
                  <c:v>78.268364448861888</c:v>
                </c:pt>
                <c:pt idx="148">
                  <c:v>76.456353843566532</c:v>
                </c:pt>
                <c:pt idx="149">
                  <c:v>73.419567987536141</c:v>
                </c:pt>
                <c:pt idx="150">
                  <c:v>71.22242422808624</c:v>
                </c:pt>
                <c:pt idx="151">
                  <c:v>69.894871662270404</c:v>
                </c:pt>
                <c:pt idx="152">
                  <c:v>67.386321248944853</c:v>
                </c:pt>
                <c:pt idx="153">
                  <c:v>65.357909062895857</c:v>
                </c:pt>
                <c:pt idx="154">
                  <c:v>63.070317009722835</c:v>
                </c:pt>
                <c:pt idx="155">
                  <c:v>60.50441462583634</c:v>
                </c:pt>
                <c:pt idx="156">
                  <c:v>59.325153077629793</c:v>
                </c:pt>
                <c:pt idx="157">
                  <c:v>59.370048011126485</c:v>
                </c:pt>
                <c:pt idx="158">
                  <c:v>59.613242245173431</c:v>
                </c:pt>
                <c:pt idx="159">
                  <c:v>59.408112243593571</c:v>
                </c:pt>
                <c:pt idx="160">
                  <c:v>58.846766992172967</c:v>
                </c:pt>
                <c:pt idx="161">
                  <c:v>58.709275952216544</c:v>
                </c:pt>
                <c:pt idx="162">
                  <c:v>59.064852966001254</c:v>
                </c:pt>
                <c:pt idx="163">
                  <c:v>59.466929512729422</c:v>
                </c:pt>
                <c:pt idx="164">
                  <c:v>59.25060683860827</c:v>
                </c:pt>
                <c:pt idx="165">
                  <c:v>59.679048721611004</c:v>
                </c:pt>
                <c:pt idx="166">
                  <c:v>59.436810533403047</c:v>
                </c:pt>
                <c:pt idx="167">
                  <c:v>59.145603397810156</c:v>
                </c:pt>
                <c:pt idx="168">
                  <c:v>59.051196881995828</c:v>
                </c:pt>
                <c:pt idx="169">
                  <c:v>58.343311495450742</c:v>
                </c:pt>
                <c:pt idx="170">
                  <c:v>58.01540885398083</c:v>
                </c:pt>
                <c:pt idx="171">
                  <c:v>57.983388227765516</c:v>
                </c:pt>
                <c:pt idx="172">
                  <c:v>58.017706298088505</c:v>
                </c:pt>
                <c:pt idx="173">
                  <c:v>58.481580974496389</c:v>
                </c:pt>
                <c:pt idx="174">
                  <c:v>59.164822968841179</c:v>
                </c:pt>
                <c:pt idx="175">
                  <c:v>59.068839366491652</c:v>
                </c:pt>
                <c:pt idx="176">
                  <c:v>59.167182604893362</c:v>
                </c:pt>
                <c:pt idx="177">
                  <c:v>59.231850480354282</c:v>
                </c:pt>
                <c:pt idx="178">
                  <c:v>58.986184089186715</c:v>
                </c:pt>
                <c:pt idx="179">
                  <c:v>58.562715173319162</c:v>
                </c:pt>
                <c:pt idx="180">
                  <c:v>58.969925638406863</c:v>
                </c:pt>
                <c:pt idx="181">
                  <c:v>59.023626486243806</c:v>
                </c:pt>
                <c:pt idx="182">
                  <c:v>58.773046029635118</c:v>
                </c:pt>
                <c:pt idx="183">
                  <c:v>57.948727558369974</c:v>
                </c:pt>
                <c:pt idx="184">
                  <c:v>57.717924070698785</c:v>
                </c:pt>
                <c:pt idx="185">
                  <c:v>56.956153383448211</c:v>
                </c:pt>
                <c:pt idx="186">
                  <c:v>56.599193837450123</c:v>
                </c:pt>
                <c:pt idx="187">
                  <c:v>56.539545931823199</c:v>
                </c:pt>
                <c:pt idx="188">
                  <c:v>56.697522518148368</c:v>
                </c:pt>
                <c:pt idx="189">
                  <c:v>56.619280117787305</c:v>
                </c:pt>
                <c:pt idx="190">
                  <c:v>56.641018826103398</c:v>
                </c:pt>
                <c:pt idx="191">
                  <c:v>57.115074376775098</c:v>
                </c:pt>
                <c:pt idx="192">
                  <c:v>58.97325263546746</c:v>
                </c:pt>
                <c:pt idx="193">
                  <c:v>59.456645094360873</c:v>
                </c:pt>
                <c:pt idx="194">
                  <c:v>58.87941678294527</c:v>
                </c:pt>
                <c:pt idx="195">
                  <c:v>58.702794177467631</c:v>
                </c:pt>
                <c:pt idx="196">
                  <c:v>58.473437649711649</c:v>
                </c:pt>
                <c:pt idx="197">
                  <c:v>58.285562744381863</c:v>
                </c:pt>
                <c:pt idx="198">
                  <c:v>58.279587912651458</c:v>
                </c:pt>
                <c:pt idx="199">
                  <c:v>58.234042690809218</c:v>
                </c:pt>
                <c:pt idx="200">
                  <c:v>57.922099052356266</c:v>
                </c:pt>
                <c:pt idx="201">
                  <c:v>57.81939278387469</c:v>
                </c:pt>
                <c:pt idx="202">
                  <c:v>57.866710038555595</c:v>
                </c:pt>
                <c:pt idx="203">
                  <c:v>57.929912488399943</c:v>
                </c:pt>
                <c:pt idx="204">
                  <c:v>57.951133559557029</c:v>
                </c:pt>
                <c:pt idx="205">
                  <c:v>58.007574374170751</c:v>
                </c:pt>
                <c:pt idx="206">
                  <c:v>58.013008814779866</c:v>
                </c:pt>
                <c:pt idx="207">
                  <c:v>58.160989196441264</c:v>
                </c:pt>
                <c:pt idx="208">
                  <c:v>58.893388016350201</c:v>
                </c:pt>
                <c:pt idx="209">
                  <c:v>60.471744463348394</c:v>
                </c:pt>
                <c:pt idx="210">
                  <c:v>61.980998372364404</c:v>
                </c:pt>
                <c:pt idx="211">
                  <c:v>62.088969606201353</c:v>
                </c:pt>
                <c:pt idx="212">
                  <c:v>61.420307993726254</c:v>
                </c:pt>
                <c:pt idx="213">
                  <c:v>61.714355828244813</c:v>
                </c:pt>
                <c:pt idx="214">
                  <c:v>62.858181192095984</c:v>
                </c:pt>
                <c:pt idx="215">
                  <c:v>63.290739654825821</c:v>
                </c:pt>
                <c:pt idx="216">
                  <c:v>63.285607691780726</c:v>
                </c:pt>
                <c:pt idx="217">
                  <c:v>63.028868388087311</c:v>
                </c:pt>
                <c:pt idx="218">
                  <c:v>63.874877034285447</c:v>
                </c:pt>
                <c:pt idx="219">
                  <c:v>64.747734508317933</c:v>
                </c:pt>
                <c:pt idx="220">
                  <c:v>66.301415828983721</c:v>
                </c:pt>
                <c:pt idx="221">
                  <c:v>68.68237459215888</c:v>
                </c:pt>
                <c:pt idx="222">
                  <c:v>70.051571158812834</c:v>
                </c:pt>
                <c:pt idx="223">
                  <c:v>71.742848393428787</c:v>
                </c:pt>
                <c:pt idx="224">
                  <c:v>72.472852601515939</c:v>
                </c:pt>
                <c:pt idx="225">
                  <c:v>74.305356762652906</c:v>
                </c:pt>
                <c:pt idx="226">
                  <c:v>74.317832042917473</c:v>
                </c:pt>
                <c:pt idx="227">
                  <c:v>75.875658828228111</c:v>
                </c:pt>
                <c:pt idx="228">
                  <c:v>76.833817807079498</c:v>
                </c:pt>
                <c:pt idx="229">
                  <c:v>77.344080399529773</c:v>
                </c:pt>
                <c:pt idx="230">
                  <c:v>78.100553676670103</c:v>
                </c:pt>
                <c:pt idx="231">
                  <c:v>78.413237495008076</c:v>
                </c:pt>
                <c:pt idx="232">
                  <c:v>78.178354141218222</c:v>
                </c:pt>
                <c:pt idx="233">
                  <c:v>78.104276028461499</c:v>
                </c:pt>
                <c:pt idx="234">
                  <c:v>77.937191516563104</c:v>
                </c:pt>
                <c:pt idx="235">
                  <c:v>77.707231033628446</c:v>
                </c:pt>
                <c:pt idx="236">
                  <c:v>76.204428357991915</c:v>
                </c:pt>
                <c:pt idx="237">
                  <c:v>73.599436184301155</c:v>
                </c:pt>
                <c:pt idx="238">
                  <c:v>72.630594991625003</c:v>
                </c:pt>
                <c:pt idx="239">
                  <c:v>71.745535180028014</c:v>
                </c:pt>
                <c:pt idx="240">
                  <c:v>71.53960213212288</c:v>
                </c:pt>
                <c:pt idx="241">
                  <c:v>72.615059730525957</c:v>
                </c:pt>
                <c:pt idx="242">
                  <c:v>72.956793232463966</c:v>
                </c:pt>
                <c:pt idx="243">
                  <c:v>72.891007418815519</c:v>
                </c:pt>
                <c:pt idx="244">
                  <c:v>73.272621355897527</c:v>
                </c:pt>
                <c:pt idx="245">
                  <c:v>73.805242190823364</c:v>
                </c:pt>
                <c:pt idx="246">
                  <c:v>75.36020710852398</c:v>
                </c:pt>
                <c:pt idx="247">
                  <c:v>75.06992480502997</c:v>
                </c:pt>
                <c:pt idx="248">
                  <c:v>75.150837782017263</c:v>
                </c:pt>
                <c:pt idx="249">
                  <c:v>75.570485771166233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FF5-174F-B223-4B160B155808}"/>
            </c:ext>
          </c:extLst>
        </c:ser>
        <c:ser>
          <c:idx val="6"/>
          <c:order val="6"/>
          <c:tx>
            <c:strRef>
              <c:f>Sheet3!$J$1</c:f>
              <c:strCache>
                <c:ptCount val="1"/>
                <c:pt idx="0">
                  <c:v>BB-Lower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Sheet3!$J$2:$J$251</c:f>
              <c:numCache>
                <c:formatCode>0.00</c:formatCode>
                <c:ptCount val="2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59.651746655457089</c:v>
                </c:pt>
                <c:pt idx="19">
                  <c:v>63.843806927422037</c:v>
                </c:pt>
                <c:pt idx="20">
                  <c:v>63.606869540245626</c:v>
                </c:pt>
                <c:pt idx="21">
                  <c:v>63.09592964132564</c:v>
                </c:pt>
                <c:pt idx="22">
                  <c:v>60.828838073830234</c:v>
                </c:pt>
                <c:pt idx="23">
                  <c:v>59.813034082371495</c:v>
                </c:pt>
                <c:pt idx="24">
                  <c:v>58.241154667128072</c:v>
                </c:pt>
                <c:pt idx="25">
                  <c:v>56.580641691440157</c:v>
                </c:pt>
                <c:pt idx="26">
                  <c:v>55.494720171864643</c:v>
                </c:pt>
                <c:pt idx="27">
                  <c:v>55.18490025333162</c:v>
                </c:pt>
                <c:pt idx="28">
                  <c:v>54.961304877150695</c:v>
                </c:pt>
                <c:pt idx="29">
                  <c:v>55.31516503255606</c:v>
                </c:pt>
                <c:pt idx="30">
                  <c:v>56.400556944984352</c:v>
                </c:pt>
                <c:pt idx="31">
                  <c:v>56.573939799736053</c:v>
                </c:pt>
                <c:pt idx="32">
                  <c:v>57.311906795639459</c:v>
                </c:pt>
                <c:pt idx="33">
                  <c:v>57.450018118679623</c:v>
                </c:pt>
                <c:pt idx="34">
                  <c:v>57.431509854923348</c:v>
                </c:pt>
                <c:pt idx="35">
                  <c:v>57.599742727050661</c:v>
                </c:pt>
                <c:pt idx="36">
                  <c:v>57.466485739839229</c:v>
                </c:pt>
                <c:pt idx="37">
                  <c:v>57.519817836101765</c:v>
                </c:pt>
                <c:pt idx="38">
                  <c:v>57.599542195411303</c:v>
                </c:pt>
                <c:pt idx="39">
                  <c:v>55.91708731558515</c:v>
                </c:pt>
                <c:pt idx="40">
                  <c:v>54.407770096325898</c:v>
                </c:pt>
                <c:pt idx="41">
                  <c:v>53.628739839349834</c:v>
                </c:pt>
                <c:pt idx="42">
                  <c:v>53.426116181674374</c:v>
                </c:pt>
                <c:pt idx="43">
                  <c:v>52.339639069004676</c:v>
                </c:pt>
                <c:pt idx="44">
                  <c:v>51.761778667109276</c:v>
                </c:pt>
                <c:pt idx="45">
                  <c:v>51.110797850805447</c:v>
                </c:pt>
                <c:pt idx="46">
                  <c:v>50.445765975484477</c:v>
                </c:pt>
                <c:pt idx="47">
                  <c:v>50.147276618359001</c:v>
                </c:pt>
                <c:pt idx="48">
                  <c:v>50.1501894873428</c:v>
                </c:pt>
                <c:pt idx="49">
                  <c:v>50.0159260043934</c:v>
                </c:pt>
                <c:pt idx="50">
                  <c:v>49.96824078305049</c:v>
                </c:pt>
                <c:pt idx="51">
                  <c:v>49.697949891258965</c:v>
                </c:pt>
                <c:pt idx="52">
                  <c:v>48.237226573297328</c:v>
                </c:pt>
                <c:pt idx="53">
                  <c:v>46.60260709019488</c:v>
                </c:pt>
                <c:pt idx="54">
                  <c:v>45.446873863323447</c:v>
                </c:pt>
                <c:pt idx="55">
                  <c:v>44.803102406947843</c:v>
                </c:pt>
                <c:pt idx="56">
                  <c:v>44.439274293070511</c:v>
                </c:pt>
                <c:pt idx="57">
                  <c:v>44.539087166888194</c:v>
                </c:pt>
                <c:pt idx="58">
                  <c:v>44.799848349407583</c:v>
                </c:pt>
                <c:pt idx="59">
                  <c:v>46.205226458921508</c:v>
                </c:pt>
                <c:pt idx="60">
                  <c:v>47.161305439771361</c:v>
                </c:pt>
                <c:pt idx="61">
                  <c:v>47.260240704292876</c:v>
                </c:pt>
                <c:pt idx="62">
                  <c:v>47.753741811900142</c:v>
                </c:pt>
                <c:pt idx="63">
                  <c:v>48.8891868811818</c:v>
                </c:pt>
                <c:pt idx="64">
                  <c:v>50.1050109867952</c:v>
                </c:pt>
                <c:pt idx="65">
                  <c:v>51.675992482867521</c:v>
                </c:pt>
                <c:pt idx="66">
                  <c:v>53.385448218449177</c:v>
                </c:pt>
                <c:pt idx="67">
                  <c:v>54.73549387451714</c:v>
                </c:pt>
                <c:pt idx="68">
                  <c:v>55.438532283430483</c:v>
                </c:pt>
                <c:pt idx="69">
                  <c:v>55.341073470733363</c:v>
                </c:pt>
                <c:pt idx="70">
                  <c:v>55.299611146764533</c:v>
                </c:pt>
                <c:pt idx="71">
                  <c:v>55.304903854022527</c:v>
                </c:pt>
                <c:pt idx="72">
                  <c:v>55.461241224549241</c:v>
                </c:pt>
                <c:pt idx="73">
                  <c:v>55.968610999820775</c:v>
                </c:pt>
                <c:pt idx="74">
                  <c:v>55.297093649235265</c:v>
                </c:pt>
                <c:pt idx="75">
                  <c:v>54.034209281662122</c:v>
                </c:pt>
                <c:pt idx="76">
                  <c:v>51.707552226821718</c:v>
                </c:pt>
                <c:pt idx="77">
                  <c:v>51.03396010344786</c:v>
                </c:pt>
                <c:pt idx="78">
                  <c:v>49.484659914437088</c:v>
                </c:pt>
                <c:pt idx="79">
                  <c:v>49.969113295742943</c:v>
                </c:pt>
                <c:pt idx="80">
                  <c:v>49.792430504354222</c:v>
                </c:pt>
                <c:pt idx="81">
                  <c:v>51.141258430483639</c:v>
                </c:pt>
                <c:pt idx="82">
                  <c:v>52.22889271074736</c:v>
                </c:pt>
                <c:pt idx="83">
                  <c:v>54.997447556329831</c:v>
                </c:pt>
                <c:pt idx="84">
                  <c:v>57.078200083447548</c:v>
                </c:pt>
                <c:pt idx="85">
                  <c:v>57.727752318930399</c:v>
                </c:pt>
                <c:pt idx="86">
                  <c:v>57.815220438319045</c:v>
                </c:pt>
                <c:pt idx="87">
                  <c:v>57.520075190547971</c:v>
                </c:pt>
                <c:pt idx="88">
                  <c:v>57.57767798260609</c:v>
                </c:pt>
                <c:pt idx="89">
                  <c:v>57.446095473965315</c:v>
                </c:pt>
                <c:pt idx="90">
                  <c:v>57.373703623857104</c:v>
                </c:pt>
                <c:pt idx="91">
                  <c:v>57.41810696374624</c:v>
                </c:pt>
                <c:pt idx="92">
                  <c:v>57.2454455880277</c:v>
                </c:pt>
                <c:pt idx="93">
                  <c:v>56.721320682274488</c:v>
                </c:pt>
                <c:pt idx="94">
                  <c:v>56.294093433171859</c:v>
                </c:pt>
                <c:pt idx="95">
                  <c:v>55.746503778884644</c:v>
                </c:pt>
                <c:pt idx="96">
                  <c:v>55.793158967114302</c:v>
                </c:pt>
                <c:pt idx="97">
                  <c:v>55.760359530717331</c:v>
                </c:pt>
                <c:pt idx="98">
                  <c:v>56.173925400154033</c:v>
                </c:pt>
                <c:pt idx="99">
                  <c:v>56.00220422570527</c:v>
                </c:pt>
                <c:pt idx="100">
                  <c:v>57.118501903272389</c:v>
                </c:pt>
                <c:pt idx="101">
                  <c:v>58.825241819589884</c:v>
                </c:pt>
                <c:pt idx="102">
                  <c:v>61.929100475599505</c:v>
                </c:pt>
                <c:pt idx="103">
                  <c:v>64.261244394622139</c:v>
                </c:pt>
                <c:pt idx="104">
                  <c:v>65.664166895072299</c:v>
                </c:pt>
                <c:pt idx="105">
                  <c:v>65.829731274653057</c:v>
                </c:pt>
                <c:pt idx="106">
                  <c:v>67.040367127340147</c:v>
                </c:pt>
                <c:pt idx="107">
                  <c:v>68.350451448624412</c:v>
                </c:pt>
                <c:pt idx="108">
                  <c:v>68.830187610588951</c:v>
                </c:pt>
                <c:pt idx="109">
                  <c:v>68.902949794988757</c:v>
                </c:pt>
                <c:pt idx="110">
                  <c:v>68.91540457513355</c:v>
                </c:pt>
                <c:pt idx="111">
                  <c:v>69.132709133110026</c:v>
                </c:pt>
                <c:pt idx="112">
                  <c:v>69.508601857527509</c:v>
                </c:pt>
                <c:pt idx="113">
                  <c:v>69.526161967027974</c:v>
                </c:pt>
                <c:pt idx="114">
                  <c:v>68.813979905903281</c:v>
                </c:pt>
                <c:pt idx="115">
                  <c:v>68.174113158819694</c:v>
                </c:pt>
                <c:pt idx="116">
                  <c:v>68.204415570168862</c:v>
                </c:pt>
                <c:pt idx="117">
                  <c:v>67.910485872993064</c:v>
                </c:pt>
                <c:pt idx="118">
                  <c:v>68.903234557283582</c:v>
                </c:pt>
                <c:pt idx="119">
                  <c:v>68.849013457821783</c:v>
                </c:pt>
                <c:pt idx="120">
                  <c:v>68.932436496127423</c:v>
                </c:pt>
                <c:pt idx="121">
                  <c:v>69.420776093474615</c:v>
                </c:pt>
                <c:pt idx="122">
                  <c:v>69.432733071093026</c:v>
                </c:pt>
                <c:pt idx="123">
                  <c:v>69.532826911708923</c:v>
                </c:pt>
                <c:pt idx="124">
                  <c:v>69.470526682885577</c:v>
                </c:pt>
                <c:pt idx="125">
                  <c:v>69.540461322853034</c:v>
                </c:pt>
                <c:pt idx="126">
                  <c:v>68.996387342197849</c:v>
                </c:pt>
                <c:pt idx="127">
                  <c:v>67.798160917014059</c:v>
                </c:pt>
                <c:pt idx="128">
                  <c:v>66.287403813440761</c:v>
                </c:pt>
                <c:pt idx="129">
                  <c:v>65.440712967760291</c:v>
                </c:pt>
                <c:pt idx="130">
                  <c:v>63.685508333584714</c:v>
                </c:pt>
                <c:pt idx="131">
                  <c:v>60.891656410818072</c:v>
                </c:pt>
                <c:pt idx="132">
                  <c:v>59.488729183835616</c:v>
                </c:pt>
                <c:pt idx="133">
                  <c:v>57.568046986133361</c:v>
                </c:pt>
                <c:pt idx="134">
                  <c:v>55.843656380908342</c:v>
                </c:pt>
                <c:pt idx="135">
                  <c:v>54.078700717337071</c:v>
                </c:pt>
                <c:pt idx="136">
                  <c:v>51.333411433201512</c:v>
                </c:pt>
                <c:pt idx="137">
                  <c:v>46.908941739228069</c:v>
                </c:pt>
                <c:pt idx="138">
                  <c:v>42.866996314479245</c:v>
                </c:pt>
                <c:pt idx="139">
                  <c:v>40.87235438070887</c:v>
                </c:pt>
                <c:pt idx="140">
                  <c:v>39.455455455099717</c:v>
                </c:pt>
                <c:pt idx="141">
                  <c:v>37.964662033193505</c:v>
                </c:pt>
                <c:pt idx="142">
                  <c:v>36.844472419696942</c:v>
                </c:pt>
                <c:pt idx="143">
                  <c:v>34.832749075336523</c:v>
                </c:pt>
                <c:pt idx="144">
                  <c:v>34.089066655191928</c:v>
                </c:pt>
                <c:pt idx="145">
                  <c:v>34.930858724582833</c:v>
                </c:pt>
                <c:pt idx="146">
                  <c:v>35.66940473966438</c:v>
                </c:pt>
                <c:pt idx="147">
                  <c:v>36.322513883437693</c:v>
                </c:pt>
                <c:pt idx="148">
                  <c:v>36.530895915017524</c:v>
                </c:pt>
                <c:pt idx="149">
                  <c:v>38.056573402727857</c:v>
                </c:pt>
                <c:pt idx="150">
                  <c:v>38.877166202234349</c:v>
                </c:pt>
                <c:pt idx="151">
                  <c:v>39.056683736047475</c:v>
                </c:pt>
                <c:pt idx="152">
                  <c:v>39.985934801279853</c:v>
                </c:pt>
                <c:pt idx="153">
                  <c:v>40.61454573864976</c:v>
                </c:pt>
                <c:pt idx="154">
                  <c:v>41.353021339450017</c:v>
                </c:pt>
                <c:pt idx="155">
                  <c:v>43.018725492023542</c:v>
                </c:pt>
                <c:pt idx="156">
                  <c:v>43.143539369378956</c:v>
                </c:pt>
                <c:pt idx="157">
                  <c:v>42.745759963858887</c:v>
                </c:pt>
                <c:pt idx="158">
                  <c:v>42.122317760226302</c:v>
                </c:pt>
                <c:pt idx="159">
                  <c:v>41.471781254360344</c:v>
                </c:pt>
                <c:pt idx="160">
                  <c:v>41.532506334179239</c:v>
                </c:pt>
                <c:pt idx="161">
                  <c:v>41.57408628939784</c:v>
                </c:pt>
                <c:pt idx="162">
                  <c:v>41.546515933912801</c:v>
                </c:pt>
                <c:pt idx="163">
                  <c:v>42.173739477047391</c:v>
                </c:pt>
                <c:pt idx="164">
                  <c:v>43.048850864631241</c:v>
                </c:pt>
                <c:pt idx="165">
                  <c:v>42.940013042381729</c:v>
                </c:pt>
                <c:pt idx="166">
                  <c:v>43.027170339668118</c:v>
                </c:pt>
                <c:pt idx="167">
                  <c:v>43.114268011556184</c:v>
                </c:pt>
                <c:pt idx="168">
                  <c:v>42.9354857293878</c:v>
                </c:pt>
                <c:pt idx="169">
                  <c:v>42.791098508609018</c:v>
                </c:pt>
                <c:pt idx="170">
                  <c:v>42.65489026576148</c:v>
                </c:pt>
                <c:pt idx="171">
                  <c:v>42.238569631328133</c:v>
                </c:pt>
                <c:pt idx="172">
                  <c:v>42.256749955730733</c:v>
                </c:pt>
                <c:pt idx="173">
                  <c:v>42.204313592469923</c:v>
                </c:pt>
                <c:pt idx="174">
                  <c:v>42.26196137785999</c:v>
                </c:pt>
                <c:pt idx="175">
                  <c:v>42.296931441756094</c:v>
                </c:pt>
                <c:pt idx="176">
                  <c:v>42.724219535142161</c:v>
                </c:pt>
                <c:pt idx="177">
                  <c:v>43.107720665395846</c:v>
                </c:pt>
                <c:pt idx="178">
                  <c:v>43.533728967647896</c:v>
                </c:pt>
                <c:pt idx="179">
                  <c:v>44.188663254303989</c:v>
                </c:pt>
                <c:pt idx="180">
                  <c:v>43.491123915353626</c:v>
                </c:pt>
                <c:pt idx="181">
                  <c:v>43.068919228125232</c:v>
                </c:pt>
                <c:pt idx="182">
                  <c:v>43.013440862563264</c:v>
                </c:pt>
                <c:pt idx="183">
                  <c:v>43.172825748545797</c:v>
                </c:pt>
                <c:pt idx="184">
                  <c:v>43.040656395865398</c:v>
                </c:pt>
                <c:pt idx="185">
                  <c:v>43.276880572618424</c:v>
                </c:pt>
                <c:pt idx="186">
                  <c:v>43.332515598140496</c:v>
                </c:pt>
                <c:pt idx="187">
                  <c:v>43.356021858606482</c:v>
                </c:pt>
                <c:pt idx="188">
                  <c:v>43.40673186499037</c:v>
                </c:pt>
                <c:pt idx="189">
                  <c:v>43.842621630526956</c:v>
                </c:pt>
                <c:pt idx="190">
                  <c:v>44.043623933726344</c:v>
                </c:pt>
                <c:pt idx="191">
                  <c:v>44.294599410978009</c:v>
                </c:pt>
                <c:pt idx="192">
                  <c:v>43.186878057034832</c:v>
                </c:pt>
                <c:pt idx="193">
                  <c:v>42.920360211820046</c:v>
                </c:pt>
                <c:pt idx="194">
                  <c:v>43.131925307811699</c:v>
                </c:pt>
                <c:pt idx="195">
                  <c:v>42.966420804836041</c:v>
                </c:pt>
                <c:pt idx="196">
                  <c:v>42.91339408329511</c:v>
                </c:pt>
                <c:pt idx="197">
                  <c:v>42.68670476943295</c:v>
                </c:pt>
                <c:pt idx="198">
                  <c:v>42.911036528745321</c:v>
                </c:pt>
                <c:pt idx="199">
                  <c:v>43.031408827945143</c:v>
                </c:pt>
                <c:pt idx="200">
                  <c:v>43.614010980099046</c:v>
                </c:pt>
                <c:pt idx="201">
                  <c:v>43.906390485301145</c:v>
                </c:pt>
                <c:pt idx="202">
                  <c:v>43.716435278730984</c:v>
                </c:pt>
                <c:pt idx="203">
                  <c:v>43.959015234053375</c:v>
                </c:pt>
                <c:pt idx="204">
                  <c:v>44.211986246342924</c:v>
                </c:pt>
                <c:pt idx="205">
                  <c:v>44.423649541587487</c:v>
                </c:pt>
                <c:pt idx="206">
                  <c:v>44.405480968005875</c:v>
                </c:pt>
                <c:pt idx="207">
                  <c:v>44.387612122019021</c:v>
                </c:pt>
                <c:pt idx="208">
                  <c:v>44.078667759664697</c:v>
                </c:pt>
                <c:pt idx="209">
                  <c:v>43.289397369123172</c:v>
                </c:pt>
                <c:pt idx="210">
                  <c:v>42.631296978410184</c:v>
                </c:pt>
                <c:pt idx="211">
                  <c:v>42.595480260950971</c:v>
                </c:pt>
                <c:pt idx="212">
                  <c:v>42.985748586086544</c:v>
                </c:pt>
                <c:pt idx="213">
                  <c:v>42.821431928583586</c:v>
                </c:pt>
                <c:pt idx="214">
                  <c:v>42.405730595384185</c:v>
                </c:pt>
                <c:pt idx="215">
                  <c:v>42.726970938325984</c:v>
                </c:pt>
                <c:pt idx="216">
                  <c:v>43.095687809930112</c:v>
                </c:pt>
                <c:pt idx="217">
                  <c:v>43.78664536407792</c:v>
                </c:pt>
                <c:pt idx="218">
                  <c:v>43.788937185687558</c:v>
                </c:pt>
                <c:pt idx="219">
                  <c:v>44.093090438316011</c:v>
                </c:pt>
                <c:pt idx="220">
                  <c:v>44.00192673627221</c:v>
                </c:pt>
                <c:pt idx="221">
                  <c:v>43.301092552899625</c:v>
                </c:pt>
                <c:pt idx="222">
                  <c:v>43.673734269001443</c:v>
                </c:pt>
                <c:pt idx="223">
                  <c:v>43.484129815072023</c:v>
                </c:pt>
                <c:pt idx="224">
                  <c:v>44.055577009297672</c:v>
                </c:pt>
                <c:pt idx="225">
                  <c:v>43.969985724243926</c:v>
                </c:pt>
                <c:pt idx="226">
                  <c:v>45.588072378712042</c:v>
                </c:pt>
                <c:pt idx="227">
                  <c:v>45.794360519638829</c:v>
                </c:pt>
                <c:pt idx="228">
                  <c:v>46.116047060943586</c:v>
                </c:pt>
                <c:pt idx="229">
                  <c:v>46.351882002527056</c:v>
                </c:pt>
                <c:pt idx="230">
                  <c:v>46.453813286309234</c:v>
                </c:pt>
                <c:pt idx="231">
                  <c:v>47.434864766264717</c:v>
                </c:pt>
                <c:pt idx="232">
                  <c:v>48.662050681360157</c:v>
                </c:pt>
                <c:pt idx="233">
                  <c:v>49.635780567216962</c:v>
                </c:pt>
                <c:pt idx="234">
                  <c:v>50.19576062645038</c:v>
                </c:pt>
                <c:pt idx="235">
                  <c:v>51.440957771798296</c:v>
                </c:pt>
                <c:pt idx="236">
                  <c:v>54.109910299599548</c:v>
                </c:pt>
                <c:pt idx="237">
                  <c:v>58.214596991018439</c:v>
                </c:pt>
                <c:pt idx="238">
                  <c:v>59.985770432642141</c:v>
                </c:pt>
                <c:pt idx="239">
                  <c:v>61.456239311005923</c:v>
                </c:pt>
                <c:pt idx="240">
                  <c:v>61.826108594089554</c:v>
                </c:pt>
                <c:pt idx="241">
                  <c:v>60.105938588555269</c:v>
                </c:pt>
                <c:pt idx="242">
                  <c:v>59.360981928156477</c:v>
                </c:pt>
                <c:pt idx="243">
                  <c:v>59.192615075980378</c:v>
                </c:pt>
                <c:pt idx="244">
                  <c:v>59.24234435201403</c:v>
                </c:pt>
                <c:pt idx="245">
                  <c:v>58.902263254985378</c:v>
                </c:pt>
                <c:pt idx="246">
                  <c:v>58.106780075958092</c:v>
                </c:pt>
                <c:pt idx="247">
                  <c:v>58.251783664482055</c:v>
                </c:pt>
                <c:pt idx="248">
                  <c:v>58.225133657850272</c:v>
                </c:pt>
                <c:pt idx="249">
                  <c:v>58.192858636203276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FF5-174F-B223-4B160B155808}"/>
            </c:ext>
          </c:extLst>
        </c:ser>
        <c:ser>
          <c:idx val="7"/>
          <c:order val="7"/>
          <c:tx>
            <c:strRef>
              <c:f>Sheet3!$K$1</c:f>
              <c:strCache>
                <c:ptCount val="1"/>
                <c:pt idx="0">
                  <c:v>EMA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Sheet3!$K$2:$K$251</c:f>
              <c:numCache>
                <c:formatCode>0.00</c:formatCode>
                <c:ptCount val="250"/>
                <c:pt idx="0">
                  <c:v>90</c:v>
                </c:pt>
                <c:pt idx="1">
                  <c:v>90.165854975348779</c:v>
                </c:pt>
                <c:pt idx="2">
                  <c:v>90.018998587725335</c:v>
                </c:pt>
                <c:pt idx="3">
                  <c:v>89.851380680021663</c:v>
                </c:pt>
                <c:pt idx="4">
                  <c:v>89.244045232371789</c:v>
                </c:pt>
                <c:pt idx="5">
                  <c:v>88.413099277747392</c:v>
                </c:pt>
                <c:pt idx="6">
                  <c:v>87.666607555965911</c:v>
                </c:pt>
                <c:pt idx="7">
                  <c:v>86.875318169002739</c:v>
                </c:pt>
                <c:pt idx="8">
                  <c:v>86.123324310307197</c:v>
                </c:pt>
                <c:pt idx="9">
                  <c:v>85.690431742677362</c:v>
                </c:pt>
                <c:pt idx="10">
                  <c:v>85.418196188837499</c:v>
                </c:pt>
                <c:pt idx="11">
                  <c:v>84.504726271454743</c:v>
                </c:pt>
                <c:pt idx="12">
                  <c:v>83.960345040738872</c:v>
                </c:pt>
                <c:pt idx="13">
                  <c:v>83.059476545610167</c:v>
                </c:pt>
                <c:pt idx="14">
                  <c:v>82.112318548125629</c:v>
                </c:pt>
                <c:pt idx="15">
                  <c:v>81.356567467614752</c:v>
                </c:pt>
                <c:pt idx="16">
                  <c:v>80.397246088722483</c:v>
                </c:pt>
                <c:pt idx="17">
                  <c:v>79.931248248599303</c:v>
                </c:pt>
                <c:pt idx="18">
                  <c:v>79.484992928881454</c:v>
                </c:pt>
                <c:pt idx="19">
                  <c:v>79.265413955261764</c:v>
                </c:pt>
                <c:pt idx="20">
                  <c:v>78.592399528462039</c:v>
                </c:pt>
                <c:pt idx="21">
                  <c:v>77.54875440949732</c:v>
                </c:pt>
                <c:pt idx="22">
                  <c:v>76.16992092017388</c:v>
                </c:pt>
                <c:pt idx="23">
                  <c:v>75.061802415965175</c:v>
                </c:pt>
                <c:pt idx="24">
                  <c:v>74.017112728259079</c:v>
                </c:pt>
                <c:pt idx="25">
                  <c:v>73.03096956179796</c:v>
                </c:pt>
                <c:pt idx="26">
                  <c:v>72.219361928420653</c:v>
                </c:pt>
                <c:pt idx="27">
                  <c:v>71.805467645151253</c:v>
                </c:pt>
                <c:pt idx="28">
                  <c:v>71.413525633113295</c:v>
                </c:pt>
                <c:pt idx="29">
                  <c:v>71.027915184409352</c:v>
                </c:pt>
                <c:pt idx="30">
                  <c:v>70.692040688704594</c:v>
                </c:pt>
                <c:pt idx="31">
                  <c:v>70.614873761118972</c:v>
                </c:pt>
                <c:pt idx="32">
                  <c:v>70.413610737522532</c:v>
                </c:pt>
                <c:pt idx="33">
                  <c:v>70.66064538144802</c:v>
                </c:pt>
                <c:pt idx="34">
                  <c:v>70.917137007755258</c:v>
                </c:pt>
                <c:pt idx="35">
                  <c:v>71.010089591994443</c:v>
                </c:pt>
                <c:pt idx="36">
                  <c:v>70.706148462444801</c:v>
                </c:pt>
                <c:pt idx="37">
                  <c:v>70.201143310016334</c:v>
                </c:pt>
                <c:pt idx="38">
                  <c:v>69.665833014266028</c:v>
                </c:pt>
                <c:pt idx="39">
                  <c:v>68.392177802506396</c:v>
                </c:pt>
                <c:pt idx="40">
                  <c:v>67.396771552137423</c:v>
                </c:pt>
                <c:pt idx="41">
                  <c:v>66.767587502386903</c:v>
                </c:pt>
                <c:pt idx="42">
                  <c:v>66.296700313499613</c:v>
                </c:pt>
                <c:pt idx="43">
                  <c:v>65.557143973696427</c:v>
                </c:pt>
                <c:pt idx="44">
                  <c:v>65.049521791481197</c:v>
                </c:pt>
                <c:pt idx="45">
                  <c:v>64.52278527609829</c:v>
                </c:pt>
                <c:pt idx="46">
                  <c:v>64.052133884905231</c:v>
                </c:pt>
                <c:pt idx="47">
                  <c:v>63.840275769977602</c:v>
                </c:pt>
                <c:pt idx="48">
                  <c:v>63.975813020133899</c:v>
                </c:pt>
                <c:pt idx="49">
                  <c:v>64.521341108375395</c:v>
                </c:pt>
                <c:pt idx="50">
                  <c:v>64.914908305324332</c:v>
                </c:pt>
                <c:pt idx="51">
                  <c:v>65.608969828358582</c:v>
                </c:pt>
                <c:pt idx="52">
                  <c:v>66.796210914280167</c:v>
                </c:pt>
                <c:pt idx="53">
                  <c:v>68.154692973702296</c:v>
                </c:pt>
                <c:pt idx="54">
                  <c:v>69.304499408740227</c:v>
                </c:pt>
                <c:pt idx="55">
                  <c:v>70.100431151177034</c:v>
                </c:pt>
                <c:pt idx="56">
                  <c:v>70.645386783164042</c:v>
                </c:pt>
                <c:pt idx="57">
                  <c:v>70.825069540299438</c:v>
                </c:pt>
                <c:pt idx="58">
                  <c:v>70.681921883426554</c:v>
                </c:pt>
                <c:pt idx="59">
                  <c:v>70.037583262968838</c:v>
                </c:pt>
                <c:pt idx="60">
                  <c:v>69.367548409937342</c:v>
                </c:pt>
                <c:pt idx="61">
                  <c:v>68.602198171705282</c:v>
                </c:pt>
                <c:pt idx="62">
                  <c:v>68.301084093850079</c:v>
                </c:pt>
                <c:pt idx="63">
                  <c:v>67.959284908557891</c:v>
                </c:pt>
                <c:pt idx="64">
                  <c:v>68.130973228848148</c:v>
                </c:pt>
                <c:pt idx="65">
                  <c:v>68.405034709713576</c:v>
                </c:pt>
                <c:pt idx="66">
                  <c:v>68.526364397913554</c:v>
                </c:pt>
                <c:pt idx="67">
                  <c:v>68.826086232994456</c:v>
                </c:pt>
                <c:pt idx="68">
                  <c:v>69.179533534946458</c:v>
                </c:pt>
                <c:pt idx="69">
                  <c:v>69.968017767915043</c:v>
                </c:pt>
                <c:pt idx="70">
                  <c:v>70.816410014756485</c:v>
                </c:pt>
                <c:pt idx="71">
                  <c:v>71.275938210866599</c:v>
                </c:pt>
                <c:pt idx="72">
                  <c:v>71.714969807947242</c:v>
                </c:pt>
                <c:pt idx="73">
                  <c:v>72.240001985609041</c:v>
                </c:pt>
                <c:pt idx="74">
                  <c:v>73.320470961431226</c:v>
                </c:pt>
                <c:pt idx="75">
                  <c:v>74.459094464054587</c:v>
                </c:pt>
                <c:pt idx="76">
                  <c:v>75.965644483929808</c:v>
                </c:pt>
                <c:pt idx="77">
                  <c:v>76.856787110980576</c:v>
                </c:pt>
                <c:pt idx="78">
                  <c:v>78.389365254103211</c:v>
                </c:pt>
                <c:pt idx="79">
                  <c:v>79.606486404619233</c:v>
                </c:pt>
                <c:pt idx="80">
                  <c:v>81.411187264767079</c:v>
                </c:pt>
                <c:pt idx="81">
                  <c:v>83.017394188473688</c:v>
                </c:pt>
                <c:pt idx="82">
                  <c:v>84.459602906452361</c:v>
                </c:pt>
                <c:pt idx="83">
                  <c:v>85.198652085754915</c:v>
                </c:pt>
                <c:pt idx="84">
                  <c:v>85.379353613422595</c:v>
                </c:pt>
                <c:pt idx="85">
                  <c:v>84.292041793476258</c:v>
                </c:pt>
                <c:pt idx="86">
                  <c:v>82.931949582395475</c:v>
                </c:pt>
                <c:pt idx="87">
                  <c:v>81.744391521769757</c:v>
                </c:pt>
                <c:pt idx="88">
                  <c:v>80.892646749359415</c:v>
                </c:pt>
                <c:pt idx="89">
                  <c:v>80.483089697184255</c:v>
                </c:pt>
                <c:pt idx="90">
                  <c:v>80.275918753045872</c:v>
                </c:pt>
                <c:pt idx="91">
                  <c:v>79.859429553723118</c:v>
                </c:pt>
                <c:pt idx="92">
                  <c:v>79.387107032805346</c:v>
                </c:pt>
                <c:pt idx="93">
                  <c:v>78.884884692985906</c:v>
                </c:pt>
                <c:pt idx="94">
                  <c:v>78.850117089130038</c:v>
                </c:pt>
                <c:pt idx="95">
                  <c:v>78.745072384097384</c:v>
                </c:pt>
                <c:pt idx="96">
                  <c:v>79.118402636610028</c:v>
                </c:pt>
                <c:pt idx="97">
                  <c:v>79.549590898754531</c:v>
                </c:pt>
                <c:pt idx="98">
                  <c:v>80.007491263946022</c:v>
                </c:pt>
                <c:pt idx="99">
                  <c:v>79.714627830438303</c:v>
                </c:pt>
                <c:pt idx="100">
                  <c:v>79.209705970440353</c:v>
                </c:pt>
                <c:pt idx="101">
                  <c:v>78.653230011355973</c:v>
                </c:pt>
                <c:pt idx="102">
                  <c:v>78.261227599993887</c:v>
                </c:pt>
                <c:pt idx="103">
                  <c:v>78.03975368329121</c:v>
                </c:pt>
                <c:pt idx="104">
                  <c:v>77.983564057200041</c:v>
                </c:pt>
                <c:pt idx="105">
                  <c:v>78.204898529005078</c:v>
                </c:pt>
                <c:pt idx="106">
                  <c:v>78.044298579030226</c:v>
                </c:pt>
                <c:pt idx="107">
                  <c:v>78.107606678277676</c:v>
                </c:pt>
                <c:pt idx="108">
                  <c:v>78.523354540272777</c:v>
                </c:pt>
                <c:pt idx="109">
                  <c:v>78.417070408097487</c:v>
                </c:pt>
                <c:pt idx="110">
                  <c:v>78.487875670526591</c:v>
                </c:pt>
                <c:pt idx="111">
                  <c:v>78.471608592026101</c:v>
                </c:pt>
                <c:pt idx="112">
                  <c:v>78.402111746074709</c:v>
                </c:pt>
                <c:pt idx="113">
                  <c:v>78.000783399015788</c:v>
                </c:pt>
                <c:pt idx="114">
                  <c:v>77.574214651772877</c:v>
                </c:pt>
                <c:pt idx="115">
                  <c:v>77.176686798570287</c:v>
                </c:pt>
                <c:pt idx="116">
                  <c:v>76.969094634363714</c:v>
                </c:pt>
                <c:pt idx="117">
                  <c:v>76.462233167789833</c:v>
                </c:pt>
                <c:pt idx="118">
                  <c:v>76.341284108911765</c:v>
                </c:pt>
                <c:pt idx="119">
                  <c:v>76.572567749393315</c:v>
                </c:pt>
                <c:pt idx="120">
                  <c:v>76.901256942471946</c:v>
                </c:pt>
                <c:pt idx="121">
                  <c:v>77.06274510282465</c:v>
                </c:pt>
                <c:pt idx="122">
                  <c:v>77.492125350698402</c:v>
                </c:pt>
                <c:pt idx="123">
                  <c:v>77.713060619668312</c:v>
                </c:pt>
                <c:pt idx="124">
                  <c:v>77.981406353149282</c:v>
                </c:pt>
                <c:pt idx="125">
                  <c:v>78.027938913065825</c:v>
                </c:pt>
                <c:pt idx="126">
                  <c:v>77.584202471435489</c:v>
                </c:pt>
                <c:pt idx="127">
                  <c:v>76.958712615737198</c:v>
                </c:pt>
                <c:pt idx="128">
                  <c:v>76.119983345859723</c:v>
                </c:pt>
                <c:pt idx="129">
                  <c:v>75.614296783510994</c:v>
                </c:pt>
                <c:pt idx="130">
                  <c:v>74.788003930348097</c:v>
                </c:pt>
                <c:pt idx="131">
                  <c:v>73.675603021705783</c:v>
                </c:pt>
                <c:pt idx="132">
                  <c:v>72.940664946269166</c:v>
                </c:pt>
                <c:pt idx="133">
                  <c:v>72.036175959042069</c:v>
                </c:pt>
                <c:pt idx="134">
                  <c:v>71.194135303572224</c:v>
                </c:pt>
                <c:pt idx="135">
                  <c:v>70.344696121677856</c:v>
                </c:pt>
                <c:pt idx="136">
                  <c:v>69.176422639064128</c:v>
                </c:pt>
                <c:pt idx="137">
                  <c:v>67.504204522951767</c:v>
                </c:pt>
                <c:pt idx="138">
                  <c:v>65.877351392179889</c:v>
                </c:pt>
                <c:pt idx="139">
                  <c:v>64.779798908979245</c:v>
                </c:pt>
                <c:pt idx="140">
                  <c:v>63.7715803472245</c:v>
                </c:pt>
                <c:pt idx="141">
                  <c:v>62.713824821706062</c:v>
                </c:pt>
                <c:pt idx="142">
                  <c:v>61.489164677929537</c:v>
                </c:pt>
                <c:pt idx="143">
                  <c:v>59.93566068524369</c:v>
                </c:pt>
                <c:pt idx="144">
                  <c:v>58.60353710620906</c:v>
                </c:pt>
                <c:pt idx="145">
                  <c:v>57.91469480548745</c:v>
                </c:pt>
                <c:pt idx="146">
                  <c:v>57.566375626873338</c:v>
                </c:pt>
                <c:pt idx="147">
                  <c:v>57.235274116825231</c:v>
                </c:pt>
                <c:pt idx="148">
                  <c:v>56.747702252829377</c:v>
                </c:pt>
                <c:pt idx="149">
                  <c:v>56.647844015226326</c:v>
                </c:pt>
                <c:pt idx="150">
                  <c:v>56.316879082906333</c:v>
                </c:pt>
                <c:pt idx="151">
                  <c:v>55.870266224493996</c:v>
                </c:pt>
                <c:pt idx="152">
                  <c:v>55.326979893464987</c:v>
                </c:pt>
                <c:pt idx="153">
                  <c:v>54.766840674429623</c:v>
                </c:pt>
                <c:pt idx="154">
                  <c:v>54.094149615234507</c:v>
                </c:pt>
                <c:pt idx="155">
                  <c:v>54.015948850026618</c:v>
                </c:pt>
                <c:pt idx="156">
                  <c:v>53.398558278188112</c:v>
                </c:pt>
                <c:pt idx="157">
                  <c:v>52.892913461184527</c:v>
                </c:pt>
                <c:pt idx="158">
                  <c:v>52.295470936689888</c:v>
                </c:pt>
                <c:pt idx="159">
                  <c:v>51.676510394539903</c:v>
                </c:pt>
                <c:pt idx="160">
                  <c:v>51.439442956444417</c:v>
                </c:pt>
                <c:pt idx="161">
                  <c:v>51.464832816011871</c:v>
                </c:pt>
                <c:pt idx="162">
                  <c:v>51.62389253782495</c:v>
                </c:pt>
                <c:pt idx="163">
                  <c:v>51.990224072637403</c:v>
                </c:pt>
                <c:pt idx="164">
                  <c:v>52.042226564767844</c:v>
                </c:pt>
                <c:pt idx="165">
                  <c:v>52.28265580204372</c:v>
                </c:pt>
                <c:pt idx="166">
                  <c:v>52.323025203832273</c:v>
                </c:pt>
                <c:pt idx="167">
                  <c:v>52.296900435307286</c:v>
                </c:pt>
                <c:pt idx="168">
                  <c:v>52.019470066710561</c:v>
                </c:pt>
                <c:pt idx="169">
                  <c:v>51.558231458905617</c:v>
                </c:pt>
                <c:pt idx="170">
                  <c:v>51.269981165932883</c:v>
                </c:pt>
                <c:pt idx="171">
                  <c:v>50.877033575185955</c:v>
                </c:pt>
                <c:pt idx="172">
                  <c:v>50.85929168192493</c:v>
                </c:pt>
                <c:pt idx="173">
                  <c:v>51.116492590795346</c:v>
                </c:pt>
                <c:pt idx="174">
                  <c:v>51.497063044074807</c:v>
                </c:pt>
                <c:pt idx="175">
                  <c:v>51.608095725212202</c:v>
                </c:pt>
                <c:pt idx="176">
                  <c:v>51.720625766963408</c:v>
                </c:pt>
                <c:pt idx="177">
                  <c:v>51.80161167075704</c:v>
                </c:pt>
                <c:pt idx="178">
                  <c:v>51.479856851145485</c:v>
                </c:pt>
                <c:pt idx="179">
                  <c:v>51.159017051226897</c:v>
                </c:pt>
                <c:pt idx="180">
                  <c:v>50.694731004053928</c:v>
                </c:pt>
                <c:pt idx="181">
                  <c:v>50.440089773952451</c:v>
                </c:pt>
                <c:pt idx="182">
                  <c:v>50.405259478656269</c:v>
                </c:pt>
                <c:pt idx="183">
                  <c:v>50.254381223596589</c:v>
                </c:pt>
                <c:pt idx="184">
                  <c:v>50.126013662919881</c:v>
                </c:pt>
                <c:pt idx="185">
                  <c:v>50.048418880850264</c:v>
                </c:pt>
                <c:pt idx="186">
                  <c:v>50.014597017537227</c:v>
                </c:pt>
                <c:pt idx="187">
                  <c:v>50.173901938029914</c:v>
                </c:pt>
                <c:pt idx="188">
                  <c:v>50.297411038420606</c:v>
                </c:pt>
                <c:pt idx="189">
                  <c:v>50.340794590619979</c:v>
                </c:pt>
                <c:pt idx="190">
                  <c:v>50.380624962736803</c:v>
                </c:pt>
                <c:pt idx="191">
                  <c:v>50.762883703649855</c:v>
                </c:pt>
                <c:pt idx="192">
                  <c:v>51.470734088391502</c:v>
                </c:pt>
                <c:pt idx="193">
                  <c:v>51.876249638244744</c:v>
                </c:pt>
                <c:pt idx="194">
                  <c:v>51.836211596125246</c:v>
                </c:pt>
                <c:pt idx="195">
                  <c:v>51.589109073778538</c:v>
                </c:pt>
                <c:pt idx="196">
                  <c:v>51.434510940145422</c:v>
                </c:pt>
                <c:pt idx="197">
                  <c:v>51.147922809167476</c:v>
                </c:pt>
                <c:pt idx="198">
                  <c:v>51.096383050261572</c:v>
                </c:pt>
                <c:pt idx="199">
                  <c:v>50.88332844791055</c:v>
                </c:pt>
                <c:pt idx="200">
                  <c:v>50.703068471244805</c:v>
                </c:pt>
                <c:pt idx="201">
                  <c:v>50.628274374478018</c:v>
                </c:pt>
                <c:pt idx="202">
                  <c:v>50.439676067808684</c:v>
                </c:pt>
                <c:pt idx="203">
                  <c:v>50.576741380607572</c:v>
                </c:pt>
                <c:pt idx="204">
                  <c:v>50.678808170164714</c:v>
                </c:pt>
                <c:pt idx="205">
                  <c:v>50.80390353965111</c:v>
                </c:pt>
                <c:pt idx="206">
                  <c:v>50.686003010764175</c:v>
                </c:pt>
                <c:pt idx="207">
                  <c:v>50.905280251591968</c:v>
                </c:pt>
                <c:pt idx="208">
                  <c:v>51.362424234076364</c:v>
                </c:pt>
                <c:pt idx="209">
                  <c:v>52.055888488076789</c:v>
                </c:pt>
                <c:pt idx="210">
                  <c:v>52.742998982629167</c:v>
                </c:pt>
                <c:pt idx="211">
                  <c:v>52.968988308674135</c:v>
                </c:pt>
                <c:pt idx="212">
                  <c:v>53.201597028804386</c:v>
                </c:pt>
                <c:pt idx="213">
                  <c:v>53.56582199101414</c:v>
                </c:pt>
                <c:pt idx="214">
                  <c:v>54.058323754013529</c:v>
                </c:pt>
                <c:pt idx="215">
                  <c:v>54.317495126793297</c:v>
                </c:pt>
                <c:pt idx="216">
                  <c:v>54.249322043881662</c:v>
                </c:pt>
                <c:pt idx="217">
                  <c:v>54.108197855837766</c:v>
                </c:pt>
                <c:pt idx="218">
                  <c:v>54.582632347542116</c:v>
                </c:pt>
                <c:pt idx="219">
                  <c:v>55.158516599412891</c:v>
                </c:pt>
                <c:pt idx="220">
                  <c:v>55.963969768910715</c:v>
                </c:pt>
                <c:pt idx="221">
                  <c:v>56.988256100749638</c:v>
                </c:pt>
                <c:pt idx="222">
                  <c:v>57.852838851345638</c:v>
                </c:pt>
                <c:pt idx="223">
                  <c:v>58.714053213985295</c:v>
                </c:pt>
                <c:pt idx="224">
                  <c:v>59.280615450185316</c:v>
                </c:pt>
                <c:pt idx="225">
                  <c:v>60.250217627368059</c:v>
                </c:pt>
                <c:pt idx="226">
                  <c:v>60.785584266063026</c:v>
                </c:pt>
                <c:pt idx="227">
                  <c:v>61.723106078993233</c:v>
                </c:pt>
                <c:pt idx="228">
                  <c:v>62.368881430445292</c:v>
                </c:pt>
                <c:pt idx="229">
                  <c:v>62.724680745776041</c:v>
                </c:pt>
                <c:pt idx="230">
                  <c:v>63.21324394047376</c:v>
                </c:pt>
                <c:pt idx="231">
                  <c:v>63.674195935574886</c:v>
                </c:pt>
                <c:pt idx="232">
                  <c:v>63.832311130577054</c:v>
                </c:pt>
                <c:pt idx="233">
                  <c:v>64.040898343189454</c:v>
                </c:pt>
                <c:pt idx="234">
                  <c:v>63.909960022491219</c:v>
                </c:pt>
                <c:pt idx="235">
                  <c:v>64.197772381523862</c:v>
                </c:pt>
                <c:pt idx="236">
                  <c:v>64.299239419270918</c:v>
                </c:pt>
                <c:pt idx="237">
                  <c:v>64.629260736169144</c:v>
                </c:pt>
                <c:pt idx="238">
                  <c:v>64.865815190649172</c:v>
                </c:pt>
                <c:pt idx="239">
                  <c:v>65.019881140097155</c:v>
                </c:pt>
                <c:pt idx="240">
                  <c:v>65.042286482080726</c:v>
                </c:pt>
                <c:pt idx="241">
                  <c:v>64.587959405873747</c:v>
                </c:pt>
                <c:pt idx="242">
                  <c:v>64.344738833638132</c:v>
                </c:pt>
                <c:pt idx="243">
                  <c:v>64.364674468607504</c:v>
                </c:pt>
                <c:pt idx="244">
                  <c:v>64.803885359715593</c:v>
                </c:pt>
                <c:pt idx="245">
                  <c:v>65.430833010178489</c:v>
                </c:pt>
                <c:pt idx="246">
                  <c:v>66.196123649247014</c:v>
                </c:pt>
                <c:pt idx="247">
                  <c:v>66.479995316188266</c:v>
                </c:pt>
                <c:pt idx="248">
                  <c:v>66.724412616817446</c:v>
                </c:pt>
                <c:pt idx="249">
                  <c:v>67.034326073924177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FF5-174F-B223-4B160B1558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5750127"/>
        <c:axId val="1505259119"/>
      </c:lineChart>
      <c:catAx>
        <c:axId val="14057501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5259119"/>
        <c:crosses val="autoZero"/>
        <c:auto val="1"/>
        <c:lblAlgn val="ctr"/>
        <c:lblOffset val="100"/>
        <c:noMultiLvlLbl val="0"/>
      </c:catAx>
      <c:valAx>
        <c:axId val="1505259119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5750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80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62</xdr:row>
      <xdr:rowOff>46013</xdr:rowOff>
    </xdr:from>
    <xdr:to>
      <xdr:col>8</xdr:col>
      <xdr:colOff>787400</xdr:colOff>
      <xdr:row>80</xdr:row>
      <xdr:rowOff>181279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79B8120-4419-4F47-9445-A73B2E7539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114300</xdr:colOff>
      <xdr:row>44</xdr:row>
      <xdr:rowOff>57903</xdr:rowOff>
    </xdr:from>
    <xdr:to>
      <xdr:col>8</xdr:col>
      <xdr:colOff>812799</xdr:colOff>
      <xdr:row>62</xdr:row>
      <xdr:rowOff>12700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A409C63-E020-1D45-9C24-AF6D888412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101601</xdr:colOff>
      <xdr:row>19</xdr:row>
      <xdr:rowOff>20793</xdr:rowOff>
    </xdr:from>
    <xdr:to>
      <xdr:col>8</xdr:col>
      <xdr:colOff>801633</xdr:colOff>
      <xdr:row>44</xdr:row>
      <xdr:rowOff>23678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8220A85-51F9-DD44-8A32-8E69B3214B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5DB66B-9BA7-6748-8969-38459675A917}">
  <sheetPr codeName="Sheet1"/>
  <dimension ref="A1:AJ75"/>
  <sheetViews>
    <sheetView zoomScale="92" workbookViewId="0">
      <selection activeCell="C12" sqref="C12"/>
    </sheetView>
  </sheetViews>
  <sheetFormatPr baseColWidth="10" defaultRowHeight="16" x14ac:dyDescent="0.2"/>
  <cols>
    <col min="1" max="1" width="10.83203125" style="10"/>
    <col min="2" max="2" width="15.33203125" style="10" bestFit="1" customWidth="1"/>
    <col min="3" max="3" width="10.83203125" style="10"/>
    <col min="4" max="4" width="15.33203125" style="10" bestFit="1" customWidth="1"/>
    <col min="5" max="5" width="14.83203125" style="10" bestFit="1" customWidth="1"/>
    <col min="6" max="6" width="10.83203125" style="11"/>
    <col min="7" max="36" width="10.83203125" style="9"/>
  </cols>
  <sheetData>
    <row r="1" spans="2:36" ht="17" thickBot="1" x14ac:dyDescent="0.25">
      <c r="F1" s="33" t="s">
        <v>13</v>
      </c>
      <c r="G1" s="13">
        <v>0</v>
      </c>
      <c r="H1" s="17">
        <f>IF($C$11&gt;=1,1,"")</f>
        <v>1</v>
      </c>
      <c r="I1" s="17">
        <f>IF($C$11&gt;=2,2,"")</f>
        <v>2</v>
      </c>
      <c r="J1" s="17">
        <f>IF($C$11&gt;=3,3,"")</f>
        <v>3</v>
      </c>
      <c r="K1" s="17">
        <f>IF($C$11&gt;=4,4,"")</f>
        <v>4</v>
      </c>
      <c r="L1" s="17">
        <f>IF($C$11&gt;=5,5,"")</f>
        <v>5</v>
      </c>
      <c r="M1" s="17">
        <f>IF($C$11&gt;=6,6,"")</f>
        <v>6</v>
      </c>
      <c r="N1" s="17" t="str">
        <f>IF($C$11&gt;=7,7,"")</f>
        <v/>
      </c>
      <c r="O1" s="17" t="str">
        <f>IF($C$11&gt;=8,8,"")</f>
        <v/>
      </c>
      <c r="P1" s="17" t="str">
        <f>IF($C$11&gt;=9,9,"")</f>
        <v/>
      </c>
      <c r="Q1" s="12" t="str">
        <f>IF($C$11&gt;=10,10,"")</f>
        <v/>
      </c>
    </row>
    <row r="2" spans="2:36" x14ac:dyDescent="0.2">
      <c r="F2" s="34" t="s">
        <v>14</v>
      </c>
      <c r="G2" s="24">
        <f t="shared" ref="G2:L2" si="0">IFERROR(G1*$C$15,"")</f>
        <v>0</v>
      </c>
      <c r="H2" s="24">
        <f t="shared" si="0"/>
        <v>0.16666666666666666</v>
      </c>
      <c r="I2" s="24">
        <f t="shared" si="0"/>
        <v>0.33333333333333331</v>
      </c>
      <c r="J2" s="24">
        <f t="shared" si="0"/>
        <v>0.5</v>
      </c>
      <c r="K2" s="24">
        <f t="shared" si="0"/>
        <v>0.66666666666666663</v>
      </c>
      <c r="L2" s="24">
        <f t="shared" si="0"/>
        <v>0.83333333333333326</v>
      </c>
      <c r="M2" s="24">
        <f t="shared" ref="M2" si="1">IFERROR(M1*$C$15,"")</f>
        <v>1</v>
      </c>
      <c r="N2" s="24" t="str">
        <f t="shared" ref="N2" si="2">IFERROR(N1*$C$15,"")</f>
        <v/>
      </c>
      <c r="O2" s="24" t="str">
        <f t="shared" ref="O2" si="3">IFERROR(O1*$C$15,"")</f>
        <v/>
      </c>
      <c r="P2" s="24" t="str">
        <f t="shared" ref="P2" si="4">IFERROR(P1*$C$15,"")</f>
        <v/>
      </c>
      <c r="Q2" s="26" t="str">
        <f t="shared" ref="Q2" si="5">IFERROR(Q1*$C$15,"")</f>
        <v/>
      </c>
    </row>
    <row r="3" spans="2:36" x14ac:dyDescent="0.2">
      <c r="F3" s="35" t="s">
        <v>15</v>
      </c>
      <c r="G3" s="24"/>
      <c r="H3" s="24">
        <f t="shared" ref="H3:Q3" si="6">IFERROR(U^H1,"")</f>
        <v>1.3307914006144648</v>
      </c>
      <c r="I3" s="24">
        <f t="shared" si="6"/>
        <v>1.7710057519494089</v>
      </c>
      <c r="J3" s="24">
        <f t="shared" si="6"/>
        <v>2.3568392251330272</v>
      </c>
      <c r="K3" s="24">
        <f t="shared" si="6"/>
        <v>3.1364613734378914</v>
      </c>
      <c r="L3" s="24">
        <f t="shared" si="6"/>
        <v>4.1739758241305793</v>
      </c>
      <c r="M3" s="24">
        <f t="shared" si="6"/>
        <v>5.5546911331256483</v>
      </c>
      <c r="N3" s="24" t="str">
        <f t="shared" si="6"/>
        <v/>
      </c>
      <c r="O3" s="24" t="str">
        <f t="shared" si="6"/>
        <v/>
      </c>
      <c r="P3" s="24" t="str">
        <f t="shared" si="6"/>
        <v/>
      </c>
      <c r="Q3" s="26" t="str">
        <f t="shared" si="6"/>
        <v/>
      </c>
    </row>
    <row r="4" spans="2:36" ht="17" thickBot="1" x14ac:dyDescent="0.25">
      <c r="F4" s="36" t="s">
        <v>16</v>
      </c>
      <c r="G4" s="25"/>
      <c r="H4" s="25">
        <f t="shared" ref="H4:Q4" si="7">IFERROR(D^H1,"")</f>
        <v>0.75143256827348837</v>
      </c>
      <c r="I4" s="25">
        <f t="shared" si="7"/>
        <v>0.56465090466209078</v>
      </c>
      <c r="J4" s="25">
        <f t="shared" si="7"/>
        <v>0.42429707946818351</v>
      </c>
      <c r="K4" s="25">
        <f t="shared" si="7"/>
        <v>0.31883064413571754</v>
      </c>
      <c r="L4" s="25">
        <f t="shared" si="7"/>
        <v>0.23957972976719286</v>
      </c>
      <c r="M4" s="25">
        <f t="shared" si="7"/>
        <v>0.18002801164523005</v>
      </c>
      <c r="N4" s="25" t="str">
        <f t="shared" si="7"/>
        <v/>
      </c>
      <c r="O4" s="25" t="str">
        <f t="shared" si="7"/>
        <v/>
      </c>
      <c r="P4" s="25" t="str">
        <f t="shared" si="7"/>
        <v/>
      </c>
      <c r="Q4" s="27" t="str">
        <f t="shared" si="7"/>
        <v/>
      </c>
    </row>
    <row r="5" spans="2:36" x14ac:dyDescent="0.2"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AJ5"/>
    </row>
    <row r="6" spans="2:36" x14ac:dyDescent="0.2">
      <c r="G6" s="19"/>
      <c r="H6" s="19"/>
      <c r="I6" s="19"/>
      <c r="J6" s="19"/>
      <c r="K6" s="19"/>
      <c r="L6" s="19"/>
      <c r="M6" s="20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AJ6"/>
    </row>
    <row r="7" spans="2:36" ht="17" thickBot="1" x14ac:dyDescent="0.25">
      <c r="G7" s="19"/>
      <c r="H7" s="19"/>
      <c r="I7" s="19"/>
      <c r="J7" s="19"/>
      <c r="K7" s="19"/>
      <c r="L7" s="19"/>
      <c r="M7" s="20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AJ7"/>
    </row>
    <row r="8" spans="2:36" ht="17" thickBot="1" x14ac:dyDescent="0.25">
      <c r="B8" s="1" t="s">
        <v>6</v>
      </c>
      <c r="C8" s="2">
        <f>Sheet2!B1</f>
        <v>90</v>
      </c>
      <c r="G8" s="19"/>
      <c r="H8" s="19"/>
      <c r="I8" s="19"/>
      <c r="J8" s="19"/>
      <c r="K8" s="19"/>
      <c r="L8" s="19"/>
      <c r="M8" s="20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AJ8"/>
    </row>
    <row r="9" spans="2:36" x14ac:dyDescent="0.2">
      <c r="B9" s="3" t="s">
        <v>5</v>
      </c>
      <c r="C9" s="4">
        <f>Sheet2!B2</f>
        <v>87</v>
      </c>
      <c r="G9" s="19"/>
      <c r="H9" s="19"/>
      <c r="I9" s="19"/>
      <c r="J9" s="19"/>
      <c r="K9" s="19"/>
      <c r="L9" s="19"/>
      <c r="M9" s="20"/>
      <c r="N9" s="19"/>
      <c r="O9" s="21"/>
      <c r="P9" s="19"/>
      <c r="Q9" s="19"/>
      <c r="R9" s="19"/>
      <c r="S9" s="19"/>
      <c r="T9" s="19"/>
      <c r="U9" s="19"/>
      <c r="V9" s="19"/>
      <c r="W9" s="19"/>
      <c r="X9" s="19"/>
      <c r="AJ9"/>
    </row>
    <row r="10" spans="2:36" x14ac:dyDescent="0.2">
      <c r="B10" s="3" t="s">
        <v>10</v>
      </c>
      <c r="C10" s="8">
        <f>Sheet2!B6</f>
        <v>1</v>
      </c>
      <c r="G10" s="19"/>
      <c r="H10" s="19"/>
      <c r="I10" s="19"/>
      <c r="J10" s="19"/>
      <c r="K10" s="19"/>
      <c r="L10" s="19"/>
      <c r="M10" s="20"/>
      <c r="N10" s="19"/>
      <c r="O10" s="22"/>
      <c r="P10" s="19"/>
      <c r="Q10" s="19"/>
      <c r="R10" s="19"/>
      <c r="S10" s="19"/>
      <c r="T10" s="19"/>
      <c r="U10" s="19"/>
      <c r="V10" s="19"/>
      <c r="W10" s="19"/>
      <c r="X10" s="19"/>
      <c r="AJ10"/>
    </row>
    <row r="11" spans="2:36" ht="17" thickBot="1" x14ac:dyDescent="0.25">
      <c r="B11" s="3" t="s">
        <v>7</v>
      </c>
      <c r="C11" s="5">
        <v>6</v>
      </c>
      <c r="G11" s="19"/>
      <c r="H11" s="19"/>
      <c r="I11" s="19"/>
      <c r="J11" s="19"/>
      <c r="K11" s="19"/>
      <c r="L11" s="19"/>
      <c r="M11" s="20"/>
      <c r="N11" s="19"/>
      <c r="O11" s="23"/>
      <c r="P11" s="19"/>
      <c r="Q11" s="19"/>
      <c r="R11" s="19"/>
      <c r="S11" s="19"/>
      <c r="T11" s="19"/>
      <c r="U11" s="19"/>
      <c r="V11" s="19"/>
      <c r="W11" s="19"/>
      <c r="X11" s="19"/>
      <c r="AJ11"/>
    </row>
    <row r="12" spans="2:36" ht="17" thickBot="1" x14ac:dyDescent="0.25">
      <c r="B12" s="3" t="s">
        <v>8</v>
      </c>
      <c r="C12" s="28">
        <f>Sheet2!B5</f>
        <v>0.7</v>
      </c>
      <c r="G12" s="19"/>
      <c r="H12" s="19"/>
      <c r="I12" s="19"/>
      <c r="J12" s="19"/>
      <c r="K12" s="19"/>
      <c r="L12" s="19"/>
      <c r="M12" s="20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AJ12"/>
    </row>
    <row r="13" spans="2:36" x14ac:dyDescent="0.2">
      <c r="B13" s="6" t="s">
        <v>4</v>
      </c>
      <c r="C13" s="28">
        <f>Sheet2!B4</f>
        <v>0</v>
      </c>
      <c r="G13" s="19"/>
      <c r="H13" s="19"/>
      <c r="I13" s="19"/>
      <c r="J13" s="19"/>
      <c r="K13" s="19"/>
      <c r="L13" s="19"/>
      <c r="M13" s="20"/>
      <c r="N13" s="21" t="str">
        <f>IFERROR($G$41*N$3,"")</f>
        <v/>
      </c>
      <c r="O13" s="19"/>
      <c r="P13" s="19"/>
      <c r="Q13" s="19"/>
      <c r="R13" s="19"/>
      <c r="S13" s="19"/>
      <c r="T13" s="19"/>
      <c r="U13" s="19"/>
      <c r="V13" s="19"/>
      <c r="W13" s="19"/>
      <c r="X13" s="19"/>
      <c r="AJ13"/>
    </row>
    <row r="14" spans="2:36" x14ac:dyDescent="0.2">
      <c r="B14" s="3" t="s">
        <v>9</v>
      </c>
      <c r="C14" s="28">
        <f>Sheet2!B3</f>
        <v>0.09</v>
      </c>
      <c r="D14" s="38"/>
      <c r="G14" s="19"/>
      <c r="H14" s="19"/>
      <c r="I14" s="19"/>
      <c r="J14" s="19"/>
      <c r="K14" s="19"/>
      <c r="L14" s="19"/>
      <c r="M14" s="20"/>
      <c r="N14" s="22" t="str">
        <f>IFERROR(IF(N$1=$C$11,MAX(N13-$C$9,0),MAX((($C$19*O10+$C$20*O18))*EXP(-$C$14*$C$15),(N13-$C$9))),"")</f>
        <v/>
      </c>
      <c r="O14" s="19"/>
      <c r="P14" s="19"/>
      <c r="Q14" s="19"/>
      <c r="R14" s="19"/>
      <c r="S14" s="19"/>
      <c r="T14" s="19"/>
      <c r="U14" s="19"/>
      <c r="V14" s="19"/>
      <c r="W14" s="19"/>
      <c r="X14" s="19"/>
      <c r="AJ14"/>
    </row>
    <row r="15" spans="2:36" ht="17" thickBot="1" x14ac:dyDescent="0.25">
      <c r="B15" s="7" t="s">
        <v>3</v>
      </c>
      <c r="C15" s="8">
        <f>C10/C11</f>
        <v>0.16666666666666666</v>
      </c>
      <c r="G15" s="19"/>
      <c r="H15" s="19"/>
      <c r="I15" s="19"/>
      <c r="J15" s="19"/>
      <c r="K15" s="19"/>
      <c r="L15" s="19"/>
      <c r="M15" s="20"/>
      <c r="N15" s="23" t="str">
        <f>IFERROR(IF(N$1=$C$11,MAX(-N13+$C$9,0),MAX((($C$19*O11+$C$20*O19))*EXP(-$C$14*$C$15),(-N13+$C$9))),"")</f>
        <v/>
      </c>
      <c r="O15" s="19"/>
      <c r="P15" s="19"/>
      <c r="Q15" s="19"/>
      <c r="R15" s="19"/>
      <c r="S15" s="19"/>
      <c r="T15" s="19"/>
      <c r="U15" s="19"/>
      <c r="V15" s="19"/>
      <c r="W15" s="19"/>
      <c r="X15" s="19"/>
      <c r="AJ15"/>
    </row>
    <row r="16" spans="2:36" ht="17" thickBot="1" x14ac:dyDescent="0.25">
      <c r="B16" s="6" t="s">
        <v>0</v>
      </c>
      <c r="C16" s="8">
        <f>EXP(C12*SQRT(C15))</f>
        <v>1.3307914006144648</v>
      </c>
      <c r="G16" s="19"/>
      <c r="H16" s="19"/>
      <c r="I16" s="19"/>
      <c r="J16" s="19"/>
      <c r="K16" s="19"/>
      <c r="L16" s="19"/>
      <c r="M16" s="20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AJ16"/>
    </row>
    <row r="17" spans="2:36" x14ac:dyDescent="0.2">
      <c r="B17" s="6" t="s">
        <v>1</v>
      </c>
      <c r="C17" s="8">
        <f>1/C16</f>
        <v>0.75143256827348837</v>
      </c>
      <c r="G17" s="19"/>
      <c r="H17" s="19"/>
      <c r="I17" s="19"/>
      <c r="J17" s="19"/>
      <c r="K17" s="19"/>
      <c r="L17" s="19"/>
      <c r="M17" s="21">
        <f>IFERROR($G$41*M$3,"")</f>
        <v>499.92220198130838</v>
      </c>
      <c r="N17" s="19"/>
      <c r="O17" s="21"/>
      <c r="P17" s="19"/>
      <c r="Q17" s="19"/>
      <c r="R17" s="19"/>
      <c r="S17" s="19"/>
      <c r="T17" s="19"/>
      <c r="U17" s="19"/>
      <c r="V17" s="19"/>
      <c r="W17" s="19"/>
      <c r="X17" s="19"/>
      <c r="AJ17"/>
    </row>
    <row r="18" spans="2:36" x14ac:dyDescent="0.2">
      <c r="B18" s="6" t="s">
        <v>2</v>
      </c>
      <c r="C18" s="8">
        <f>EXP((C14-C13)*C15)</f>
        <v>1.0151130646157189</v>
      </c>
      <c r="G18" s="20"/>
      <c r="H18" s="20"/>
      <c r="I18" s="20"/>
      <c r="J18" s="20"/>
      <c r="K18" s="20"/>
      <c r="L18" s="20"/>
      <c r="M18" s="22">
        <f>IFERROR(IF(M$1=$C$11,MAX(M17-$C$9,0),MAX((($C$19*N14+$C$20*N22))*EXP(-$C$14*$C$15),(M17-$C$9))),"")</f>
        <v>412.92220198130838</v>
      </c>
      <c r="N18" s="19"/>
      <c r="O18" s="22"/>
      <c r="P18" s="19"/>
      <c r="Q18" s="19"/>
      <c r="R18" s="19"/>
      <c r="S18" s="19"/>
      <c r="T18" s="19"/>
      <c r="U18" s="19"/>
      <c r="V18" s="19"/>
      <c r="W18" s="19"/>
      <c r="X18" s="19"/>
      <c r="AJ18"/>
    </row>
    <row r="19" spans="2:36" ht="17" thickBot="1" x14ac:dyDescent="0.25">
      <c r="B19" s="6" t="s">
        <v>11</v>
      </c>
      <c r="C19" s="8">
        <f>(C18-C17)/(C16-C17)</f>
        <v>0.45512466820742931</v>
      </c>
      <c r="G19" s="20"/>
      <c r="H19" s="20"/>
      <c r="I19" s="20"/>
      <c r="J19" s="20"/>
      <c r="K19" s="20"/>
      <c r="L19" s="20"/>
      <c r="M19" s="23">
        <f>IFERROR(IF(M$1=$C$11,MAX(-M17+$C$9,0),MAX((($C$19*N15+$C$20*N23))*EXP(-$C$14*$C$15),(-M17+$C$9))),"")</f>
        <v>0</v>
      </c>
      <c r="N19" s="19"/>
      <c r="O19" s="23"/>
      <c r="P19" s="19"/>
      <c r="Q19" s="19"/>
      <c r="R19" s="19"/>
      <c r="S19" s="19"/>
      <c r="T19" s="19"/>
      <c r="U19" s="19"/>
      <c r="V19" s="19"/>
      <c r="W19" s="19"/>
      <c r="X19" s="19"/>
      <c r="AJ19"/>
    </row>
    <row r="20" spans="2:36" ht="17" thickBot="1" x14ac:dyDescent="0.25">
      <c r="B20" s="15" t="s">
        <v>12</v>
      </c>
      <c r="C20" s="16">
        <f>1-C19</f>
        <v>0.54487533179257075</v>
      </c>
      <c r="G20" s="20"/>
      <c r="H20" s="20"/>
      <c r="I20" s="20"/>
      <c r="J20" s="20"/>
      <c r="K20" s="20"/>
      <c r="L20" s="20"/>
      <c r="M20" s="20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AJ20"/>
    </row>
    <row r="21" spans="2:36" x14ac:dyDescent="0.2">
      <c r="G21" s="20"/>
      <c r="H21" s="20"/>
      <c r="I21" s="20"/>
      <c r="J21" s="20"/>
      <c r="K21" s="20"/>
      <c r="L21" s="21">
        <f>IFERROR($G$41*L$3,"")</f>
        <v>375.65782417175217</v>
      </c>
      <c r="M21" s="20"/>
      <c r="N21" s="21" t="str">
        <f>IFERROR($G$41*I$4*N$3,"")</f>
        <v/>
      </c>
      <c r="O21" s="19"/>
      <c r="P21" s="19"/>
      <c r="Q21" s="19"/>
      <c r="R21" s="19"/>
      <c r="S21" s="19"/>
      <c r="T21" s="19"/>
      <c r="U21" s="19"/>
      <c r="V21" s="19"/>
      <c r="W21" s="19"/>
      <c r="X21" s="19"/>
      <c r="AJ21"/>
    </row>
    <row r="22" spans="2:36" x14ac:dyDescent="0.2">
      <c r="G22" s="20"/>
      <c r="H22" s="20"/>
      <c r="I22" s="20"/>
      <c r="J22" s="20"/>
      <c r="K22" s="20"/>
      <c r="L22" s="22">
        <f>IFERROR(IF(L$1=$C$11,MAX(L21-$C$9,0),MAX((($C$19*M18+$C$20*M26))*EXP(-$C$14*$C$15),(L21-$C$9))),"")</f>
        <v>289.95308542628567</v>
      </c>
      <c r="M22" s="20"/>
      <c r="N22" s="22" t="str">
        <f>IFERROR(IF(N$1=$C$11,MAX(N21-$C$9,0),MAX((($C$19*O18+$C$20*O26))*EXP(-$C$14*$C$15),(N21-$C$9))),"")</f>
        <v/>
      </c>
      <c r="O22" s="19"/>
      <c r="P22" s="19"/>
      <c r="Q22" s="19"/>
      <c r="R22" s="19"/>
      <c r="S22" s="19"/>
      <c r="T22" s="19"/>
      <c r="U22" s="19"/>
      <c r="V22" s="19"/>
      <c r="W22" s="19"/>
      <c r="X22" s="19"/>
      <c r="AJ22"/>
    </row>
    <row r="23" spans="2:36" ht="17" thickBot="1" x14ac:dyDescent="0.25">
      <c r="B23" s="10" t="s">
        <v>17</v>
      </c>
      <c r="C23" s="29">
        <f>G42</f>
        <v>28.22585029668819</v>
      </c>
      <c r="D23" s="10" t="s">
        <v>19</v>
      </c>
      <c r="E23" s="10">
        <f>(H38-H46)/(H37-H45)</f>
        <v>0.69465615862918995</v>
      </c>
      <c r="G23" s="20"/>
      <c r="H23" s="20"/>
      <c r="I23" s="20"/>
      <c r="J23" s="20"/>
      <c r="K23" s="20"/>
      <c r="L23" s="23">
        <f>IFERROR(IF(L$1=$C$11,MAX(-L21+$C$9,0),MAX((($C$19*M19+$C$20*M27))*EXP(-$C$14*$C$15),(-L21+$C$9))),"")</f>
        <v>0</v>
      </c>
      <c r="M23" s="20"/>
      <c r="N23" s="23" t="str">
        <f>IFERROR(IF(N$1=$C$11,MAX(-N21+$C$9,0),MAX((($C$19*O19+$C$20*O27))*EXP(-$C$14*$C$15),(-N21+$C$9))),"")</f>
        <v/>
      </c>
      <c r="O23" s="19"/>
      <c r="P23" s="19"/>
      <c r="Q23" s="19"/>
      <c r="R23" s="19"/>
      <c r="S23" s="19"/>
      <c r="T23" s="19"/>
      <c r="U23" s="19"/>
      <c r="V23" s="19"/>
      <c r="W23" s="19"/>
      <c r="X23" s="19"/>
      <c r="AJ23"/>
    </row>
    <row r="24" spans="2:36" ht="17" thickBot="1" x14ac:dyDescent="0.25">
      <c r="B24" s="10" t="s">
        <v>18</v>
      </c>
      <c r="C24" s="29">
        <f>G43</f>
        <v>18.697485621165164</v>
      </c>
      <c r="D24" s="10" t="s">
        <v>19</v>
      </c>
      <c r="E24" s="10">
        <f>(H39-H47)/(H37-H45)</f>
        <v>-0.32891726978110092</v>
      </c>
      <c r="G24" s="20"/>
      <c r="H24" s="20"/>
      <c r="I24" s="20"/>
      <c r="J24" s="20"/>
      <c r="K24" s="20"/>
      <c r="L24" s="20"/>
      <c r="M24" s="20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AJ24"/>
    </row>
    <row r="25" spans="2:36" x14ac:dyDescent="0.2">
      <c r="G25" s="20"/>
      <c r="H25" s="20"/>
      <c r="I25" s="20"/>
      <c r="J25" s="20"/>
      <c r="K25" s="21">
        <f>IFERROR($G$41*K$3,"")</f>
        <v>282.28152360941021</v>
      </c>
      <c r="L25" s="20"/>
      <c r="M25" s="21">
        <f>IFERROR($G$41*I$4*M$3,"")</f>
        <v>282.28152360941021</v>
      </c>
      <c r="N25" s="19"/>
      <c r="O25" s="21"/>
      <c r="P25" s="19"/>
      <c r="Q25" s="19"/>
      <c r="R25" s="19"/>
      <c r="S25" s="19"/>
      <c r="T25" s="19"/>
      <c r="U25" s="19"/>
      <c r="V25" s="19"/>
      <c r="W25" s="19"/>
      <c r="X25" s="19"/>
      <c r="AJ25"/>
    </row>
    <row r="26" spans="2:36" x14ac:dyDescent="0.2">
      <c r="E26" s="14"/>
      <c r="G26" s="20"/>
      <c r="H26" s="20"/>
      <c r="I26" s="20"/>
      <c r="J26" s="20"/>
      <c r="K26" s="22">
        <f>IFERROR(IF(K$1=$C$11,MAX(K25-$C$9,0),MAX((($C$19*L22+$C$20*L30))*EXP(-$C$14*$C$15),(K25-$C$9))),"")</f>
        <v>197.85276219068999</v>
      </c>
      <c r="L26" s="20"/>
      <c r="M26" s="22">
        <f>IFERROR(IF(M$1=$C$11,MAX(M25-$C$9,0),MAX((($C$19*N22+$C$20*N30))*EXP(-$C$14*$C$15),(M25-$C$9))),"")</f>
        <v>195.28152360941021</v>
      </c>
      <c r="N26" s="19"/>
      <c r="O26" s="22"/>
      <c r="P26" s="19"/>
      <c r="Q26" s="19"/>
      <c r="R26" s="19"/>
      <c r="S26" s="19"/>
      <c r="T26" s="19"/>
      <c r="U26" s="19"/>
      <c r="V26" s="19"/>
      <c r="W26" s="19"/>
      <c r="X26" s="19"/>
      <c r="AJ26"/>
    </row>
    <row r="27" spans="2:36" ht="17" thickBot="1" x14ac:dyDescent="0.25">
      <c r="G27" s="20"/>
      <c r="H27" s="20"/>
      <c r="I27" s="20"/>
      <c r="J27" s="20"/>
      <c r="K27" s="23">
        <f>IFERROR(IF(K$1=$C$11,MAX(-K25+$C$9,0),MAX((($C$19*L23+$C$20*L31))*EXP(-$C$14*$C$15),(-K25+$C$9))),"")</f>
        <v>0</v>
      </c>
      <c r="L27" s="20"/>
      <c r="M27" s="23">
        <f>IFERROR(IF(M$1=$C$11,MAX(-M25+$C$9,0),MAX((($C$19*N23+$C$20*N31))*EXP(-$C$14*$C$15),(-M25+$C$9))),"")</f>
        <v>0</v>
      </c>
      <c r="N27" s="19"/>
      <c r="O27" s="23"/>
      <c r="P27" s="19"/>
      <c r="Q27" s="19"/>
      <c r="R27" s="19"/>
      <c r="S27" s="19"/>
      <c r="T27" s="19"/>
      <c r="U27" s="19"/>
      <c r="V27" s="19"/>
      <c r="W27" s="19"/>
      <c r="X27" s="19"/>
      <c r="AJ27"/>
    </row>
    <row r="28" spans="2:36" ht="17" thickBot="1" x14ac:dyDescent="0.25">
      <c r="B28" s="37"/>
      <c r="G28" s="20"/>
      <c r="H28" s="20"/>
      <c r="I28" s="20"/>
      <c r="J28" s="20"/>
      <c r="K28" s="20"/>
      <c r="L28" s="20"/>
      <c r="M28" s="20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AJ28"/>
    </row>
    <row r="29" spans="2:36" x14ac:dyDescent="0.2">
      <c r="G29" s="20"/>
      <c r="H29" s="20"/>
      <c r="I29" s="20"/>
      <c r="J29" s="21">
        <f>IFERROR($G$41*J$3,"")</f>
        <v>212.11553026197245</v>
      </c>
      <c r="K29" s="20"/>
      <c r="L29" s="21">
        <f>IFERROR($G$41*I$4*L$3,"")</f>
        <v>212.11553026197248</v>
      </c>
      <c r="M29" s="20"/>
      <c r="N29" s="21" t="str">
        <f>IFERROR($G$41*K$4*N$3,"")</f>
        <v/>
      </c>
      <c r="O29" s="19"/>
      <c r="P29" s="19"/>
      <c r="Q29" s="19"/>
      <c r="R29" s="19"/>
      <c r="S29" s="19"/>
      <c r="T29" s="19"/>
      <c r="U29" s="19"/>
      <c r="V29" s="19"/>
      <c r="W29" s="19"/>
      <c r="X29" s="19"/>
      <c r="AJ29"/>
    </row>
    <row r="30" spans="2:36" x14ac:dyDescent="0.2">
      <c r="G30" s="20"/>
      <c r="H30" s="20"/>
      <c r="I30" s="20"/>
      <c r="J30" s="22">
        <f>IFERROR(IF(J$1=$C$11,MAX(J29-$C$9,0),MAX((($C$19*K26+$C$20*K34))*EXP(-$C$14*$C$15),(J29-$C$9))),"")</f>
        <v>128.94374934249274</v>
      </c>
      <c r="K30" s="20"/>
      <c r="L30" s="22">
        <f>IFERROR(IF(L$1=$C$11,MAX(L29-$C$9,0),MAX((($C$19*M26+$C$20*M34))*EXP(-$C$14*$C$15),(L29-$C$9))),"")</f>
        <v>126.41079151650601</v>
      </c>
      <c r="M30" s="20"/>
      <c r="N30" s="22" t="str">
        <f>IFERROR(IF(N$1=$C$11,MAX(N29-$C$9,0),MAX((($C$19*O26+$C$20*O34))*EXP(-$C$14*$C$15),(N29-$C$9))),"")</f>
        <v/>
      </c>
      <c r="O30" s="19"/>
      <c r="P30" s="19"/>
      <c r="Q30" s="19"/>
      <c r="R30" s="19"/>
      <c r="S30" s="19"/>
      <c r="T30" s="19"/>
      <c r="U30" s="19"/>
      <c r="V30" s="19"/>
      <c r="W30" s="19"/>
      <c r="X30" s="19"/>
      <c r="AJ30"/>
    </row>
    <row r="31" spans="2:36" ht="17" thickBot="1" x14ac:dyDescent="0.25">
      <c r="G31" s="20"/>
      <c r="H31" s="20"/>
      <c r="I31" s="20"/>
      <c r="J31" s="23">
        <f>IFERROR(IF(J$1=$C$11,MAX(-J29+$C$9,0),MAX((($C$19*K27+$C$20*K35))*EXP(-$C$14*$C$15),(-J29+$C$9))),"")</f>
        <v>0</v>
      </c>
      <c r="K31" s="20"/>
      <c r="L31" s="23">
        <f>IFERROR(IF(L$1=$C$11,MAX(-L29+$C$9,0),MAX((($C$19*M27+$C$20*M35))*EXP(-$C$14*$C$15),(-L29+$C$9))),"")</f>
        <v>0</v>
      </c>
      <c r="M31" s="20"/>
      <c r="N31" s="23" t="str">
        <f>IFERROR(IF(N$1=$C$11,MAX(-N29+$C$9,0),MAX((($C$19*O27+$C$20*O35))*EXP(-$C$14*$C$15),(-N29+$C$9))),"")</f>
        <v/>
      </c>
      <c r="O31" s="19"/>
      <c r="P31" s="19"/>
      <c r="Q31" s="19"/>
      <c r="R31" s="19"/>
      <c r="S31" s="19"/>
      <c r="T31" s="19"/>
      <c r="U31" s="19"/>
      <c r="V31" s="19"/>
      <c r="W31" s="19"/>
      <c r="X31" s="19"/>
      <c r="AJ31"/>
    </row>
    <row r="32" spans="2:36" ht="17" thickBot="1" x14ac:dyDescent="0.25">
      <c r="G32" s="20"/>
      <c r="H32" s="20"/>
      <c r="I32" s="20"/>
      <c r="J32" s="20"/>
      <c r="K32" s="20"/>
      <c r="L32" s="20"/>
      <c r="M32" s="20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AJ32"/>
    </row>
    <row r="33" spans="7:36" x14ac:dyDescent="0.2">
      <c r="G33" s="20"/>
      <c r="H33" s="20"/>
      <c r="I33" s="21">
        <f>IFERROR($G$41*I$3,"")</f>
        <v>159.3905176754468</v>
      </c>
      <c r="J33" s="20"/>
      <c r="K33" s="21">
        <f>IFERROR($G$41*I$4*K$3,"")</f>
        <v>159.39051767544683</v>
      </c>
      <c r="L33" s="20"/>
      <c r="M33" s="21">
        <f>IFERROR($G$41*K$4*M$3,"")</f>
        <v>159.39051767544683</v>
      </c>
      <c r="N33" s="19"/>
      <c r="O33" s="21"/>
      <c r="P33" s="19"/>
      <c r="Q33" s="19"/>
      <c r="R33" s="19"/>
      <c r="S33" s="19"/>
      <c r="T33" s="19"/>
      <c r="U33" s="19"/>
      <c r="V33" s="19"/>
      <c r="W33" s="19"/>
      <c r="X33" s="19"/>
      <c r="AJ33"/>
    </row>
    <row r="34" spans="7:36" x14ac:dyDescent="0.2">
      <c r="G34" s="20"/>
      <c r="H34" s="20"/>
      <c r="I34" s="22">
        <f>IFERROR(IF(I$1=$C$11,MAX(I33-$C$9,0),MAX((($C$19*J30+$C$20*J38))*EXP(-$C$14*$C$15),(I33-$C$9))),"")</f>
        <v>80.460426289601742</v>
      </c>
      <c r="J34" s="20"/>
      <c r="K34" s="22">
        <f>IFERROR(IF(K$1=$C$11,MAX(K33-$C$9,0),MAX((($C$19*L30+$C$20*L38))*EXP(-$C$14*$C$15),(K33-$C$9))),"")</f>
        <v>74.961756256726602</v>
      </c>
      <c r="L34" s="20"/>
      <c r="M34" s="22">
        <f>IFERROR(IF(M$1=$C$11,MAX(M33-$C$9,0),MAX((($C$19*N30+$C$20*N38))*EXP(-$C$14*$C$15),(M33-$C$9))),"")</f>
        <v>72.39051767544683</v>
      </c>
      <c r="N34" s="19"/>
      <c r="O34" s="22"/>
      <c r="P34" s="19"/>
      <c r="Q34" s="19"/>
      <c r="R34" s="19"/>
      <c r="S34" s="19"/>
      <c r="T34" s="19"/>
      <c r="U34" s="19"/>
      <c r="V34" s="19"/>
      <c r="W34" s="19"/>
      <c r="X34" s="19"/>
      <c r="AJ34"/>
    </row>
    <row r="35" spans="7:36" ht="17" thickBot="1" x14ac:dyDescent="0.25">
      <c r="G35" s="20"/>
      <c r="H35" s="20"/>
      <c r="I35" s="23">
        <f>IFERROR(IF(I$1=$C$11,MAX(-I33+$C$9,0),MAX((($C$19*J31+$C$20*J39))*EXP(-$C$14*$C$15),(-I33+$C$9))),"")</f>
        <v>3.0034230359845866</v>
      </c>
      <c r="J35" s="20"/>
      <c r="K35" s="23">
        <f>IFERROR(IF(K$1=$C$11,MAX(-K33+$C$9,0),MAX((($C$19*L31+$C$20*L39))*EXP(-$C$14*$C$15),(-K33+$C$9))),"")</f>
        <v>0</v>
      </c>
      <c r="L35" s="20"/>
      <c r="M35" s="23">
        <f>IFERROR(IF(M$1=$C$11,MAX(-M33+$C$9,0),MAX((($C$19*N31+$C$20*N39))*EXP(-$C$14*$C$15),(-M33+$C$9))),"")</f>
        <v>0</v>
      </c>
      <c r="N35" s="19"/>
      <c r="O35" s="23"/>
      <c r="P35" s="19"/>
      <c r="Q35" s="19"/>
      <c r="R35" s="19"/>
      <c r="S35" s="19"/>
      <c r="T35" s="19"/>
      <c r="U35" s="19"/>
      <c r="V35" s="19"/>
      <c r="W35" s="19"/>
      <c r="X35" s="19"/>
      <c r="AJ35"/>
    </row>
    <row r="36" spans="7:36" ht="17" thickBot="1" x14ac:dyDescent="0.25">
      <c r="G36" s="20"/>
      <c r="H36" s="20"/>
      <c r="I36" s="20"/>
      <c r="J36" s="20"/>
      <c r="K36" s="20"/>
      <c r="L36" s="20"/>
      <c r="M36" s="20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AJ36"/>
    </row>
    <row r="37" spans="7:36" x14ac:dyDescent="0.2">
      <c r="G37" s="20"/>
      <c r="H37" s="21">
        <f>IFERROR($G$41*H$3,"")</f>
        <v>119.77122605530182</v>
      </c>
      <c r="I37" s="20"/>
      <c r="J37" s="21">
        <f>IFERROR($G$41*I$4*J$3,"")</f>
        <v>119.77122605530184</v>
      </c>
      <c r="K37" s="20"/>
      <c r="L37" s="21">
        <f>IFERROR($G$41*K$4*L$3,"")</f>
        <v>119.77122605530185</v>
      </c>
      <c r="M37" s="20"/>
      <c r="N37" s="21" t="str">
        <f>IFERROR($G$41*M$4*N$3,"")</f>
        <v/>
      </c>
      <c r="O37" s="19"/>
      <c r="P37" s="19"/>
      <c r="Q37" s="19"/>
      <c r="R37" s="19"/>
      <c r="S37" s="19"/>
      <c r="T37" s="19"/>
      <c r="U37" s="19"/>
      <c r="V37" s="19"/>
      <c r="W37" s="19"/>
      <c r="X37" s="19"/>
      <c r="AJ37"/>
    </row>
    <row r="38" spans="7:36" x14ac:dyDescent="0.2">
      <c r="G38" s="20"/>
      <c r="H38" s="22">
        <f>IFERROR(IF(H$1=$C$11,MAX(H37-$C$9,0),MAX((($C$19*I34+$C$20*I42))*EXP(-$C$14*$C$15),(H37-$C$9))),"")</f>
        <v>48.38834041831656</v>
      </c>
      <c r="I38" s="20"/>
      <c r="J38" s="22">
        <f>IFERROR(IF(J$1=$C$11,MAX(J37-$C$9,0),MAX((($C$19*K34+$C$20*K42))*EXP(-$C$14*$C$15),(J37-$C$9))),"")</f>
        <v>42.194879145223062</v>
      </c>
      <c r="K38" s="20"/>
      <c r="L38" s="22">
        <f>IFERROR(IF(L$1=$C$11,MAX(L37-$C$9,0),MAX((($C$19*M34+$C$20*M42))*EXP(-$C$14*$C$15),(L37-$C$9))),"")</f>
        <v>34.066487309835395</v>
      </c>
      <c r="M38" s="20"/>
      <c r="N38" s="22" t="str">
        <f>IFERROR(IF(N$1=$C$11,MAX(N37-$C$9,0),MAX((($C$19*O34+$C$20*O42))*EXP(-$C$14*$C$15),(N37-$C$9))),"")</f>
        <v/>
      </c>
      <c r="O38" s="19"/>
      <c r="P38" s="19"/>
      <c r="Q38" s="19"/>
      <c r="R38" s="19"/>
      <c r="S38" s="19"/>
      <c r="T38" s="19"/>
      <c r="U38" s="19"/>
      <c r="V38" s="19"/>
      <c r="W38" s="19"/>
      <c r="X38" s="19"/>
      <c r="AJ38"/>
    </row>
    <row r="39" spans="7:36" ht="17" thickBot="1" x14ac:dyDescent="0.25">
      <c r="G39" s="20"/>
      <c r="H39" s="23">
        <f>IFERROR(IF(H$1=$C$11,MAX(-H37+$C$9,0),MAX((($C$19*I35+$C$20*I43))*EXP(-$C$14*$C$15),(-H37+$C$9))),"")</f>
        <v>9.635176852991945</v>
      </c>
      <c r="I39" s="20"/>
      <c r="J39" s="23">
        <f>IFERROR(IF(J$1=$C$11,MAX(-J37+$C$9,0),MAX((($C$19*K35+$C$20*K43))*EXP(-$C$14*$C$15),(-J37+$C$9))),"")</f>
        <v>5.5954340094009192</v>
      </c>
      <c r="K39" s="20"/>
      <c r="L39" s="23">
        <f>IFERROR(IF(L$1=$C$11,MAX(-L37+$C$9,0),MAX((($C$19*M35+$C$20*M43))*EXP(-$C$14*$C$15),(-L37+$C$9))),"")</f>
        <v>0</v>
      </c>
      <c r="M39" s="20"/>
      <c r="N39" s="23" t="str">
        <f>IFERROR(IF(N$1=$C$11,MAX(-N37+$C$9,0),MAX((($C$19*O35+$C$20*O43))*EXP(-$C$14*$C$15),(-N37+$C$9))),"")</f>
        <v/>
      </c>
      <c r="O39" s="19"/>
      <c r="P39" s="19"/>
      <c r="Q39" s="19"/>
      <c r="R39" s="19"/>
      <c r="S39" s="19"/>
      <c r="T39" s="19"/>
      <c r="U39" s="19"/>
      <c r="V39" s="19"/>
      <c r="W39" s="19"/>
      <c r="X39" s="19"/>
      <c r="AJ39"/>
    </row>
    <row r="40" spans="7:36" ht="17" thickBot="1" x14ac:dyDescent="0.25">
      <c r="G40" s="20"/>
      <c r="H40" s="20"/>
      <c r="I40" s="20"/>
      <c r="J40" s="20"/>
      <c r="K40" s="20"/>
      <c r="L40" s="20"/>
      <c r="M40" s="20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AJ40"/>
    </row>
    <row r="41" spans="7:36" x14ac:dyDescent="0.2">
      <c r="G41" s="30">
        <f>C8</f>
        <v>90</v>
      </c>
      <c r="H41" s="20"/>
      <c r="I41" s="21">
        <f>IFERROR($G$41*I$4*I$3,"")</f>
        <v>90.000000000000014</v>
      </c>
      <c r="J41" s="20"/>
      <c r="K41" s="21">
        <f>IFERROR($G$41*K$4*K$3,"")</f>
        <v>90.000000000000014</v>
      </c>
      <c r="L41" s="20"/>
      <c r="M41" s="21">
        <f>IFERROR($G$41*M$4*M$3,"")</f>
        <v>90.000000000000028</v>
      </c>
      <c r="N41" s="19"/>
      <c r="O41" s="21"/>
      <c r="P41" s="19"/>
      <c r="Q41" s="19"/>
      <c r="R41" s="19"/>
      <c r="S41" s="19"/>
      <c r="T41" s="19"/>
      <c r="U41" s="19"/>
      <c r="V41" s="19"/>
      <c r="W41" s="19"/>
      <c r="X41" s="19"/>
      <c r="AJ41"/>
    </row>
    <row r="42" spans="7:36" x14ac:dyDescent="0.2">
      <c r="G42" s="31">
        <f>IFERROR(IF(G$1=$C$11,MAX(G41-$C$9,0),MAX((($C$19*H38+$C$20*H46))*EXP(-$C$14*$C$15),(G41-$C$9))),"")</f>
        <v>28.22585029668819</v>
      </c>
      <c r="H42" s="20"/>
      <c r="I42" s="22">
        <f>IFERROR(IF(I$1=$C$11,MAX(I41-$C$9,0),MAX((($C$19*J38+$C$20*J46))*EXP(-$C$14*$C$15),(I41-$C$9))),"")</f>
        <v>22.941232581953912</v>
      </c>
      <c r="J42" s="20"/>
      <c r="K42" s="22">
        <f>IFERROR(IF(K$1=$C$11,MAX(K41-$C$9,0),MAX((($C$19*L38+$C$20*L46))*EXP(-$C$14*$C$15),(K41-$C$9))),"")</f>
        <v>15.995638134204157</v>
      </c>
      <c r="L42" s="20"/>
      <c r="M42" s="22">
        <f>IFERROR(IF(M$1=$C$11,MAX(M41-$C$9,0),MAX((($C$19*N38+$C$20*N46))*EXP(-$C$14*$C$15),(M41-$C$9))),"")</f>
        <v>3.0000000000000284</v>
      </c>
      <c r="N42" s="19"/>
      <c r="O42" s="22"/>
      <c r="P42" s="19"/>
      <c r="Q42" s="19"/>
      <c r="R42" s="19"/>
      <c r="S42" s="19"/>
      <c r="T42" s="19"/>
      <c r="U42" s="19"/>
      <c r="V42" s="19"/>
      <c r="W42" s="19"/>
      <c r="X42" s="19"/>
      <c r="AJ42"/>
    </row>
    <row r="43" spans="7:36" ht="17" thickBot="1" x14ac:dyDescent="0.25">
      <c r="G43" s="32">
        <f>IFERROR(IF(G$1=$C$11,MAX(-G41+$C$9,0),MAX((($C$19*H39+$C$20*H47))*EXP(-$C$14*$C$15),(-G41+$C$9))),"")</f>
        <v>18.697485621165164</v>
      </c>
      <c r="H43" s="20"/>
      <c r="I43" s="23">
        <f>IFERROR(IF(I$1=$C$11,MAX(-I41+$C$9,0),MAX((($C$19*J39+$C$20*J47))*EXP(-$C$14*$C$15),(-I41+$C$9))),"")</f>
        <v>15.44181118079895</v>
      </c>
      <c r="J43" s="20"/>
      <c r="K43" s="23">
        <f>IFERROR(IF(K$1=$C$11,MAX(-K41+$C$9,0),MAX((($C$19*L39+$C$20*L47))*EXP(-$C$14*$C$15),(-K41+$C$9))),"")</f>
        <v>10.42439955292436</v>
      </c>
      <c r="L43" s="20"/>
      <c r="M43" s="23">
        <f>IFERROR(IF(M$1=$C$11,MAX(-M41+$C$9,0),MAX((($C$19*N39+$C$20*N47))*EXP(-$C$14*$C$15),(-M41+$C$9))),"")</f>
        <v>0</v>
      </c>
      <c r="N43" s="19"/>
      <c r="O43" s="23"/>
      <c r="P43" s="19"/>
      <c r="Q43" s="19"/>
      <c r="R43" s="19"/>
      <c r="S43" s="19"/>
      <c r="T43" s="19"/>
      <c r="U43" s="19"/>
      <c r="V43" s="19"/>
      <c r="W43" s="19"/>
      <c r="X43" s="19"/>
      <c r="AJ43"/>
    </row>
    <row r="44" spans="7:36" ht="17" thickBot="1" x14ac:dyDescent="0.25">
      <c r="G44" s="20"/>
      <c r="H44" s="20"/>
      <c r="I44" s="20"/>
      <c r="J44" s="20"/>
      <c r="K44" s="20"/>
      <c r="L44" s="20"/>
      <c r="M44" s="20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AJ44"/>
    </row>
    <row r="45" spans="7:36" x14ac:dyDescent="0.2">
      <c r="G45" s="20"/>
      <c r="H45" s="21">
        <f>IFERROR($G$41*H$4,"")</f>
        <v>67.628931144613958</v>
      </c>
      <c r="I45" s="20"/>
      <c r="J45" s="21">
        <f>IFERROR($G$41*I$3*J$4,"")</f>
        <v>67.628931144613958</v>
      </c>
      <c r="K45" s="20"/>
      <c r="L45" s="21">
        <f>IFERROR($G$41*K$3*L$4,"")</f>
        <v>67.628931144613972</v>
      </c>
      <c r="M45" s="20"/>
      <c r="N45" s="21" t="str">
        <f>IFERROR($G$41*N$4*M$3,"")</f>
        <v/>
      </c>
      <c r="O45" s="19"/>
      <c r="P45" s="19"/>
      <c r="Q45" s="19"/>
      <c r="R45" s="19"/>
      <c r="S45" s="19"/>
      <c r="T45" s="19"/>
      <c r="U45" s="19"/>
      <c r="V45" s="19"/>
      <c r="W45" s="19"/>
      <c r="X45" s="19"/>
      <c r="AJ45"/>
    </row>
    <row r="46" spans="7:36" x14ac:dyDescent="0.2">
      <c r="G46" s="20"/>
      <c r="H46" s="22">
        <f>IFERROR(IF(H$1=$C$11,MAX(H45-$C$9,0),MAX((($C$19*I42+$C$20*I50))*EXP(-$C$14*$C$15),(H45-$C$9))),"")</f>
        <v>12.167374133547771</v>
      </c>
      <c r="I46" s="20"/>
      <c r="J46" s="22">
        <f>IFERROR(IF(J$1=$C$11,MAX(J45-$C$9,0),MAX((($C$19*K42+$C$20*K50))*EXP(-$C$14*$C$15),(J45-$C$9))),"")</f>
        <v>7.4953192097559374</v>
      </c>
      <c r="K46" s="20"/>
      <c r="L46" s="22">
        <f>IFERROR(IF(L$1=$C$11,MAX(L45-$C$9,0),MAX((($C$19*M42+$C$20*M50))*EXP(-$C$14*$C$15),(L45-$C$9))),"")</f>
        <v>1.3450462339770759</v>
      </c>
      <c r="M46" s="20"/>
      <c r="N46" s="22" t="str">
        <f>IFERROR(IF(N$1=$C$11,MAX(N45-$C$9,0),MAX((($C$19*O42+$C$20*O50))*EXP(-$C$14*$C$15),(N45-$C$9))),"")</f>
        <v/>
      </c>
      <c r="O46" s="19"/>
      <c r="P46" s="19"/>
      <c r="Q46" s="19"/>
      <c r="R46" s="19"/>
      <c r="S46" s="19"/>
      <c r="T46" s="19"/>
      <c r="U46" s="19"/>
      <c r="V46" s="19"/>
      <c r="W46" s="19"/>
      <c r="X46" s="19"/>
      <c r="AJ46"/>
    </row>
    <row r="47" spans="7:36" ht="17" thickBot="1" x14ac:dyDescent="0.25">
      <c r="G47" s="20"/>
      <c r="H47" s="23">
        <f>IFERROR(IF(H$1=$C$11,MAX(-H45+$C$9,0),MAX((($C$19*I43+$C$20*I51))*EXP(-$C$14*$C$15),(-H45+$C$9))),"")</f>
        <v>26.78567813513639</v>
      </c>
      <c r="I47" s="20"/>
      <c r="J47" s="23">
        <f>IFERROR(IF(J$1=$C$11,MAX(-J45+$C$9,0),MAX((($C$19*K43+$C$20*K51))*EXP(-$C$14*$C$15),(-J45+$C$9))),"")</f>
        <v>24.09462028820726</v>
      </c>
      <c r="K47" s="20"/>
      <c r="L47" s="23">
        <f>IFERROR(IF(L$1=$C$11,MAX(-L45+$C$9,0),MAX((($C$19*M43+$C$20*M51))*EXP(-$C$14*$C$15),(-L45+$C$9))),"")</f>
        <v>19.420853834829561</v>
      </c>
      <c r="M47" s="20"/>
      <c r="N47" s="23" t="str">
        <f>IFERROR(IF(N$1=$C$11,MAX(-N45+$C$9,0),MAX((($C$19*O43+$C$20*O51))*EXP(-$C$14*$C$15),(-N45+$C$9))),"")</f>
        <v/>
      </c>
      <c r="O47" s="19"/>
      <c r="P47" s="19"/>
      <c r="Q47" s="19"/>
      <c r="R47" s="19"/>
      <c r="S47" s="19"/>
      <c r="T47" s="19"/>
      <c r="U47" s="19"/>
      <c r="V47" s="19"/>
      <c r="W47" s="19"/>
      <c r="X47" s="19"/>
      <c r="AJ47"/>
    </row>
    <row r="48" spans="7:36" ht="17" thickBot="1" x14ac:dyDescent="0.25">
      <c r="G48" s="20"/>
      <c r="H48" s="20"/>
      <c r="I48" s="20"/>
      <c r="J48" s="20"/>
      <c r="K48" s="20"/>
      <c r="L48" s="20"/>
      <c r="M48" s="20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AJ48"/>
    </row>
    <row r="49" spans="7:36" x14ac:dyDescent="0.2">
      <c r="G49" s="20"/>
      <c r="H49" s="20"/>
      <c r="I49" s="21">
        <f>IFERROR($G$41*I$4,"")</f>
        <v>50.81858141958817</v>
      </c>
      <c r="J49" s="20"/>
      <c r="K49" s="21">
        <f>IFERROR($G$41*I$3*K$4,"")</f>
        <v>50.818581419588178</v>
      </c>
      <c r="L49" s="20"/>
      <c r="M49" s="21">
        <f>IFERROR($G$41*M$4*K$3,"")</f>
        <v>50.818581419588185</v>
      </c>
      <c r="N49" s="19"/>
      <c r="O49" s="21"/>
      <c r="P49" s="19"/>
      <c r="Q49" s="19"/>
      <c r="R49" s="19"/>
      <c r="S49" s="19"/>
      <c r="T49" s="19"/>
      <c r="U49" s="19"/>
      <c r="V49" s="19"/>
      <c r="W49" s="19"/>
      <c r="X49" s="19"/>
      <c r="AJ49"/>
    </row>
    <row r="50" spans="7:36" x14ac:dyDescent="0.2">
      <c r="G50" s="20"/>
      <c r="H50" s="20"/>
      <c r="I50" s="22">
        <f>IFERROR(IF(I$1=$C$11,MAX(I49-$C$9,0),MAX((($C$19*J46+$C$20*J54))*EXP(-$C$14*$C$15),(I49-$C$9))),"")</f>
        <v>3.5056451750464608</v>
      </c>
      <c r="J50" s="20"/>
      <c r="K50" s="22">
        <f>IFERROR(IF(K$1=$C$11,MAX(K49-$C$9,0),MAX((($C$19*L46+$C$20*L54))*EXP(-$C$14*$C$15),(K49-$C$9))),"")</f>
        <v>0.60304979051196583</v>
      </c>
      <c r="L50" s="20"/>
      <c r="M50" s="22">
        <f>IFERROR(IF(M$1=$C$11,MAX(M49-$C$9,0),MAX((($C$19*N46+$C$20*N54))*EXP(-$C$14*$C$15),(M49-$C$9))),"")</f>
        <v>0</v>
      </c>
      <c r="N50" s="19"/>
      <c r="O50" s="22"/>
      <c r="P50" s="19"/>
      <c r="Q50" s="19"/>
      <c r="R50" s="19"/>
      <c r="S50" s="19"/>
      <c r="T50" s="19"/>
      <c r="U50" s="19"/>
      <c r="V50" s="19"/>
      <c r="W50" s="19"/>
      <c r="X50" s="19"/>
      <c r="AJ50"/>
    </row>
    <row r="51" spans="7:36" ht="17" thickBot="1" x14ac:dyDescent="0.25">
      <c r="G51" s="20"/>
      <c r="H51" s="20"/>
      <c r="I51" s="23">
        <f>IFERROR(IF(I$1=$C$11,MAX(-I49+$C$9,0),MAX((($C$19*J47+$C$20*J55))*EXP(-$C$14*$C$15),(-I49+$C$9))),"")</f>
        <v>37.003955681115997</v>
      </c>
      <c r="J51" s="20"/>
      <c r="K51" s="23">
        <f>IFERROR(IF(K$1=$C$11,MAX(-K49+$C$9,0),MAX((($C$19*L47+$C$20*L55))*EXP(-$C$14*$C$15),(-K49+$C$9))),"")</f>
        <v>36.181418580411822</v>
      </c>
      <c r="L51" s="20"/>
      <c r="M51" s="23">
        <f>IFERROR(IF(M$1=$C$11,MAX(-M49+$C$9,0),MAX((($C$19*N47+$C$20*N55))*EXP(-$C$14*$C$15),(-M49+$C$9))),"")</f>
        <v>36.181418580411815</v>
      </c>
      <c r="N51" s="19"/>
      <c r="O51" s="23"/>
      <c r="P51" s="19"/>
      <c r="Q51" s="19"/>
      <c r="R51" s="19"/>
      <c r="S51" s="19"/>
      <c r="T51" s="19"/>
      <c r="U51" s="19"/>
      <c r="V51" s="19"/>
      <c r="W51" s="19"/>
      <c r="X51" s="19"/>
      <c r="AJ51"/>
    </row>
    <row r="52" spans="7:36" ht="17" thickBot="1" x14ac:dyDescent="0.25">
      <c r="G52" s="20"/>
      <c r="H52" s="20"/>
      <c r="I52" s="20"/>
      <c r="J52" s="20"/>
      <c r="K52" s="20"/>
      <c r="L52" s="20"/>
      <c r="M52" s="20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AJ52"/>
    </row>
    <row r="53" spans="7:36" x14ac:dyDescent="0.2">
      <c r="G53" s="20"/>
      <c r="H53" s="20"/>
      <c r="I53" s="20"/>
      <c r="J53" s="21">
        <f>IFERROR($G$41*J$4,"")</f>
        <v>38.186737152136516</v>
      </c>
      <c r="K53" s="20"/>
      <c r="L53" s="21">
        <f>IFERROR($G$41*I$3*L$4,"")</f>
        <v>38.186737152136523</v>
      </c>
      <c r="M53" s="20"/>
      <c r="N53" s="21" t="str">
        <f>IFERROR($G$41*N$4*K$3,"")</f>
        <v/>
      </c>
      <c r="O53" s="19"/>
      <c r="P53" s="19"/>
      <c r="Q53" s="19"/>
      <c r="R53" s="19"/>
      <c r="S53" s="19"/>
      <c r="T53" s="19"/>
      <c r="U53" s="19"/>
      <c r="V53" s="19"/>
      <c r="W53" s="19"/>
      <c r="X53" s="19"/>
      <c r="AJ53"/>
    </row>
    <row r="54" spans="7:36" x14ac:dyDescent="0.2">
      <c r="G54" s="20"/>
      <c r="H54" s="20"/>
      <c r="I54" s="20"/>
      <c r="J54" s="22">
        <f>IFERROR(IF(J$1=$C$11,MAX(J53-$C$9,0),MAX((($C$19*K50+$C$20*K58))*EXP(-$C$14*$C$15),(J53-$C$9))),"")</f>
        <v>0.2703766165429255</v>
      </c>
      <c r="K54" s="20"/>
      <c r="L54" s="22">
        <f>IFERROR(IF(L$1=$C$11,MAX(L53-$C$9,0),MAX((($C$19*M50+$C$20*M58))*EXP(-$C$14*$C$15),(L53-$C$9))),"")</f>
        <v>0</v>
      </c>
      <c r="M54" s="19"/>
      <c r="N54" s="22" t="str">
        <f>IFERROR(IF(N$1=$C$11,MAX(N53-$C$9,0),MAX((($C$19*O50+$C$20*O58))*EXP(-$C$14*$C$15),(N53-$C$9))),"")</f>
        <v/>
      </c>
      <c r="O54" s="19"/>
      <c r="P54" s="19"/>
      <c r="Q54" s="19"/>
      <c r="R54" s="19"/>
      <c r="S54" s="19"/>
      <c r="T54" s="19"/>
      <c r="U54" s="19"/>
      <c r="V54" s="19"/>
      <c r="W54" s="19"/>
      <c r="X54" s="19"/>
      <c r="AJ54"/>
    </row>
    <row r="55" spans="7:36" ht="17" thickBot="1" x14ac:dyDescent="0.25">
      <c r="G55" s="20"/>
      <c r="H55" s="20"/>
      <c r="I55" s="20"/>
      <c r="J55" s="23">
        <f>IFERROR(IF(J$1=$C$11,MAX(-J53+$C$9,0),MAX((($C$19*K51+$C$20*K59))*EXP(-$C$14*$C$15),(-J53+$C$9))),"")</f>
        <v>48.813262847863484</v>
      </c>
      <c r="K55" s="20"/>
      <c r="L55" s="23">
        <f>IFERROR(IF(L$1=$C$11,MAX(-L53+$C$9,0),MAX((($C$19*M51+$C$20*M59))*EXP(-$C$14*$C$15),(-L53+$C$9))),"")</f>
        <v>48.813262847863477</v>
      </c>
      <c r="M55" s="19"/>
      <c r="N55" s="23" t="str">
        <f>IFERROR(IF(N$1=$C$11,MAX(-N53+$C$9,0),MAX((($C$19*O51+$C$20*O59))*EXP(-$C$14*$C$15),(-N53+$C$9))),"")</f>
        <v/>
      </c>
      <c r="O55" s="19"/>
      <c r="P55" s="19"/>
      <c r="Q55" s="19"/>
      <c r="R55" s="19"/>
      <c r="S55" s="19"/>
      <c r="T55" s="19"/>
      <c r="U55" s="19"/>
      <c r="V55" s="19"/>
      <c r="W55" s="19"/>
      <c r="X55" s="19"/>
      <c r="AJ55"/>
    </row>
    <row r="56" spans="7:36" ht="17" thickBot="1" x14ac:dyDescent="0.25">
      <c r="G56" s="20"/>
      <c r="H56" s="20"/>
      <c r="I56" s="20"/>
      <c r="J56" s="20"/>
      <c r="K56" s="20"/>
      <c r="L56" s="20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AJ56"/>
    </row>
    <row r="57" spans="7:36" x14ac:dyDescent="0.2">
      <c r="G57" s="20"/>
      <c r="H57" s="20"/>
      <c r="I57" s="20"/>
      <c r="J57" s="20"/>
      <c r="K57" s="21">
        <f>IFERROR($G$41*K$4,"")</f>
        <v>28.694757972214578</v>
      </c>
      <c r="L57" s="20"/>
      <c r="M57" s="21">
        <f>IFERROR($G$41*M$4*I$3,"")</f>
        <v>28.694757972214582</v>
      </c>
      <c r="N57" s="19"/>
      <c r="O57" s="21"/>
      <c r="P57" s="19"/>
      <c r="Q57" s="19"/>
      <c r="R57" s="19"/>
      <c r="S57" s="19"/>
      <c r="T57" s="19"/>
      <c r="U57" s="19"/>
      <c r="V57" s="19"/>
      <c r="W57" s="19"/>
      <c r="X57" s="19"/>
    </row>
    <row r="58" spans="7:36" x14ac:dyDescent="0.2">
      <c r="G58" s="20"/>
      <c r="H58" s="20"/>
      <c r="I58" s="20"/>
      <c r="J58" s="20"/>
      <c r="K58" s="22">
        <f>IFERROR(IF(K$1=$C$11,MAX(K57-$C$9,0),MAX((($C$19*L54+$C$20*L62))*EXP(-$C$14*$C$15),(K57-$C$9))),"")</f>
        <v>0</v>
      </c>
      <c r="L58" s="20"/>
      <c r="M58" s="22">
        <f>IFERROR(IF(M$1=$C$11,MAX(M57-$C$9,0),MAX((($C$19*N54+$C$20*N62))*EXP(-$C$14*$C$15),(M57-$C$9))),"")</f>
        <v>0</v>
      </c>
      <c r="N58" s="19"/>
      <c r="O58" s="22"/>
      <c r="P58" s="19"/>
      <c r="Q58" s="19"/>
      <c r="R58" s="19"/>
      <c r="S58" s="19"/>
      <c r="T58" s="19"/>
      <c r="U58" s="19"/>
      <c r="V58" s="19"/>
      <c r="W58" s="19"/>
      <c r="X58" s="19"/>
    </row>
    <row r="59" spans="7:36" ht="17" thickBot="1" x14ac:dyDescent="0.25">
      <c r="G59" s="20"/>
      <c r="H59" s="20"/>
      <c r="I59" s="20"/>
      <c r="J59" s="20"/>
      <c r="K59" s="23">
        <f>IFERROR(IF(K$1=$C$11,MAX(-K57+$C$9,0),MAX((($C$19*L55+$C$20*L63))*EXP(-$C$14*$C$15),(-K57+$C$9))),"")</f>
        <v>58.305242027785425</v>
      </c>
      <c r="L59" s="20"/>
      <c r="M59" s="23">
        <f>IFERROR(IF(M$1=$C$11,MAX(-M57+$C$9,0),MAX((($C$19*N55+$C$20*N63))*EXP(-$C$14*$C$15),(-M57+$C$9))),"")</f>
        <v>58.305242027785418</v>
      </c>
      <c r="N59" s="19"/>
      <c r="O59" s="23"/>
      <c r="P59" s="19"/>
      <c r="Q59" s="19"/>
      <c r="R59" s="19"/>
      <c r="S59" s="19"/>
      <c r="T59" s="19"/>
      <c r="U59" s="19"/>
      <c r="V59" s="19"/>
      <c r="W59" s="19"/>
      <c r="X59" s="19"/>
    </row>
    <row r="60" spans="7:36" ht="17" thickBot="1" x14ac:dyDescent="0.25">
      <c r="G60" s="20"/>
      <c r="H60" s="20"/>
      <c r="I60" s="20"/>
      <c r="J60" s="20"/>
      <c r="K60" s="20"/>
      <c r="L60" s="20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</row>
    <row r="61" spans="7:36" x14ac:dyDescent="0.2">
      <c r="G61" s="20"/>
      <c r="H61" s="20"/>
      <c r="I61" s="20"/>
      <c r="J61" s="20"/>
      <c r="K61" s="20"/>
      <c r="L61" s="21">
        <f>IFERROR($G$41*L$4,"")</f>
        <v>21.562175679047357</v>
      </c>
      <c r="M61" s="19"/>
      <c r="N61" s="21" t="str">
        <f>IFERROR($G$41*N$4*I$3,"")</f>
        <v/>
      </c>
      <c r="O61" s="19"/>
      <c r="P61" s="19"/>
      <c r="Q61" s="19"/>
      <c r="R61" s="19"/>
      <c r="S61" s="19"/>
      <c r="T61" s="19"/>
      <c r="U61" s="19"/>
      <c r="V61" s="19"/>
      <c r="W61" s="19"/>
      <c r="X61" s="19"/>
    </row>
    <row r="62" spans="7:36" x14ac:dyDescent="0.2">
      <c r="G62" s="20"/>
      <c r="H62" s="20"/>
      <c r="I62" s="20"/>
      <c r="J62" s="20"/>
      <c r="K62" s="20"/>
      <c r="L62" s="22">
        <f>IFERROR(IF(L$1=$C$11,MAX(L61-$C$9,0),MAX((($C$19*M58+$C$20*M66))*EXP(-$C$14*$C$15),(L61-$C$9))),"")</f>
        <v>0</v>
      </c>
      <c r="M62" s="19"/>
      <c r="N62" s="22" t="str">
        <f>IFERROR(IF(N$1=$C$11,MAX(N61-$C$9,0),MAX((($C$19*O58+$C$20*O66))*EXP(-$C$14*$C$15),(N61-$C$9))),"")</f>
        <v/>
      </c>
      <c r="O62" s="19"/>
      <c r="P62" s="19"/>
      <c r="Q62" s="19"/>
      <c r="R62" s="19"/>
      <c r="S62" s="19"/>
      <c r="T62" s="19"/>
      <c r="U62" s="19"/>
      <c r="V62" s="19"/>
      <c r="W62" s="19"/>
      <c r="X62" s="19"/>
    </row>
    <row r="63" spans="7:36" ht="17" thickBot="1" x14ac:dyDescent="0.25">
      <c r="G63" s="20"/>
      <c r="H63" s="19"/>
      <c r="I63" s="19"/>
      <c r="J63" s="19"/>
      <c r="K63" s="19"/>
      <c r="L63" s="23">
        <f>IFERROR(IF(L$1=$C$11,MAX(-L61+$C$9,0),MAX((($C$19*M59+$C$20*M67))*EXP(-$C$14*$C$15),(-L61+$C$9))),"")</f>
        <v>65.437824320952643</v>
      </c>
      <c r="M63" s="19"/>
      <c r="N63" s="23" t="str">
        <f>IFERROR(IF(N$1=$C$11,MAX(-N61+$C$9,0),MAX((($C$19*O59+$C$20*O67))*EXP(-$C$14*$C$15),(-N61+$C$9))),"")</f>
        <v/>
      </c>
      <c r="O63" s="19"/>
      <c r="P63" s="19"/>
      <c r="Q63" s="19"/>
      <c r="R63" s="19"/>
      <c r="S63" s="19"/>
      <c r="T63" s="19"/>
      <c r="U63" s="19"/>
      <c r="V63" s="19"/>
      <c r="W63" s="19"/>
      <c r="X63" s="19"/>
    </row>
    <row r="64" spans="7:36" ht="17" thickBot="1" x14ac:dyDescent="0.25">
      <c r="G64" s="20"/>
      <c r="H64" s="20"/>
      <c r="I64" s="20"/>
      <c r="J64" s="20"/>
      <c r="K64" s="20"/>
      <c r="L64" s="20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</row>
    <row r="65" spans="7:24" x14ac:dyDescent="0.2">
      <c r="G65" s="20"/>
      <c r="H65" s="20"/>
      <c r="I65" s="20"/>
      <c r="J65" s="20"/>
      <c r="K65" s="20"/>
      <c r="L65" s="20"/>
      <c r="M65" s="21">
        <f>IFERROR($G$41*M$4,"")</f>
        <v>16.202521048070704</v>
      </c>
      <c r="N65" s="19"/>
      <c r="O65" s="21"/>
      <c r="P65" s="19"/>
      <c r="Q65" s="19"/>
      <c r="R65" s="19"/>
      <c r="S65" s="19"/>
      <c r="T65" s="19"/>
      <c r="U65" s="19"/>
      <c r="V65" s="19"/>
      <c r="W65" s="19"/>
      <c r="X65" s="19"/>
    </row>
    <row r="66" spans="7:24" x14ac:dyDescent="0.2">
      <c r="G66" s="19"/>
      <c r="H66" s="19"/>
      <c r="I66" s="19"/>
      <c r="J66" s="19"/>
      <c r="K66" s="19"/>
      <c r="L66" s="19"/>
      <c r="M66" s="22">
        <f>IFERROR(IF(M$1=$C$11,MAX(M65-$C$9,0),MAX((($C$19*N62+$C$20*N70))*EXP(-$C$14*$C$15),(M65-$C$9))),"")</f>
        <v>0</v>
      </c>
      <c r="N66" s="19"/>
      <c r="O66" s="22"/>
      <c r="P66" s="19"/>
      <c r="Q66" s="19"/>
      <c r="R66" s="19"/>
      <c r="S66" s="19"/>
      <c r="T66" s="19"/>
      <c r="U66" s="19"/>
      <c r="V66" s="19"/>
      <c r="W66" s="19"/>
      <c r="X66" s="19"/>
    </row>
    <row r="67" spans="7:24" ht="17" thickBot="1" x14ac:dyDescent="0.25">
      <c r="G67" s="19"/>
      <c r="H67" s="19"/>
      <c r="I67" s="19"/>
      <c r="J67" s="19"/>
      <c r="K67" s="19"/>
      <c r="L67" s="19"/>
      <c r="M67" s="23">
        <f>IFERROR(IF(M$1=$C$11,MAX(-M65+$C$9,0),MAX((($C$19*N63+$C$20*N71))*EXP(-$C$14*$C$15),(-M65+$C$9))),"")</f>
        <v>70.797478951929293</v>
      </c>
      <c r="N67" s="19"/>
      <c r="O67" s="23"/>
      <c r="P67" s="19"/>
      <c r="Q67" s="19"/>
      <c r="R67" s="19"/>
      <c r="S67" s="19"/>
      <c r="T67" s="19"/>
      <c r="U67" s="19"/>
      <c r="V67" s="19"/>
      <c r="W67" s="19"/>
      <c r="X67" s="19"/>
    </row>
    <row r="68" spans="7:24" ht="17" thickBot="1" x14ac:dyDescent="0.25"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</row>
    <row r="69" spans="7:24" x14ac:dyDescent="0.2">
      <c r="G69" s="19"/>
      <c r="H69" s="19"/>
      <c r="I69" s="19"/>
      <c r="J69" s="19"/>
      <c r="K69" s="19"/>
      <c r="L69" s="19"/>
      <c r="M69" s="19"/>
      <c r="N69" s="21" t="str">
        <f>IFERROR($G$41*N$4,"")</f>
        <v/>
      </c>
      <c r="O69" s="19"/>
      <c r="P69" s="19"/>
      <c r="Q69" s="19"/>
      <c r="R69" s="19"/>
      <c r="S69" s="19"/>
      <c r="T69" s="19"/>
      <c r="U69" s="19"/>
      <c r="V69" s="19"/>
      <c r="W69" s="19"/>
      <c r="X69" s="19"/>
    </row>
    <row r="70" spans="7:24" x14ac:dyDescent="0.2">
      <c r="G70" s="19"/>
      <c r="H70" s="19"/>
      <c r="I70" s="19"/>
      <c r="J70" s="19"/>
      <c r="K70" s="19"/>
      <c r="L70" s="19"/>
      <c r="M70" s="19"/>
      <c r="N70" s="22" t="str">
        <f>IFERROR(IF(N$1=$C$11,MAX(N69-$C$9,0),MAX((($C$19*O66+$C$20*O74))*EXP(-$C$14*$C$15),(N69-$C$9))),"")</f>
        <v/>
      </c>
      <c r="O70" s="19"/>
      <c r="P70" s="19"/>
      <c r="Q70" s="19"/>
      <c r="R70" s="19"/>
      <c r="S70" s="19"/>
      <c r="T70" s="19"/>
      <c r="U70" s="19"/>
      <c r="V70" s="19"/>
      <c r="W70" s="19"/>
      <c r="X70" s="19"/>
    </row>
    <row r="71" spans="7:24" ht="17" thickBot="1" x14ac:dyDescent="0.25">
      <c r="G71" s="19"/>
      <c r="H71" s="19"/>
      <c r="I71" s="19"/>
      <c r="J71" s="19"/>
      <c r="K71" s="19"/>
      <c r="L71" s="19"/>
      <c r="M71" s="19"/>
      <c r="N71" s="23" t="str">
        <f>IFERROR(IF(N$1=$C$11,MAX(-N69+$C$9,0),MAX((($C$19*O67+$C$20*O75))*EXP(-$C$14*$C$15),(-N69+$C$9))),"")</f>
        <v/>
      </c>
      <c r="O71" s="19"/>
      <c r="P71" s="19"/>
      <c r="Q71" s="19"/>
      <c r="R71" s="19"/>
      <c r="S71" s="19"/>
      <c r="T71" s="19"/>
      <c r="U71" s="19"/>
      <c r="V71" s="19"/>
      <c r="W71" s="19"/>
      <c r="X71" s="19"/>
    </row>
    <row r="72" spans="7:24" ht="17" thickBot="1" x14ac:dyDescent="0.25"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</row>
    <row r="73" spans="7:24" x14ac:dyDescent="0.2">
      <c r="G73" s="19"/>
      <c r="H73" s="19"/>
      <c r="I73" s="19"/>
      <c r="J73" s="19"/>
      <c r="K73" s="19"/>
      <c r="L73" s="19"/>
      <c r="M73" s="19"/>
      <c r="N73" s="19"/>
      <c r="O73" s="21"/>
      <c r="P73" s="19"/>
      <c r="Q73" s="19"/>
      <c r="R73" s="19"/>
      <c r="S73" s="19"/>
      <c r="T73" s="19"/>
      <c r="U73" s="19"/>
      <c r="V73" s="19"/>
      <c r="W73" s="19"/>
      <c r="X73" s="19"/>
    </row>
    <row r="74" spans="7:24" x14ac:dyDescent="0.2">
      <c r="G74" s="18"/>
      <c r="H74" s="18"/>
      <c r="I74" s="18"/>
      <c r="J74" s="18"/>
      <c r="K74" s="18"/>
      <c r="L74" s="18"/>
      <c r="O74" s="22"/>
    </row>
    <row r="75" spans="7:24" ht="17" thickBot="1" x14ac:dyDescent="0.25">
      <c r="G75" s="18"/>
      <c r="H75" s="18"/>
      <c r="I75" s="18"/>
      <c r="J75" s="18"/>
      <c r="K75" s="18"/>
      <c r="L75" s="18"/>
      <c r="O75" s="2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FDCC4-C709-794C-B297-96F2AB37A196}">
  <sheetPr codeName="Sheet2"/>
  <dimension ref="A1:AI269"/>
  <sheetViews>
    <sheetView tabSelected="1" zoomScale="75" zoomScaleNormal="106" workbookViewId="0">
      <selection activeCell="H13" sqref="H13"/>
    </sheetView>
  </sheetViews>
  <sheetFormatPr baseColWidth="10" defaultRowHeight="16" x14ac:dyDescent="0.2"/>
  <cols>
    <col min="1" max="1" width="11.1640625" bestFit="1" customWidth="1"/>
    <col min="2" max="2" width="15.6640625" bestFit="1" customWidth="1"/>
    <col min="3" max="3" width="11.83203125" bestFit="1" customWidth="1"/>
    <col min="4" max="4" width="6.5" bestFit="1" customWidth="1"/>
    <col min="5" max="5" width="7" bestFit="1" customWidth="1"/>
    <col min="6" max="7" width="7.83203125" bestFit="1" customWidth="1"/>
    <col min="8" max="8" width="11.1640625" bestFit="1" customWidth="1"/>
    <col min="9" max="9" width="11" bestFit="1" customWidth="1"/>
    <col min="10" max="10" width="7" bestFit="1" customWidth="1"/>
    <col min="11" max="11" width="6.1640625" bestFit="1" customWidth="1"/>
    <col min="12" max="12" width="7.6640625" bestFit="1" customWidth="1"/>
    <col min="13" max="14" width="6.5" bestFit="1" customWidth="1"/>
    <col min="15" max="16" width="7.1640625" bestFit="1" customWidth="1"/>
    <col min="17" max="17" width="10.5" bestFit="1" customWidth="1"/>
    <col min="21" max="22" width="4.1640625" hidden="1" customWidth="1"/>
    <col min="23" max="24" width="4.6640625" hidden="1" customWidth="1"/>
    <col min="25" max="26" width="4.33203125" hidden="1" customWidth="1"/>
    <col min="27" max="27" width="6.33203125" bestFit="1" customWidth="1"/>
    <col min="28" max="28" width="6.83203125" bestFit="1" customWidth="1"/>
    <col min="29" max="29" width="9.83203125" bestFit="1" customWidth="1"/>
    <col min="30" max="30" width="7.33203125" bestFit="1" customWidth="1"/>
    <col min="31" max="31" width="12.33203125" bestFit="1" customWidth="1"/>
    <col min="32" max="32" width="6.5" bestFit="1" customWidth="1"/>
    <col min="33" max="33" width="9.83203125" bestFit="1" customWidth="1"/>
    <col min="34" max="34" width="20.5" style="3" bestFit="1" customWidth="1"/>
    <col min="35" max="35" width="18.6640625" style="5" bestFit="1" customWidth="1"/>
    <col min="36" max="36" width="21.6640625" bestFit="1" customWidth="1"/>
    <col min="37" max="37" width="24" bestFit="1" customWidth="1"/>
    <col min="38" max="536" width="25.1640625" bestFit="1" customWidth="1"/>
    <col min="537" max="537" width="28.83203125" bestFit="1" customWidth="1"/>
    <col min="538" max="538" width="30" bestFit="1" customWidth="1"/>
  </cols>
  <sheetData>
    <row r="1" spans="1:35" ht="20" thickBot="1" x14ac:dyDescent="0.3">
      <c r="A1" s="82" t="s">
        <v>20</v>
      </c>
      <c r="B1" s="44">
        <v>90</v>
      </c>
      <c r="D1" t="s">
        <v>72</v>
      </c>
      <c r="J1" s="76"/>
      <c r="K1" s="77" t="s">
        <v>24</v>
      </c>
      <c r="L1" s="78" t="s">
        <v>25</v>
      </c>
      <c r="M1" s="78" t="s">
        <v>30</v>
      </c>
      <c r="N1" s="78" t="s">
        <v>31</v>
      </c>
      <c r="O1" s="78" t="s">
        <v>32</v>
      </c>
      <c r="P1" s="78" t="s">
        <v>33</v>
      </c>
      <c r="Q1" s="78" t="s">
        <v>27</v>
      </c>
      <c r="R1" s="78" t="s">
        <v>28</v>
      </c>
      <c r="S1" s="78" t="s">
        <v>36</v>
      </c>
      <c r="T1" s="78" t="s">
        <v>35</v>
      </c>
      <c r="U1" s="78" t="s">
        <v>37</v>
      </c>
      <c r="V1" s="79" t="s">
        <v>38</v>
      </c>
      <c r="W1" s="80" t="s">
        <v>39</v>
      </c>
      <c r="X1" s="80" t="s">
        <v>40</v>
      </c>
      <c r="Y1" s="80" t="s">
        <v>41</v>
      </c>
      <c r="Z1" s="80" t="s">
        <v>42</v>
      </c>
      <c r="AA1" s="80" t="s">
        <v>44</v>
      </c>
      <c r="AB1" s="80" t="s">
        <v>66</v>
      </c>
      <c r="AC1" s="80" t="s">
        <v>67</v>
      </c>
      <c r="AD1" s="81" t="str">
        <f>Sheet3!N1</f>
        <v>MACD</v>
      </c>
      <c r="AE1" s="81" t="str">
        <f>Sheet3!O1</f>
        <v>MACD-Signal</v>
      </c>
      <c r="AF1" s="80" t="s">
        <v>66</v>
      </c>
      <c r="AG1" s="80" t="s">
        <v>67</v>
      </c>
      <c r="AH1" s="88" t="s">
        <v>69</v>
      </c>
      <c r="AI1" s="87" t="s">
        <v>70</v>
      </c>
    </row>
    <row r="2" spans="1:35" x14ac:dyDescent="0.2">
      <c r="A2" s="83" t="s">
        <v>21</v>
      </c>
      <c r="B2" s="5">
        <v>87</v>
      </c>
      <c r="I2" s="54"/>
      <c r="J2" s="3">
        <v>0</v>
      </c>
      <c r="K2" s="72">
        <f>B6</f>
        <v>1</v>
      </c>
      <c r="L2" s="57">
        <f>$B$1</f>
        <v>90</v>
      </c>
      <c r="M2" s="55">
        <f>IFERROR(_xlfn.NORM.S.DIST((((LN(L2/$B$2)+($B$3-$B$4-($B$5^2)/2)*K2)/($B$5*SQRT(K2)))),TRUE),"")</f>
        <v>0.43132658500366089</v>
      </c>
      <c r="N2" s="56">
        <f>IFERROR(_xlfn.NORM.S.DIST((((LN(L2/$B$2)+($B$3-$B$4+($B$5^2)/2)*K2)/($B$5*SQRT(K2)))),TRUE),"")</f>
        <v>0.70090397543222838</v>
      </c>
      <c r="O2" s="55">
        <f>IFERROR(_xlfn.NORM.S.DIST(-(((LN(L2/$B$2)+($B$3-$B$4-($B$5^2)/2)*K2)/($B$5*SQRT(K2)))),TRUE),"")</f>
        <v>0.56867341499633905</v>
      </c>
      <c r="P2" s="55">
        <f>IFERROR(_xlfn.NORM.S.DIST(-(((LN(L2/$B$2)+($B$3-$B$4+($B$5^2)/2)*K2)/($B$5*SQRT(K2)))),TRUE),"")</f>
        <v>0.29909602456777162</v>
      </c>
      <c r="Q2" s="57">
        <f>MAX(((((L2*EXP(-$B$4*K2))*N2)-($B$2*EXP(-$B$3*K2))*M2)),0)</f>
        <v>28.785712703689889</v>
      </c>
      <c r="R2" s="57">
        <f>(MAX(((($B$2*EXP(-$B$3*K2))*O2)-(L2*EXP(-$B$4*$B$6))*P2),0))</f>
        <v>18.297725822286736</v>
      </c>
      <c r="S2" s="55">
        <f>IFERROR(N2*EXP(-$B$4*K2),"")</f>
        <v>0.70090397543222838</v>
      </c>
      <c r="T2" s="29">
        <f>IFERROR((N2-1)*EXP(-$B$4*K2),"")</f>
        <v>-0.29909602456777162</v>
      </c>
      <c r="U2" s="58"/>
      <c r="V2" s="10"/>
      <c r="W2" s="10"/>
      <c r="X2" s="10"/>
      <c r="Y2" s="10"/>
      <c r="Z2" s="10"/>
      <c r="AA2" s="64" t="str">
        <f ca="1">IFERROR(Sheet3!Q2,"")</f>
        <v/>
      </c>
      <c r="AB2" s="10" t="str">
        <f t="shared" ref="AB2:AB66" ca="1" si="0">IF(AA2&gt;$B$12,"Hedge","")</f>
        <v>Hedge</v>
      </c>
      <c r="AC2" s="10" t="str">
        <f ca="1">IF(AA2="","",IF(AA2&lt;$B$13,"Exit Hedge",""))</f>
        <v/>
      </c>
      <c r="AD2" s="65">
        <f>Sheet3!N2</f>
        <v>0</v>
      </c>
      <c r="AE2" s="65">
        <f>Sheet3!O2</f>
        <v>0</v>
      </c>
      <c r="AF2" s="10" t="str">
        <f>IF(AD2&gt;0,IF(AD2&lt;AE2,"Hedge",""),"")</f>
        <v/>
      </c>
      <c r="AG2" s="10" t="str">
        <f>IF(AD2&lt;0,IF(AD2&gt;AE2,"Exit Hedge",""),"")</f>
        <v/>
      </c>
      <c r="AH2" s="3" t="str">
        <f ca="1">IF(AND(AF2="Hedge",AB2="Hedge"),"Hedge","")</f>
        <v/>
      </c>
      <c r="AI2" s="5" t="str">
        <f ca="1">IF(AND(AG2="Exit Hedge",AC2="Exit Hedge"),"Exit Hedge","")</f>
        <v/>
      </c>
    </row>
    <row r="3" spans="1:35" x14ac:dyDescent="0.2">
      <c r="A3" s="83" t="s">
        <v>22</v>
      </c>
      <c r="B3" s="49">
        <v>0.09</v>
      </c>
      <c r="J3" s="3">
        <v>1</v>
      </c>
      <c r="K3" s="72">
        <f>IFERROR(IF(K2-$B$7&gt;0,K2-$B$7,""),"")</f>
        <v>0.996</v>
      </c>
      <c r="L3" s="57">
        <f ca="1">(L2+$B$8*$B$7*L2+$B$5*NORMSINV(RAND())*SQRT($B$7)*L2)</f>
        <v>91.741477241162201</v>
      </c>
      <c r="M3" s="55">
        <f ca="1">IFERROR(_xlfn.NORM.S.DIST((((LN(L3/$B$2)+($B$3-$B$4-($B$5^2)/2)*K3)/($B$5*SQRT(K3)))),TRUE),"")</f>
        <v>0.44234598166432865</v>
      </c>
      <c r="N3" s="56">
        <f ca="1">IFERROR(_xlfn.NORM.S.DIST((((LN(L3/$B$2)+($B$3-$B$4+($B$5^2)/2)*K3)/($B$5*SQRT(K3)))),TRUE),"")</f>
        <v>0.71006501002176448</v>
      </c>
      <c r="O3" s="55">
        <f ca="1">IFERROR(_xlfn.NORM.S.DIST(-(((LN(L3/$B$2)+($B$3-$B$4-($B$5^2)/2)*K3)/($B$5*SQRT(K3)))),TRUE),"")</f>
        <v>0.5576540183356713</v>
      </c>
      <c r="P3" s="55">
        <f ca="1">IFERROR(_xlfn.NORM.S.DIST(-(((LN(L3/$B$2)+($B$3-$B$4+($B$5^2)/2)*K3)/($B$5*SQRT(K3)))),TRUE),"")</f>
        <v>0.28993498997823558</v>
      </c>
      <c r="Q3" s="57">
        <f t="shared" ref="Q3:Q66" ca="1" si="1">IFERROR(MAX(((((L3*EXP(-$B$4*K3))*N3)-($B$2*EXP(-$B$3*K3))*M3)),0),"")</f>
        <v>29.957929325178242</v>
      </c>
      <c r="R3" s="57">
        <f t="shared" ref="R3:R66" ca="1" si="2">IFERROR(MAX(((($B$2*EXP(-$B$3*K3))*O3)-(L3*EXP(-$B$4*$B$6))*P3),0),"")</f>
        <v>17.757094680332379</v>
      </c>
      <c r="S3" s="55">
        <f t="shared" ref="S3:S66" ca="1" si="3">IFERROR(N3*EXP(-$B$4*K3),"")</f>
        <v>0.71006501002176448</v>
      </c>
      <c r="T3" s="29">
        <f t="shared" ref="T3:T66" ca="1" si="4">IFERROR((N3-1)*EXP(-$B$4*K3),"")</f>
        <v>-0.28993498997823552</v>
      </c>
      <c r="U3" s="58"/>
      <c r="V3" s="10"/>
      <c r="W3" s="10"/>
      <c r="X3" s="10"/>
      <c r="Y3" s="10"/>
      <c r="Z3" s="10"/>
      <c r="AA3" s="64" t="str">
        <f ca="1">IFERROR(Sheet3!Q3,"")</f>
        <v/>
      </c>
      <c r="AB3" s="10" t="str">
        <f t="shared" ca="1" si="0"/>
        <v>Hedge</v>
      </c>
      <c r="AC3" s="10" t="str">
        <f t="shared" ref="AC3:AC66" ca="1" si="5">IF(AA3="","",IF(AA3&lt;$B$13,"Exit Hedge",""))</f>
        <v/>
      </c>
      <c r="AD3" s="65">
        <f ca="1">Sheet3!N3</f>
        <v>0.23219696548829916</v>
      </c>
      <c r="AE3" s="65">
        <f ca="1">Sheet3!O3</f>
        <v>0.15479797699219944</v>
      </c>
      <c r="AF3" s="10" t="str">
        <f t="shared" ref="AF3:AF66" ca="1" si="6">IF(AD3&gt;0,IF(AD3&lt;AE3,"Hedge",""),"")</f>
        <v/>
      </c>
      <c r="AG3" s="10" t="str">
        <f t="shared" ref="AG3:AG66" ca="1" si="7">IF(AD3&lt;0,IF(AD3&gt;AE3,"Exit Hedge",""),"")</f>
        <v/>
      </c>
      <c r="AH3" s="3" t="str">
        <f t="shared" ref="AH3:AH7" ca="1" si="8">IF(AND(AF3="Hedge",AB3="Hedge"),"Hedge","")</f>
        <v/>
      </c>
      <c r="AI3" s="5" t="str">
        <f t="shared" ref="AI3:AI66" ca="1" si="9">IF(AND(AG3="Exit Hedge",AC3="Exit Hedge"),"Exit Hedge","")</f>
        <v/>
      </c>
    </row>
    <row r="4" spans="1:35" x14ac:dyDescent="0.2">
      <c r="A4" s="83" t="s">
        <v>23</v>
      </c>
      <c r="B4" s="49">
        <v>0</v>
      </c>
      <c r="J4" s="3">
        <v>2</v>
      </c>
      <c r="K4" s="72">
        <f t="shared" ref="K4:K67" si="10">IFERROR(IF(K3-$B$7&gt;0,K3-$B$7,""),"")</f>
        <v>0.99199999999999999</v>
      </c>
      <c r="L4" s="57">
        <f t="shared" ref="L4:L67" ca="1" si="11">(L3+$B$8*$B$7*L3+$B$5*NORMSINV(RAND())*SQRT($B$7)*L3)</f>
        <v>88.62386290530263</v>
      </c>
      <c r="M4" s="55">
        <f t="shared" ref="M4:M67" ca="1" si="12">IFERROR(_xlfn.NORM.S.DIST((((LN(L4/$B$2)+($B$3-$B$4-($B$5^2)/2)*K4)/($B$5*SQRT(K4)))),TRUE),"")</f>
        <v>0.4230816207536342</v>
      </c>
      <c r="N4" s="56">
        <f t="shared" ref="N4:N67" ca="1" si="13">IFERROR(_xlfn.NORM.S.DIST((((LN(L4/$B$2)+($B$3-$B$4+($B$5^2)/2)*K4)/($B$5*SQRT(K4)))),TRUE),"")</f>
        <v>0.69258051683279431</v>
      </c>
      <c r="O4" s="55">
        <f t="shared" ref="O4:O67" ca="1" si="14">IFERROR(_xlfn.NORM.S.DIST(-(((LN(L4/$B$2)+($B$3-$B$4-($B$5^2)/2)*K4)/($B$5*SQRT(K4)))),TRUE),"")</f>
        <v>0.5769183792463658</v>
      </c>
      <c r="P4" s="55">
        <f t="shared" ref="P4:P67" ca="1" si="15">IFERROR(_xlfn.NORM.S.DIST(-(((LN(L4/$B$2)+($B$3-$B$4+($B$5^2)/2)*K4)/($B$5*SQRT(K4)))),TRUE),"")</f>
        <v>0.30741948316720569</v>
      </c>
      <c r="Q4" s="57">
        <f t="shared" ca="1" si="1"/>
        <v>27.71485982208015</v>
      </c>
      <c r="R4" s="57">
        <f t="shared" ca="1" si="2"/>
        <v>18.660279299280738</v>
      </c>
      <c r="S4" s="55">
        <f t="shared" ca="1" si="3"/>
        <v>0.69258051683279431</v>
      </c>
      <c r="T4" s="29">
        <f t="shared" ca="1" si="4"/>
        <v>-0.30741948316720569</v>
      </c>
      <c r="U4" s="58"/>
      <c r="V4" s="10"/>
      <c r="W4" s="10"/>
      <c r="X4" s="10"/>
      <c r="Y4" s="10"/>
      <c r="Z4" s="10"/>
      <c r="AA4" s="64" t="str">
        <f ca="1">IFERROR(Sheet3!Q4,"")</f>
        <v/>
      </c>
      <c r="AB4" s="10" t="str">
        <f t="shared" ca="1" si="0"/>
        <v>Hedge</v>
      </c>
      <c r="AC4" s="10" t="str">
        <f t="shared" ca="1" si="5"/>
        <v/>
      </c>
      <c r="AD4" s="65">
        <f ca="1">Sheet3!N4</f>
        <v>-7.5126362065091712E-2</v>
      </c>
      <c r="AE4" s="65">
        <f ca="1">Sheet3!O4</f>
        <v>1.5150842873386736E-3</v>
      </c>
      <c r="AF4" s="10" t="str">
        <f t="shared" ca="1" si="6"/>
        <v/>
      </c>
      <c r="AG4" s="10" t="str">
        <f t="shared" ca="1" si="7"/>
        <v/>
      </c>
      <c r="AH4" s="3" t="str">
        <f t="shared" ca="1" si="8"/>
        <v/>
      </c>
      <c r="AI4" s="5" t="str">
        <f t="shared" ca="1" si="9"/>
        <v/>
      </c>
    </row>
    <row r="5" spans="1:35" x14ac:dyDescent="0.2">
      <c r="A5" s="83" t="s">
        <v>29</v>
      </c>
      <c r="B5" s="45">
        <v>0.7</v>
      </c>
      <c r="J5" s="3">
        <v>3</v>
      </c>
      <c r="K5" s="72">
        <f t="shared" si="10"/>
        <v>0.98799999999999999</v>
      </c>
      <c r="L5" s="57">
        <f t="shared" ca="1" si="11"/>
        <v>88.259010556836714</v>
      </c>
      <c r="M5" s="55">
        <f t="shared" ca="1" si="12"/>
        <v>0.42095675649636599</v>
      </c>
      <c r="N5" s="56">
        <f t="shared" ca="1" si="13"/>
        <v>0.69017302655182999</v>
      </c>
      <c r="O5" s="55">
        <f t="shared" ca="1" si="14"/>
        <v>0.57904324350363401</v>
      </c>
      <c r="P5" s="55">
        <f t="shared" ca="1" si="15"/>
        <v>0.30982697344817001</v>
      </c>
      <c r="Q5" s="57">
        <f t="shared" ca="1" si="1"/>
        <v>27.406700955518467</v>
      </c>
      <c r="R5" s="57">
        <f t="shared" ca="1" si="2"/>
        <v>18.745622879550957</v>
      </c>
      <c r="S5" s="55">
        <f t="shared" ca="1" si="3"/>
        <v>0.69017302655182999</v>
      </c>
      <c r="T5" s="29">
        <f t="shared" ca="1" si="4"/>
        <v>-0.30982697344817001</v>
      </c>
      <c r="U5" s="58"/>
      <c r="V5" s="10"/>
      <c r="W5" s="10"/>
      <c r="X5" s="10"/>
      <c r="Y5" s="10"/>
      <c r="Z5" s="10"/>
      <c r="AA5" s="64" t="str">
        <f ca="1">IFERROR(Sheet3!Q5,"")</f>
        <v/>
      </c>
      <c r="AB5" s="10" t="str">
        <f t="shared" ca="1" si="0"/>
        <v>Hedge</v>
      </c>
      <c r="AC5" s="10" t="str">
        <f t="shared" ca="1" si="5"/>
        <v/>
      </c>
      <c r="AD5" s="65">
        <f ca="1">Sheet3!N5</f>
        <v>-0.2826706924180229</v>
      </c>
      <c r="AE5" s="65">
        <f ca="1">Sheet3!O5</f>
        <v>-0.18794210018290236</v>
      </c>
      <c r="AF5" s="10" t="str">
        <f t="shared" ca="1" si="6"/>
        <v/>
      </c>
      <c r="AG5" s="10" t="str">
        <f t="shared" ca="1" si="7"/>
        <v/>
      </c>
      <c r="AH5" s="3" t="str">
        <f t="shared" ca="1" si="8"/>
        <v/>
      </c>
      <c r="AI5" s="5" t="str">
        <f t="shared" ca="1" si="9"/>
        <v/>
      </c>
    </row>
    <row r="6" spans="1:35" x14ac:dyDescent="0.2">
      <c r="A6" s="83" t="s">
        <v>24</v>
      </c>
      <c r="B6" s="5">
        <v>1</v>
      </c>
      <c r="J6" s="3">
        <v>4</v>
      </c>
      <c r="K6" s="72">
        <f t="shared" si="10"/>
        <v>0.98399999999999999</v>
      </c>
      <c r="L6" s="57">
        <f t="shared" ca="1" si="11"/>
        <v>83.474358479697926</v>
      </c>
      <c r="M6" s="55">
        <f t="shared" ca="1" si="12"/>
        <v>0.39003548100115348</v>
      </c>
      <c r="N6" s="56">
        <f t="shared" ca="1" si="13"/>
        <v>0.66098426502103103</v>
      </c>
      <c r="O6" s="55">
        <f t="shared" ca="1" si="14"/>
        <v>0.60996451899884652</v>
      </c>
      <c r="P6" s="55">
        <f t="shared" ca="1" si="15"/>
        <v>0.33901573497896897</v>
      </c>
      <c r="Q6" s="57">
        <f t="shared" ca="1" si="1"/>
        <v>24.118041027471179</v>
      </c>
      <c r="R6" s="57">
        <f t="shared" ca="1" si="2"/>
        <v>20.270275442900594</v>
      </c>
      <c r="S6" s="55">
        <f t="shared" ca="1" si="3"/>
        <v>0.66098426502103103</v>
      </c>
      <c r="T6" s="29">
        <f t="shared" ca="1" si="4"/>
        <v>-0.33901573497896897</v>
      </c>
      <c r="U6" s="58"/>
      <c r="V6" s="10"/>
      <c r="W6" s="10"/>
      <c r="X6" s="10"/>
      <c r="Y6" s="10"/>
      <c r="Z6" s="10"/>
      <c r="AA6" s="64" t="str">
        <f ca="1">IFERROR(Sheet3!Q6,"")</f>
        <v/>
      </c>
      <c r="AB6" s="10" t="str">
        <f t="shared" ca="1" si="0"/>
        <v>Hedge</v>
      </c>
      <c r="AC6" s="10" t="str">
        <f t="shared" ca="1" si="5"/>
        <v/>
      </c>
      <c r="AD6" s="65">
        <f ca="1">Sheet3!N6</f>
        <v>-1.0124698993968906</v>
      </c>
      <c r="AE6" s="65">
        <f ca="1">Sheet3!O6</f>
        <v>-0.73762729965889451</v>
      </c>
      <c r="AF6" s="10" t="str">
        <f t="shared" ca="1" si="6"/>
        <v/>
      </c>
      <c r="AG6" s="10" t="str">
        <f t="shared" ca="1" si="7"/>
        <v/>
      </c>
      <c r="AH6" s="3" t="str">
        <f t="shared" ca="1" si="8"/>
        <v/>
      </c>
      <c r="AI6" s="5" t="str">
        <f t="shared" ca="1" si="9"/>
        <v/>
      </c>
    </row>
    <row r="7" spans="1:35" x14ac:dyDescent="0.2">
      <c r="A7" s="3" t="s">
        <v>3</v>
      </c>
      <c r="B7" s="5">
        <f>1/250</f>
        <v>4.0000000000000001E-3</v>
      </c>
      <c r="J7" s="3">
        <v>5</v>
      </c>
      <c r="K7" s="72">
        <f t="shared" si="10"/>
        <v>0.98</v>
      </c>
      <c r="L7" s="57">
        <f t="shared" ca="1" si="11"/>
        <v>80.519112708815584</v>
      </c>
      <c r="M7" s="55">
        <f t="shared" ca="1" si="12"/>
        <v>0.37035372337470912</v>
      </c>
      <c r="N7" s="56">
        <f t="shared" ca="1" si="13"/>
        <v>0.64134191859543876</v>
      </c>
      <c r="O7" s="55">
        <f t="shared" ca="1" si="14"/>
        <v>0.62964627662529082</v>
      </c>
      <c r="P7" s="55">
        <f t="shared" ca="1" si="15"/>
        <v>0.35865808140456124</v>
      </c>
      <c r="Q7" s="57">
        <f t="shared" ca="1" si="1"/>
        <v>22.139658756882913</v>
      </c>
      <c r="R7" s="57">
        <f t="shared" ca="1" si="2"/>
        <v>21.275809677059375</v>
      </c>
      <c r="S7" s="55">
        <f t="shared" ca="1" si="3"/>
        <v>0.64134191859543876</v>
      </c>
      <c r="T7" s="29">
        <f t="shared" ca="1" si="4"/>
        <v>-0.35865808140456124</v>
      </c>
      <c r="U7" s="58"/>
      <c r="V7" s="10"/>
      <c r="W7" s="10"/>
      <c r="X7" s="10"/>
      <c r="Y7" s="10"/>
      <c r="Z7" s="10"/>
      <c r="AA7" s="64" t="str">
        <f ca="1">IFERROR(Sheet3!Q7,"")</f>
        <v/>
      </c>
      <c r="AB7" s="10" t="str">
        <f t="shared" ca="1" si="0"/>
        <v>Hedge</v>
      </c>
      <c r="AC7" s="10" t="str">
        <f t="shared" ca="1" si="5"/>
        <v/>
      </c>
      <c r="AD7" s="65">
        <f ca="1">Sheet3!N7</f>
        <v>-1.7282309192768111</v>
      </c>
      <c r="AE7" s="65">
        <f ca="1">Sheet3!O7</f>
        <v>-1.3980297127375056</v>
      </c>
      <c r="AF7" s="10" t="str">
        <f t="shared" ca="1" si="6"/>
        <v/>
      </c>
      <c r="AG7" s="10" t="str">
        <f t="shared" ca="1" si="7"/>
        <v/>
      </c>
      <c r="AH7" s="3" t="str">
        <f t="shared" ca="1" si="8"/>
        <v/>
      </c>
      <c r="AI7" s="5" t="str">
        <f t="shared" ca="1" si="9"/>
        <v/>
      </c>
    </row>
    <row r="8" spans="1:35" ht="17" thickBot="1" x14ac:dyDescent="0.25">
      <c r="A8" s="84" t="s">
        <v>26</v>
      </c>
      <c r="B8" s="47">
        <v>0.2</v>
      </c>
      <c r="J8" s="3">
        <v>6</v>
      </c>
      <c r="K8" s="72">
        <f t="shared" si="10"/>
        <v>0.97599999999999998</v>
      </c>
      <c r="L8" s="57">
        <f t="shared" ca="1" si="11"/>
        <v>80.57493619904173</v>
      </c>
      <c r="M8" s="55">
        <f t="shared" ca="1" si="12"/>
        <v>0.37081508502053995</v>
      </c>
      <c r="N8" s="56">
        <f t="shared" ca="1" si="13"/>
        <v>0.64126929695526247</v>
      </c>
      <c r="O8" s="55">
        <f t="shared" ca="1" si="14"/>
        <v>0.62918491497946005</v>
      </c>
      <c r="P8" s="55">
        <f t="shared" ca="1" si="15"/>
        <v>0.35873070304473753</v>
      </c>
      <c r="Q8" s="57">
        <f t="shared" ca="1" si="1"/>
        <v>22.122223964997147</v>
      </c>
      <c r="R8" s="57">
        <f t="shared" ca="1" si="2"/>
        <v>21.231232452134432</v>
      </c>
      <c r="S8" s="55">
        <f t="shared" ca="1" si="3"/>
        <v>0.64126929695526247</v>
      </c>
      <c r="T8" s="29">
        <f t="shared" ca="1" si="4"/>
        <v>-0.35873070304473753</v>
      </c>
      <c r="U8" s="58"/>
      <c r="V8" s="10"/>
      <c r="W8" s="10"/>
      <c r="X8" s="10"/>
      <c r="Y8" s="10"/>
      <c r="Z8" s="10"/>
      <c r="AA8" s="64" t="str">
        <f ca="1">IFERROR(Sheet3!Q8,"")</f>
        <v/>
      </c>
      <c r="AB8" s="10" t="str">
        <f t="shared" ca="1" si="0"/>
        <v>Hedge</v>
      </c>
      <c r="AC8" s="10" t="str">
        <f t="shared" ca="1" si="5"/>
        <v/>
      </c>
      <c r="AD8" s="65">
        <f ca="1">Sheet3!N8</f>
        <v>-1.9873116032308218</v>
      </c>
      <c r="AE8" s="65">
        <f ca="1">Sheet3!O8</f>
        <v>-1.7908843063997164</v>
      </c>
      <c r="AF8" s="10" t="str">
        <f t="shared" ca="1" si="6"/>
        <v/>
      </c>
      <c r="AG8" s="10" t="str">
        <f t="shared" ca="1" si="7"/>
        <v/>
      </c>
      <c r="AH8" s="3" t="str">
        <f ca="1">IF(AND(AF8="Hedge",AB8="Hedge"),"Hedge","")</f>
        <v/>
      </c>
      <c r="AI8" s="5" t="str">
        <f t="shared" ca="1" si="9"/>
        <v/>
      </c>
    </row>
    <row r="9" spans="1:35" x14ac:dyDescent="0.2">
      <c r="A9" s="82" t="s">
        <v>34</v>
      </c>
      <c r="B9" s="63">
        <v>1</v>
      </c>
      <c r="J9" s="3">
        <v>7</v>
      </c>
      <c r="K9" s="72">
        <f t="shared" si="10"/>
        <v>0.97199999999999998</v>
      </c>
      <c r="L9" s="57">
        <f t="shared" ca="1" si="11"/>
        <v>79.358068992852481</v>
      </c>
      <c r="M9" s="55">
        <f t="shared" ca="1" si="12"/>
        <v>0.36259731918709631</v>
      </c>
      <c r="N9" s="56">
        <f t="shared" ca="1" si="13"/>
        <v>0.63254656066803105</v>
      </c>
      <c r="O9" s="55">
        <f t="shared" ca="1" si="14"/>
        <v>0.63740268081290363</v>
      </c>
      <c r="P9" s="55">
        <f t="shared" ca="1" si="15"/>
        <v>0.36745343933196895</v>
      </c>
      <c r="Q9" s="57">
        <f t="shared" ca="1" si="1"/>
        <v>21.294085458219545</v>
      </c>
      <c r="R9" s="57">
        <f t="shared" ca="1" si="2"/>
        <v>21.648652535772399</v>
      </c>
      <c r="S9" s="55">
        <f t="shared" ca="1" si="3"/>
        <v>0.63254656066803105</v>
      </c>
      <c r="T9" s="29">
        <f t="shared" ca="1" si="4"/>
        <v>-0.36745343933196895</v>
      </c>
      <c r="U9" s="58"/>
      <c r="V9" s="10"/>
      <c r="W9" s="10"/>
      <c r="X9" s="10"/>
      <c r="Y9" s="10"/>
      <c r="Z9" s="10"/>
      <c r="AA9" s="64" t="str">
        <f ca="1">IFERROR(Sheet3!Q9,"")</f>
        <v/>
      </c>
      <c r="AB9" s="10" t="str">
        <f t="shared" ca="1" si="0"/>
        <v>Hedge</v>
      </c>
      <c r="AC9" s="10" t="str">
        <f t="shared" ca="1" si="5"/>
        <v/>
      </c>
      <c r="AD9" s="65">
        <f ca="1">Sheet3!N9</f>
        <v>-2.1552494886161355</v>
      </c>
      <c r="AE9" s="65">
        <f ca="1">Sheet3!O9</f>
        <v>-2.0337944278773294</v>
      </c>
      <c r="AF9" s="10" t="str">
        <f t="shared" ca="1" si="6"/>
        <v/>
      </c>
      <c r="AG9" s="10" t="str">
        <f t="shared" ca="1" si="7"/>
        <v/>
      </c>
      <c r="AH9" s="3" t="str">
        <f t="shared" ref="AH9:AH72" ca="1" si="16">IF(AND(AF9="Hedge",AB9="Hedge"),"Hedge","")</f>
        <v/>
      </c>
      <c r="AI9" s="5" t="str">
        <f t="shared" ca="1" si="9"/>
        <v/>
      </c>
    </row>
    <row r="10" spans="1:35" x14ac:dyDescent="0.2">
      <c r="A10" s="83" t="s">
        <v>71</v>
      </c>
      <c r="B10" s="4">
        <v>10000000</v>
      </c>
      <c r="J10" s="3">
        <v>8</v>
      </c>
      <c r="K10" s="72">
        <f t="shared" si="10"/>
        <v>0.96799999999999997</v>
      </c>
      <c r="L10" s="57">
        <f t="shared" ca="1" si="11"/>
        <v>78.979382652699584</v>
      </c>
      <c r="M10" s="55">
        <f t="shared" ca="1" si="12"/>
        <v>0.36006111095093851</v>
      </c>
      <c r="N10" s="56">
        <f t="shared" ca="1" si="13"/>
        <v>0.62945622353380171</v>
      </c>
      <c r="O10" s="55">
        <f t="shared" ca="1" si="14"/>
        <v>0.63993888904906149</v>
      </c>
      <c r="P10" s="55">
        <f t="shared" ca="1" si="15"/>
        <v>0.37054377646619829</v>
      </c>
      <c r="Q10" s="57">
        <f t="shared" ca="1" si="1"/>
        <v>21.002309269877969</v>
      </c>
      <c r="R10" s="57">
        <f t="shared" ca="1" si="2"/>
        <v>21.764264402567793</v>
      </c>
      <c r="S10" s="55">
        <f t="shared" ca="1" si="3"/>
        <v>0.62945622353380171</v>
      </c>
      <c r="T10" s="29">
        <f t="shared" ca="1" si="4"/>
        <v>-0.37054377646619829</v>
      </c>
      <c r="U10" s="58"/>
      <c r="V10" s="10"/>
      <c r="W10" s="10"/>
      <c r="X10" s="10"/>
      <c r="Y10" s="10"/>
      <c r="Z10" s="10"/>
      <c r="AA10" s="64" t="str">
        <f ca="1">IFERROR(Sheet3!Q10,"")</f>
        <v/>
      </c>
      <c r="AB10" s="10" t="str">
        <f t="shared" ca="1" si="0"/>
        <v>Hedge</v>
      </c>
      <c r="AC10" s="10" t="str">
        <f t="shared" ca="1" si="5"/>
        <v/>
      </c>
      <c r="AD10" s="65">
        <f ca="1">Sheet3!N10</f>
        <v>-2.1516245736009552</v>
      </c>
      <c r="AE10" s="65">
        <f ca="1">Sheet3!O10</f>
        <v>-2.1123478583597466</v>
      </c>
      <c r="AF10" s="10" t="str">
        <f t="shared" ca="1" si="6"/>
        <v/>
      </c>
      <c r="AG10" s="10" t="str">
        <f t="shared" ca="1" si="7"/>
        <v/>
      </c>
      <c r="AH10" s="3" t="str">
        <f t="shared" ca="1" si="16"/>
        <v/>
      </c>
      <c r="AI10" s="5" t="str">
        <f t="shared" ca="1" si="9"/>
        <v/>
      </c>
    </row>
    <row r="11" spans="1:35" x14ac:dyDescent="0.2">
      <c r="A11" s="83" t="s">
        <v>43</v>
      </c>
      <c r="B11" s="48">
        <v>14</v>
      </c>
      <c r="J11" s="3">
        <v>9</v>
      </c>
      <c r="K11" s="72">
        <f t="shared" si="10"/>
        <v>0.96399999999999997</v>
      </c>
      <c r="L11" s="57">
        <f t="shared" ca="1" si="11"/>
        <v>81.577952350193925</v>
      </c>
      <c r="M11" s="55">
        <f t="shared" ca="1" si="12"/>
        <v>0.37788725769148412</v>
      </c>
      <c r="N11" s="56">
        <f t="shared" ca="1" si="13"/>
        <v>0.64663454003730214</v>
      </c>
      <c r="O11" s="55">
        <f t="shared" ca="1" si="14"/>
        <v>0.62211274230851588</v>
      </c>
      <c r="P11" s="55">
        <f t="shared" ca="1" si="15"/>
        <v>0.3533654599626978</v>
      </c>
      <c r="Q11" s="57">
        <f t="shared" ca="1" si="1"/>
        <v>22.607036317147742</v>
      </c>
      <c r="R11" s="57">
        <f t="shared" ca="1" si="2"/>
        <v>20.799133801804786</v>
      </c>
      <c r="S11" s="55">
        <f t="shared" ca="1" si="3"/>
        <v>0.64663454003730214</v>
      </c>
      <c r="T11" s="29">
        <f t="shared" ca="1" si="4"/>
        <v>-0.35336545996269786</v>
      </c>
      <c r="U11" s="58"/>
      <c r="V11" s="10"/>
      <c r="W11" s="10"/>
      <c r="X11" s="10"/>
      <c r="Y11" s="10"/>
      <c r="Z11" s="10"/>
      <c r="AA11" s="64" t="str">
        <f ca="1">IFERROR(Sheet3!Q11,"")</f>
        <v/>
      </c>
      <c r="AB11" s="10" t="str">
        <f t="shared" ca="1" si="0"/>
        <v>Hedge</v>
      </c>
      <c r="AC11" s="10" t="str">
        <f t="shared" ca="1" si="5"/>
        <v/>
      </c>
      <c r="AD11" s="65">
        <f ca="1">Sheet3!N11</f>
        <v>-1.6597736876868794</v>
      </c>
      <c r="AE11" s="65">
        <f ca="1">Sheet3!O11</f>
        <v>-1.8106317445778353</v>
      </c>
      <c r="AF11" s="10" t="str">
        <f t="shared" ca="1" si="6"/>
        <v/>
      </c>
      <c r="AG11" s="10" t="str">
        <f t="shared" ca="1" si="7"/>
        <v>Exit Hedge</v>
      </c>
      <c r="AH11" s="3" t="str">
        <f t="shared" ca="1" si="16"/>
        <v/>
      </c>
      <c r="AI11" s="5" t="str">
        <f t="shared" ca="1" si="9"/>
        <v/>
      </c>
    </row>
    <row r="12" spans="1:35" x14ac:dyDescent="0.2">
      <c r="A12" s="83" t="s">
        <v>64</v>
      </c>
      <c r="B12" s="5">
        <v>70</v>
      </c>
      <c r="J12" s="3">
        <v>10</v>
      </c>
      <c r="K12" s="72">
        <f t="shared" si="10"/>
        <v>0.96</v>
      </c>
      <c r="L12" s="57">
        <f t="shared" ca="1" si="11"/>
        <v>82.831958427358757</v>
      </c>
      <c r="M12" s="55">
        <f t="shared" ca="1" si="12"/>
        <v>0.38646841284793743</v>
      </c>
      <c r="N12" s="56">
        <f t="shared" ca="1" si="13"/>
        <v>0.65443483310917017</v>
      </c>
      <c r="O12" s="55">
        <f t="shared" ca="1" si="14"/>
        <v>0.61353158715206257</v>
      </c>
      <c r="P12" s="55">
        <f t="shared" ca="1" si="15"/>
        <v>0.34556516689082983</v>
      </c>
      <c r="Q12" s="57">
        <f t="shared" ca="1" si="1"/>
        <v>23.368414041466309</v>
      </c>
      <c r="R12" s="57">
        <f t="shared" ca="1" si="2"/>
        <v>20.335227836618646</v>
      </c>
      <c r="S12" s="55">
        <f t="shared" ca="1" si="3"/>
        <v>0.65443483310917017</v>
      </c>
      <c r="T12" s="29">
        <f t="shared" ca="1" si="4"/>
        <v>-0.34556516689082983</v>
      </c>
      <c r="U12" s="58"/>
      <c r="V12" s="10"/>
      <c r="W12" s="10"/>
      <c r="X12" s="10"/>
      <c r="Y12" s="10"/>
      <c r="Z12" s="10"/>
      <c r="AA12" s="64" t="str">
        <f ca="1">IFERROR(Sheet3!Q12,"")</f>
        <v/>
      </c>
      <c r="AB12" s="10" t="str">
        <f t="shared" ca="1" si="0"/>
        <v>Hedge</v>
      </c>
      <c r="AC12" s="10" t="str">
        <f t="shared" ca="1" si="5"/>
        <v/>
      </c>
      <c r="AD12" s="65">
        <f ca="1">Sheet3!N12</f>
        <v>-1.1196008257315953</v>
      </c>
      <c r="AE12" s="65">
        <f ca="1">Sheet3!O12</f>
        <v>-1.3499444653470087</v>
      </c>
      <c r="AF12" s="10" t="str">
        <f t="shared" ca="1" si="6"/>
        <v/>
      </c>
      <c r="AG12" s="10" t="str">
        <f t="shared" ca="1" si="7"/>
        <v>Exit Hedge</v>
      </c>
      <c r="AH12" s="3" t="str">
        <f t="shared" ca="1" si="16"/>
        <v/>
      </c>
      <c r="AI12" s="5" t="str">
        <f t="shared" ca="1" si="9"/>
        <v/>
      </c>
    </row>
    <row r="13" spans="1:35" ht="17" thickBot="1" x14ac:dyDescent="0.25">
      <c r="A13" s="84" t="s">
        <v>65</v>
      </c>
      <c r="B13" s="47">
        <v>30</v>
      </c>
      <c r="J13" s="3">
        <v>11</v>
      </c>
      <c r="K13" s="72">
        <f t="shared" si="10"/>
        <v>0.95599999999999996</v>
      </c>
      <c r="L13" s="57">
        <f t="shared" ca="1" si="11"/>
        <v>75.826762056318529</v>
      </c>
      <c r="M13" s="55">
        <f t="shared" ca="1" si="12"/>
        <v>0.33821585053516667</v>
      </c>
      <c r="N13" s="56">
        <f t="shared" ca="1" si="13"/>
        <v>0.60529985722364821</v>
      </c>
      <c r="O13" s="55">
        <f t="shared" ca="1" si="14"/>
        <v>0.66178414946483333</v>
      </c>
      <c r="P13" s="55">
        <f t="shared" ca="1" si="15"/>
        <v>0.39470014277635179</v>
      </c>
      <c r="Q13" s="57">
        <f t="shared" ca="1" si="1"/>
        <v>18.899000762949061</v>
      </c>
      <c r="R13" s="57">
        <f t="shared" ca="1" si="2"/>
        <v>22.899743658722727</v>
      </c>
      <c r="S13" s="55">
        <f t="shared" ca="1" si="3"/>
        <v>0.60529985722364821</v>
      </c>
      <c r="T13" s="29">
        <f t="shared" ca="1" si="4"/>
        <v>-0.39470014277635179</v>
      </c>
      <c r="U13" s="58"/>
      <c r="V13" s="10"/>
      <c r="W13" s="10"/>
      <c r="X13" s="10"/>
      <c r="Y13" s="10"/>
      <c r="Z13" s="10"/>
      <c r="AA13" s="64" t="str">
        <f ca="1">IFERROR(Sheet3!Q13,"")</f>
        <v/>
      </c>
      <c r="AB13" s="10" t="str">
        <f t="shared" ca="1" si="0"/>
        <v>Hedge</v>
      </c>
      <c r="AC13" s="10" t="str">
        <f t="shared" ca="1" si="5"/>
        <v/>
      </c>
      <c r="AD13" s="65">
        <f ca="1">Sheet3!N13</f>
        <v>-1.6908947604453743</v>
      </c>
      <c r="AE13" s="65">
        <f ca="1">Sheet3!O13</f>
        <v>-1.5772446620792526</v>
      </c>
      <c r="AF13" s="10" t="str">
        <f t="shared" ca="1" si="6"/>
        <v/>
      </c>
      <c r="AG13" s="10" t="str">
        <f t="shared" ca="1" si="7"/>
        <v/>
      </c>
      <c r="AH13" s="3" t="str">
        <f t="shared" ca="1" si="16"/>
        <v/>
      </c>
      <c r="AI13" s="5" t="str">
        <f t="shared" ca="1" si="9"/>
        <v/>
      </c>
    </row>
    <row r="14" spans="1:35" x14ac:dyDescent="0.2">
      <c r="A14" s="1"/>
      <c r="B14" s="44"/>
      <c r="J14" s="3">
        <v>12</v>
      </c>
      <c r="K14" s="72">
        <f t="shared" si="10"/>
        <v>0.95199999999999996</v>
      </c>
      <c r="L14" s="57">
        <f t="shared" ca="1" si="11"/>
        <v>78.788723348938049</v>
      </c>
      <c r="M14" s="55">
        <f t="shared" ca="1" si="12"/>
        <v>0.35897441479063075</v>
      </c>
      <c r="N14" s="56">
        <f t="shared" ca="1" si="13"/>
        <v>0.62619483319186897</v>
      </c>
      <c r="O14" s="55">
        <f t="shared" ca="1" si="14"/>
        <v>0.64102558520936925</v>
      </c>
      <c r="P14" s="55">
        <f t="shared" ca="1" si="15"/>
        <v>0.37380516680813103</v>
      </c>
      <c r="Q14" s="57">
        <f t="shared" ca="1" si="1"/>
        <v>20.670741571906607</v>
      </c>
      <c r="R14" s="57">
        <f t="shared" ca="1" si="2"/>
        <v>21.738266250286635</v>
      </c>
      <c r="S14" s="55">
        <f t="shared" ca="1" si="3"/>
        <v>0.62619483319186897</v>
      </c>
      <c r="T14" s="29">
        <f t="shared" ca="1" si="4"/>
        <v>-0.37380516680813103</v>
      </c>
      <c r="U14" s="58"/>
      <c r="V14" s="10"/>
      <c r="W14" s="10"/>
      <c r="X14" s="10"/>
      <c r="Y14" s="10"/>
      <c r="Z14" s="10"/>
      <c r="AA14" s="64">
        <f ca="1">IFERROR(Sheet3!Q14,"")</f>
        <v>30.286099035572747</v>
      </c>
      <c r="AB14" s="10" t="str">
        <f t="shared" ca="1" si="0"/>
        <v/>
      </c>
      <c r="AC14" s="10" t="str">
        <f t="shared" ca="1" si="5"/>
        <v/>
      </c>
      <c r="AD14" s="65">
        <f ca="1">Sheet3!N14</f>
        <v>-1.4879303692470955</v>
      </c>
      <c r="AE14" s="65">
        <f ca="1">Sheet3!O14</f>
        <v>-1.517701800191148</v>
      </c>
      <c r="AF14" s="10" t="str">
        <f t="shared" ca="1" si="6"/>
        <v/>
      </c>
      <c r="AG14" s="10" t="str">
        <f t="shared" ca="1" si="7"/>
        <v>Exit Hedge</v>
      </c>
      <c r="AH14" s="3" t="str">
        <f t="shared" ca="1" si="16"/>
        <v/>
      </c>
      <c r="AI14" s="5" t="str">
        <f t="shared" ca="1" si="9"/>
        <v/>
      </c>
    </row>
    <row r="15" spans="1:35" x14ac:dyDescent="0.2">
      <c r="A15" s="85" t="s">
        <v>68</v>
      </c>
      <c r="B15" s="74">
        <v>20</v>
      </c>
      <c r="J15" s="3">
        <v>13</v>
      </c>
      <c r="K15" s="72">
        <f t="shared" si="10"/>
        <v>0.94799999999999995</v>
      </c>
      <c r="L15" s="57">
        <f t="shared" ca="1" si="11"/>
        <v>74.501225841887504</v>
      </c>
      <c r="M15" s="55">
        <f t="shared" ca="1" si="12"/>
        <v>0.32882833617061352</v>
      </c>
      <c r="N15" s="56">
        <f t="shared" ca="1" si="13"/>
        <v>0.59421699127712613</v>
      </c>
      <c r="O15" s="55">
        <f t="shared" ca="1" si="14"/>
        <v>0.67117166382938653</v>
      </c>
      <c r="P15" s="55">
        <f t="shared" ca="1" si="15"/>
        <v>0.40578300872287387</v>
      </c>
      <c r="Q15" s="57">
        <f t="shared" ca="1" si="1"/>
        <v>18.001442153804213</v>
      </c>
      <c r="R15" s="57">
        <f t="shared" ca="1" si="2"/>
        <v>23.385217763830511</v>
      </c>
      <c r="S15" s="55">
        <f t="shared" ca="1" si="3"/>
        <v>0.59421699127712613</v>
      </c>
      <c r="T15" s="29">
        <f t="shared" ca="1" si="4"/>
        <v>-0.40578300872287387</v>
      </c>
      <c r="U15" s="58"/>
      <c r="V15" s="10"/>
      <c r="W15" s="10"/>
      <c r="X15" s="10"/>
      <c r="Y15" s="10"/>
      <c r="Z15" s="10"/>
      <c r="AA15" s="64">
        <f ca="1">IFERROR(Sheet3!Q15,"")</f>
        <v>26.317827250185076</v>
      </c>
      <c r="AB15" s="10" t="str">
        <f t="shared" ca="1" si="0"/>
        <v/>
      </c>
      <c r="AC15" s="10" t="str">
        <f t="shared" ca="1" si="5"/>
        <v>Exit Hedge</v>
      </c>
      <c r="AD15" s="65">
        <f ca="1">Sheet3!N15</f>
        <v>-1.8521536702649399</v>
      </c>
      <c r="AE15" s="65">
        <f ca="1">Sheet3!O15</f>
        <v>-1.7406697135736759</v>
      </c>
      <c r="AF15" s="10" t="str">
        <f t="shared" ca="1" si="6"/>
        <v/>
      </c>
      <c r="AG15" s="10" t="str">
        <f t="shared" ca="1" si="7"/>
        <v/>
      </c>
      <c r="AH15" s="3" t="str">
        <f t="shared" ca="1" si="16"/>
        <v/>
      </c>
      <c r="AI15" s="5" t="str">
        <f t="shared" ca="1" si="9"/>
        <v/>
      </c>
    </row>
    <row r="16" spans="1:35" x14ac:dyDescent="0.2">
      <c r="A16" s="85" t="s">
        <v>49</v>
      </c>
      <c r="B16" s="74">
        <v>2</v>
      </c>
      <c r="E16" s="39"/>
      <c r="J16" s="3">
        <v>14</v>
      </c>
      <c r="K16" s="72">
        <f t="shared" si="10"/>
        <v>0.94399999999999995</v>
      </c>
      <c r="L16" s="57">
        <f t="shared" ca="1" si="11"/>
        <v>73.114317572022415</v>
      </c>
      <c r="M16" s="55">
        <f t="shared" ca="1" si="12"/>
        <v>0.31888940655498982</v>
      </c>
      <c r="N16" s="56">
        <f t="shared" ca="1" si="13"/>
        <v>0.58289726111176754</v>
      </c>
      <c r="O16" s="55">
        <f t="shared" ca="1" si="14"/>
        <v>0.68111059344501013</v>
      </c>
      <c r="P16" s="55">
        <f t="shared" ca="1" si="15"/>
        <v>0.41710273888823252</v>
      </c>
      <c r="Q16" s="57">
        <f t="shared" ca="1" si="1"/>
        <v>17.134482291144064</v>
      </c>
      <c r="R16" s="57">
        <f t="shared" ca="1" si="2"/>
        <v>23.93392994872746</v>
      </c>
      <c r="S16" s="55">
        <f t="shared" ca="1" si="3"/>
        <v>0.58289726111176754</v>
      </c>
      <c r="T16" s="29">
        <f t="shared" ca="1" si="4"/>
        <v>-0.41710273888823246</v>
      </c>
      <c r="U16" s="58"/>
      <c r="V16" s="10"/>
      <c r="W16" s="10"/>
      <c r="X16" s="10"/>
      <c r="Y16" s="10"/>
      <c r="Z16" s="10"/>
      <c r="AA16" s="64">
        <f ca="1">IFERROR(Sheet3!Q16,"")</f>
        <v>25.24772759509699</v>
      </c>
      <c r="AB16" s="10" t="str">
        <f t="shared" ca="1" si="0"/>
        <v/>
      </c>
      <c r="AC16" s="10" t="str">
        <f t="shared" ca="1" si="5"/>
        <v>Exit Hedge</v>
      </c>
      <c r="AD16" s="65">
        <f ca="1">Sheet3!N16</f>
        <v>-2.1078502887721555</v>
      </c>
      <c r="AE16" s="65">
        <f ca="1">Sheet3!O16</f>
        <v>-1.9854567637059959</v>
      </c>
      <c r="AF16" s="10" t="str">
        <f t="shared" ca="1" si="6"/>
        <v/>
      </c>
      <c r="AG16" s="10" t="str">
        <f t="shared" ca="1" si="7"/>
        <v/>
      </c>
      <c r="AH16" s="3" t="str">
        <f t="shared" ca="1" si="16"/>
        <v/>
      </c>
      <c r="AI16" s="5" t="str">
        <f t="shared" ca="1" si="9"/>
        <v/>
      </c>
    </row>
    <row r="17" spans="1:35" x14ac:dyDescent="0.2">
      <c r="A17" s="85" t="s">
        <v>48</v>
      </c>
      <c r="B17" s="74">
        <v>5</v>
      </c>
      <c r="J17" s="3">
        <v>15</v>
      </c>
      <c r="K17" s="72">
        <f t="shared" si="10"/>
        <v>0.94</v>
      </c>
      <c r="L17" s="57">
        <f t="shared" ca="1" si="11"/>
        <v>74.176932202761449</v>
      </c>
      <c r="M17" s="55">
        <f t="shared" ca="1" si="12"/>
        <v>0.32648746685174856</v>
      </c>
      <c r="N17" s="56">
        <f t="shared" ca="1" si="13"/>
        <v>0.59058184997168239</v>
      </c>
      <c r="O17" s="55">
        <f t="shared" ca="1" si="14"/>
        <v>0.67351253314825144</v>
      </c>
      <c r="P17" s="55">
        <f t="shared" ca="1" si="15"/>
        <v>0.40941815002831766</v>
      </c>
      <c r="Q17" s="57">
        <f t="shared" ca="1" si="1"/>
        <v>17.707312674842559</v>
      </c>
      <c r="R17" s="57">
        <f t="shared" ca="1" si="2"/>
        <v>23.472919836203033</v>
      </c>
      <c r="S17" s="55">
        <f t="shared" ca="1" si="3"/>
        <v>0.59058184997168239</v>
      </c>
      <c r="T17" s="29">
        <f t="shared" ca="1" si="4"/>
        <v>-0.40941815002831761</v>
      </c>
      <c r="U17" s="58"/>
      <c r="V17" s="10"/>
      <c r="W17" s="10"/>
      <c r="X17" s="10"/>
      <c r="Y17" s="10"/>
      <c r="Z17" s="10"/>
      <c r="AA17" s="64">
        <f ca="1">IFERROR(Sheet3!Q17,"")</f>
        <v>23.729756588383879</v>
      </c>
      <c r="AB17" s="10" t="str">
        <f t="shared" ca="1" si="0"/>
        <v/>
      </c>
      <c r="AC17" s="10" t="str">
        <f t="shared" ca="1" si="5"/>
        <v>Exit Hedge</v>
      </c>
      <c r="AD17" s="65">
        <f ca="1">Sheet3!N17</f>
        <v>-1.9620165152926461</v>
      </c>
      <c r="AE17" s="65">
        <f ca="1">Sheet3!O17</f>
        <v>-1.9698299314304295</v>
      </c>
      <c r="AF17" s="10" t="str">
        <f t="shared" ca="1" si="6"/>
        <v/>
      </c>
      <c r="AG17" s="10" t="str">
        <f t="shared" ca="1" si="7"/>
        <v>Exit Hedge</v>
      </c>
      <c r="AH17" s="3" t="str">
        <f t="shared" ca="1" si="16"/>
        <v/>
      </c>
      <c r="AI17" s="5" t="str">
        <f t="shared" ca="1" si="9"/>
        <v>Exit Hedge</v>
      </c>
    </row>
    <row r="18" spans="1:35" x14ac:dyDescent="0.2">
      <c r="A18" s="85" t="s">
        <v>47</v>
      </c>
      <c r="B18" s="74">
        <v>9</v>
      </c>
      <c r="J18" s="3">
        <v>16</v>
      </c>
      <c r="K18" s="72">
        <f t="shared" si="10"/>
        <v>0.93599999999999994</v>
      </c>
      <c r="L18" s="57">
        <f t="shared" ca="1" si="11"/>
        <v>71.283692989245935</v>
      </c>
      <c r="M18" s="55">
        <f t="shared" ca="1" si="12"/>
        <v>0.30557764028466794</v>
      </c>
      <c r="N18" s="56">
        <f t="shared" ca="1" si="13"/>
        <v>0.56702482563212953</v>
      </c>
      <c r="O18" s="55">
        <f t="shared" ca="1" si="14"/>
        <v>0.69442235971533206</v>
      </c>
      <c r="P18" s="55">
        <f t="shared" ca="1" si="15"/>
        <v>0.43297517436787047</v>
      </c>
      <c r="Q18" s="57">
        <f t="shared" ca="1" si="1"/>
        <v>15.982175152308809</v>
      </c>
      <c r="R18" s="57">
        <f t="shared" ca="1" si="2"/>
        <v>24.669806022254114</v>
      </c>
      <c r="S18" s="55">
        <f t="shared" ca="1" si="3"/>
        <v>0.56702482563212953</v>
      </c>
      <c r="T18" s="29">
        <f t="shared" ca="1" si="4"/>
        <v>-0.43297517436787047</v>
      </c>
      <c r="U18" s="58"/>
      <c r="V18" s="10"/>
      <c r="W18" s="10"/>
      <c r="X18" s="10"/>
      <c r="Y18" s="10"/>
      <c r="Z18" s="10"/>
      <c r="AA18" s="64">
        <f ca="1">IFERROR(Sheet3!Q18,"")</f>
        <v>23.890099530913915</v>
      </c>
      <c r="AB18" s="10" t="str">
        <f t="shared" ca="1" si="0"/>
        <v/>
      </c>
      <c r="AC18" s="10" t="str">
        <f t="shared" ca="1" si="5"/>
        <v>Exit Hedge</v>
      </c>
      <c r="AD18" s="65">
        <f ca="1">Sheet3!N18</f>
        <v>-2.1392026302194722</v>
      </c>
      <c r="AE18" s="65">
        <f ca="1">Sheet3!O18</f>
        <v>-2.082745063956458</v>
      </c>
      <c r="AF18" s="10" t="str">
        <f t="shared" ca="1" si="6"/>
        <v/>
      </c>
      <c r="AG18" s="10" t="str">
        <f t="shared" ca="1" si="7"/>
        <v/>
      </c>
      <c r="AH18" s="3" t="str">
        <f t="shared" ca="1" si="16"/>
        <v/>
      </c>
      <c r="AI18" s="5" t="str">
        <f t="shared" ca="1" si="9"/>
        <v/>
      </c>
    </row>
    <row r="19" spans="1:35" ht="17" thickBot="1" x14ac:dyDescent="0.25">
      <c r="A19" s="86" t="s">
        <v>46</v>
      </c>
      <c r="B19" s="75">
        <v>2</v>
      </c>
      <c r="J19" s="3">
        <v>17</v>
      </c>
      <c r="K19" s="72">
        <f t="shared" si="10"/>
        <v>0.93199999999999994</v>
      </c>
      <c r="L19" s="57">
        <f t="shared" ca="1" si="11"/>
        <v>75.504268767429139</v>
      </c>
      <c r="M19" s="55">
        <f t="shared" ca="1" si="12"/>
        <v>0.33597298980241697</v>
      </c>
      <c r="N19" s="56">
        <f t="shared" ca="1" si="13"/>
        <v>0.59959627639755286</v>
      </c>
      <c r="O19" s="55">
        <f t="shared" ca="1" si="14"/>
        <v>0.66402701019758303</v>
      </c>
      <c r="P19" s="55">
        <f t="shared" ca="1" si="15"/>
        <v>0.40040372360244708</v>
      </c>
      <c r="Q19" s="57">
        <f t="shared" ca="1" si="1"/>
        <v>18.394199334652942</v>
      </c>
      <c r="R19" s="57">
        <f t="shared" ca="1" si="2"/>
        <v>22.890049285768068</v>
      </c>
      <c r="S19" s="55">
        <f t="shared" ca="1" si="3"/>
        <v>0.59959627639755286</v>
      </c>
      <c r="T19" s="29">
        <f t="shared" ca="1" si="4"/>
        <v>-0.40040372360244714</v>
      </c>
      <c r="U19" s="58"/>
      <c r="V19" s="10"/>
      <c r="W19" s="10"/>
      <c r="X19" s="10"/>
      <c r="Y19" s="10"/>
      <c r="Z19" s="10"/>
      <c r="AA19" s="64">
        <f ca="1">IFERROR(Sheet3!Q19,"")</f>
        <v>32.792623749386962</v>
      </c>
      <c r="AB19" s="10" t="str">
        <f t="shared" ca="1" si="0"/>
        <v/>
      </c>
      <c r="AC19" s="10" t="str">
        <f t="shared" ca="1" si="5"/>
        <v/>
      </c>
      <c r="AD19" s="65">
        <f ca="1">Sheet3!N19</f>
        <v>-1.5283449457413809</v>
      </c>
      <c r="AE19" s="65">
        <f ca="1">Sheet3!O19</f>
        <v>-1.7131449851464067</v>
      </c>
      <c r="AF19" s="10" t="str">
        <f t="shared" ca="1" si="6"/>
        <v/>
      </c>
      <c r="AG19" s="10" t="str">
        <f t="shared" ca="1" si="7"/>
        <v>Exit Hedge</v>
      </c>
      <c r="AH19" s="3" t="str">
        <f t="shared" ca="1" si="16"/>
        <v/>
      </c>
      <c r="AI19" s="5" t="str">
        <f t="shared" ca="1" si="9"/>
        <v/>
      </c>
    </row>
    <row r="20" spans="1:35" x14ac:dyDescent="0.2">
      <c r="J20" s="3">
        <v>18</v>
      </c>
      <c r="K20" s="72">
        <f t="shared" si="10"/>
        <v>0.92799999999999994</v>
      </c>
      <c r="L20" s="57">
        <f t="shared" ca="1" si="11"/>
        <v>75.245567391561949</v>
      </c>
      <c r="M20" s="55">
        <f t="shared" ca="1" si="12"/>
        <v>0.33412142871355921</v>
      </c>
      <c r="N20" s="56">
        <f t="shared" ca="1" si="13"/>
        <v>0.59706926632282975</v>
      </c>
      <c r="O20" s="55">
        <f t="shared" ca="1" si="14"/>
        <v>0.66587857128644079</v>
      </c>
      <c r="P20" s="55">
        <f t="shared" ca="1" si="15"/>
        <v>0.40293073367717025</v>
      </c>
      <c r="Q20" s="57">
        <f t="shared" ca="1" si="1"/>
        <v>18.187437309307793</v>
      </c>
      <c r="R20" s="57">
        <f t="shared" ca="1" si="2"/>
        <v>22.970793863658606</v>
      </c>
      <c r="S20" s="55">
        <f t="shared" ca="1" si="3"/>
        <v>0.59706926632282975</v>
      </c>
      <c r="T20" s="29">
        <f t="shared" ca="1" si="4"/>
        <v>-0.40293073367717025</v>
      </c>
      <c r="U20" s="58"/>
      <c r="V20" s="10"/>
      <c r="W20" s="10"/>
      <c r="X20" s="10"/>
      <c r="Y20" s="10"/>
      <c r="Z20" s="10"/>
      <c r="AA20" s="64">
        <f ca="1">IFERROR(Sheet3!Q20,"")</f>
        <v>37.354287336100967</v>
      </c>
      <c r="AB20" s="10" t="str">
        <f t="shared" ca="1" si="0"/>
        <v/>
      </c>
      <c r="AC20" s="10" t="str">
        <f t="shared" ca="1" si="5"/>
        <v/>
      </c>
      <c r="AD20" s="65">
        <f ca="1">Sheet3!N20</f>
        <v>-1.1351580344192769</v>
      </c>
      <c r="AE20" s="65">
        <f ca="1">Sheet3!O20</f>
        <v>-1.3278203513283202</v>
      </c>
      <c r="AF20" s="10" t="str">
        <f t="shared" ca="1" si="6"/>
        <v/>
      </c>
      <c r="AG20" s="10" t="str">
        <f t="shared" ca="1" si="7"/>
        <v>Exit Hedge</v>
      </c>
      <c r="AH20" s="3" t="str">
        <f t="shared" ca="1" si="16"/>
        <v/>
      </c>
      <c r="AI20" s="5" t="str">
        <f t="shared" ca="1" si="9"/>
        <v/>
      </c>
    </row>
    <row r="21" spans="1:35" x14ac:dyDescent="0.2">
      <c r="J21" s="3">
        <v>19</v>
      </c>
      <c r="K21" s="72">
        <f t="shared" si="10"/>
        <v>0.92399999999999993</v>
      </c>
      <c r="L21" s="57">
        <f t="shared" ca="1" si="11"/>
        <v>77.179413705874651</v>
      </c>
      <c r="M21" s="55">
        <f t="shared" ca="1" si="12"/>
        <v>0.34795274554331812</v>
      </c>
      <c r="N21" s="56">
        <f t="shared" ca="1" si="13"/>
        <v>0.61103625104615578</v>
      </c>
      <c r="O21" s="55">
        <f t="shared" ca="1" si="14"/>
        <v>0.65204725445668188</v>
      </c>
      <c r="P21" s="55">
        <f t="shared" ca="1" si="15"/>
        <v>0.38896374895384422</v>
      </c>
      <c r="Q21" s="57">
        <f t="shared" ca="1" si="1"/>
        <v>19.303109332092902</v>
      </c>
      <c r="R21" s="57">
        <f t="shared" ca="1" si="2"/>
        <v>22.181435171248182</v>
      </c>
      <c r="S21" s="55">
        <f t="shared" ca="1" si="3"/>
        <v>0.61103625104615578</v>
      </c>
      <c r="T21" s="29">
        <f t="shared" ca="1" si="4"/>
        <v>-0.38896374895384422</v>
      </c>
      <c r="U21" s="58"/>
      <c r="V21" s="10"/>
      <c r="W21" s="10"/>
      <c r="X21" s="10"/>
      <c r="Y21" s="10"/>
      <c r="Z21" s="10"/>
      <c r="AA21" s="64">
        <f ca="1">IFERROR(Sheet3!Q21,"")</f>
        <v>44.701328460008298</v>
      </c>
      <c r="AB21" s="10" t="str">
        <f t="shared" ca="1" si="0"/>
        <v/>
      </c>
      <c r="AC21" s="10" t="str">
        <f t="shared" ca="1" si="5"/>
        <v/>
      </c>
      <c r="AD21" s="65">
        <f ca="1">Sheet3!N21</f>
        <v>-0.59193497084450541</v>
      </c>
      <c r="AE21" s="65">
        <f ca="1">Sheet3!O21</f>
        <v>-0.83723009767244372</v>
      </c>
      <c r="AF21" s="10" t="str">
        <f t="shared" ca="1" si="6"/>
        <v/>
      </c>
      <c r="AG21" s="10" t="str">
        <f t="shared" ca="1" si="7"/>
        <v>Exit Hedge</v>
      </c>
      <c r="AH21" s="3" t="str">
        <f t="shared" ca="1" si="16"/>
        <v/>
      </c>
      <c r="AI21" s="5" t="str">
        <f t="shared" ca="1" si="9"/>
        <v/>
      </c>
    </row>
    <row r="22" spans="1:35" x14ac:dyDescent="0.2">
      <c r="J22" s="3">
        <v>20</v>
      </c>
      <c r="K22" s="72">
        <f t="shared" si="10"/>
        <v>0.91999999999999993</v>
      </c>
      <c r="L22" s="57">
        <f t="shared" ca="1" si="11"/>
        <v>72.198762473864647</v>
      </c>
      <c r="M22" s="55">
        <f t="shared" ca="1" si="12"/>
        <v>0.31201890735053128</v>
      </c>
      <c r="N22" s="56">
        <f t="shared" ca="1" si="13"/>
        <v>0.57192634335240444</v>
      </c>
      <c r="O22" s="55">
        <f t="shared" ca="1" si="14"/>
        <v>0.68798109264946872</v>
      </c>
      <c r="P22" s="55">
        <f t="shared" ca="1" si="15"/>
        <v>0.42807365664759556</v>
      </c>
      <c r="Q22" s="57">
        <f t="shared" ca="1" si="1"/>
        <v>16.303851549354441</v>
      </c>
      <c r="R22" s="57">
        <f t="shared" ca="1" si="2"/>
        <v>24.191654595120038</v>
      </c>
      <c r="S22" s="55">
        <f t="shared" ca="1" si="3"/>
        <v>0.57192634335240444</v>
      </c>
      <c r="T22" s="29">
        <f t="shared" ca="1" si="4"/>
        <v>-0.42807365664759556</v>
      </c>
      <c r="U22" s="58"/>
      <c r="V22" s="10"/>
      <c r="W22" s="10"/>
      <c r="X22" s="10"/>
      <c r="Y22" s="10"/>
      <c r="Z22" s="10"/>
      <c r="AA22" s="64">
        <f ca="1">IFERROR(Sheet3!Q22,"")</f>
        <v>38.506682582270116</v>
      </c>
      <c r="AB22" s="10" t="str">
        <f t="shared" ca="1" si="0"/>
        <v/>
      </c>
      <c r="AC22" s="10" t="str">
        <f t="shared" ca="1" si="5"/>
        <v/>
      </c>
      <c r="AD22" s="65">
        <f ca="1">Sheet3!N22</f>
        <v>-0.9268405031496485</v>
      </c>
      <c r="AE22" s="65">
        <f ca="1">Sheet3!O22</f>
        <v>-0.89697036799058028</v>
      </c>
      <c r="AF22" s="10" t="str">
        <f t="shared" ca="1" si="6"/>
        <v/>
      </c>
      <c r="AG22" s="10" t="str">
        <f t="shared" ca="1" si="7"/>
        <v/>
      </c>
      <c r="AH22" s="3" t="str">
        <f t="shared" ca="1" si="16"/>
        <v/>
      </c>
      <c r="AI22" s="5" t="str">
        <f t="shared" ca="1" si="9"/>
        <v/>
      </c>
    </row>
    <row r="23" spans="1:35" x14ac:dyDescent="0.2">
      <c r="J23" s="3">
        <v>21</v>
      </c>
      <c r="K23" s="72">
        <f t="shared" si="10"/>
        <v>0.91599999999999993</v>
      </c>
      <c r="L23" s="57">
        <f t="shared" ca="1" si="11"/>
        <v>67.634125779332578</v>
      </c>
      <c r="M23" s="55">
        <f t="shared" ca="1" si="12"/>
        <v>0.27834541437125171</v>
      </c>
      <c r="N23" s="56">
        <f t="shared" ca="1" si="13"/>
        <v>0.53275274309559073</v>
      </c>
      <c r="O23" s="55">
        <f t="shared" ca="1" si="14"/>
        <v>0.72165458562874829</v>
      </c>
      <c r="P23" s="55">
        <f t="shared" ca="1" si="15"/>
        <v>0.46724725690440921</v>
      </c>
      <c r="Q23" s="57">
        <f t="shared" ca="1" si="1"/>
        <v>13.732511303826961</v>
      </c>
      <c r="R23" s="57">
        <f t="shared" ca="1" si="2"/>
        <v>26.213787397943957</v>
      </c>
      <c r="S23" s="55">
        <f t="shared" ca="1" si="3"/>
        <v>0.53275274309559073</v>
      </c>
      <c r="T23" s="29">
        <f t="shared" ca="1" si="4"/>
        <v>-0.46724725690440927</v>
      </c>
      <c r="U23" s="58"/>
      <c r="V23" s="10"/>
      <c r="W23" s="10"/>
      <c r="X23" s="10"/>
      <c r="Y23" s="10"/>
      <c r="Z23" s="10"/>
      <c r="AA23" s="64">
        <f ca="1">IFERROR(Sheet3!Q23,"")</f>
        <v>35.266649333498549</v>
      </c>
      <c r="AB23" s="10" t="str">
        <f t="shared" ca="1" si="0"/>
        <v/>
      </c>
      <c r="AC23" s="10" t="str">
        <f t="shared" ca="1" si="5"/>
        <v/>
      </c>
      <c r="AD23" s="65">
        <f ca="1">Sheet3!N23</f>
        <v>-1.6522856461066908</v>
      </c>
      <c r="AE23" s="65">
        <f ca="1">Sheet3!O23</f>
        <v>-1.400513886734654</v>
      </c>
      <c r="AF23" s="10" t="str">
        <f t="shared" ca="1" si="6"/>
        <v/>
      </c>
      <c r="AG23" s="10" t="str">
        <f t="shared" ca="1" si="7"/>
        <v/>
      </c>
      <c r="AH23" s="3" t="str">
        <f t="shared" ca="1" si="16"/>
        <v/>
      </c>
      <c r="AI23" s="5" t="str">
        <f t="shared" ca="1" si="9"/>
        <v/>
      </c>
    </row>
    <row r="24" spans="1:35" x14ac:dyDescent="0.2">
      <c r="J24" s="3">
        <v>22</v>
      </c>
      <c r="K24" s="72">
        <f t="shared" si="10"/>
        <v>0.91199999999999992</v>
      </c>
      <c r="L24" s="57">
        <f t="shared" ca="1" si="11"/>
        <v>63.071002771601265</v>
      </c>
      <c r="M24" s="55">
        <f t="shared" ca="1" si="12"/>
        <v>0.24427549518110775</v>
      </c>
      <c r="N24" s="56">
        <f t="shared" ca="1" si="13"/>
        <v>0.49037665545851894</v>
      </c>
      <c r="O24" s="55">
        <f t="shared" ca="1" si="14"/>
        <v>0.75572450481889231</v>
      </c>
      <c r="P24" s="55">
        <f t="shared" ca="1" si="15"/>
        <v>0.50962334454148106</v>
      </c>
      <c r="Q24" s="57">
        <f t="shared" ca="1" si="1"/>
        <v>11.351271380372268</v>
      </c>
      <c r="R24" s="57">
        <f t="shared" ca="1" si="2"/>
        <v>28.424517218996087</v>
      </c>
      <c r="S24" s="55">
        <f t="shared" ca="1" si="3"/>
        <v>0.49037665545851894</v>
      </c>
      <c r="T24" s="29">
        <f t="shared" ca="1" si="4"/>
        <v>-0.50962334454148106</v>
      </c>
      <c r="U24" s="58"/>
      <c r="V24" s="10"/>
      <c r="W24" s="10"/>
      <c r="X24" s="10"/>
      <c r="Y24" s="10"/>
      <c r="Z24" s="10"/>
      <c r="AA24" s="64">
        <f ca="1">IFERROR(Sheet3!Q24,"")</f>
        <v>31.910589875686213</v>
      </c>
      <c r="AB24" s="10" t="str">
        <f t="shared" ca="1" si="0"/>
        <v/>
      </c>
      <c r="AC24" s="10" t="str">
        <f t="shared" ca="1" si="5"/>
        <v/>
      </c>
      <c r="AD24" s="65">
        <f ca="1">Sheet3!N24</f>
        <v>-2.5374537469741796</v>
      </c>
      <c r="AE24" s="65">
        <f ca="1">Sheet3!O24</f>
        <v>-2.1584737935610043</v>
      </c>
      <c r="AF24" s="10" t="str">
        <f t="shared" ca="1" si="6"/>
        <v/>
      </c>
      <c r="AG24" s="10" t="str">
        <f t="shared" ca="1" si="7"/>
        <v/>
      </c>
      <c r="AH24" s="3" t="str">
        <f t="shared" ca="1" si="16"/>
        <v/>
      </c>
      <c r="AI24" s="5" t="str">
        <f t="shared" ca="1" si="9"/>
        <v/>
      </c>
    </row>
    <row r="25" spans="1:35" x14ac:dyDescent="0.2">
      <c r="J25" s="3">
        <v>23</v>
      </c>
      <c r="K25" s="72">
        <f t="shared" si="10"/>
        <v>0.90799999999999992</v>
      </c>
      <c r="L25" s="57">
        <f t="shared" ca="1" si="11"/>
        <v>64.534676625982499</v>
      </c>
      <c r="M25" s="55">
        <f t="shared" ca="1" si="12"/>
        <v>0.25500704491549275</v>
      </c>
      <c r="N25" s="56">
        <f t="shared" ca="1" si="13"/>
        <v>0.50327427576315475</v>
      </c>
      <c r="O25" s="55">
        <f t="shared" ca="1" si="14"/>
        <v>0.74499295508450725</v>
      </c>
      <c r="P25" s="55">
        <f t="shared" ca="1" si="15"/>
        <v>0.49672572423684519</v>
      </c>
      <c r="Q25" s="57">
        <f t="shared" ca="1" si="1"/>
        <v>12.033935865703736</v>
      </c>
      <c r="R25" s="57">
        <f t="shared" ca="1" si="2"/>
        <v>27.672364973416578</v>
      </c>
      <c r="S25" s="55">
        <f t="shared" ca="1" si="3"/>
        <v>0.50327427576315475</v>
      </c>
      <c r="T25" s="29">
        <f t="shared" ca="1" si="4"/>
        <v>-0.49672572423684525</v>
      </c>
      <c r="U25" s="58"/>
      <c r="V25" s="10"/>
      <c r="W25" s="10"/>
      <c r="X25" s="10"/>
      <c r="Y25" s="10"/>
      <c r="Z25" s="10"/>
      <c r="AA25" s="64">
        <f ca="1">IFERROR(Sheet3!Q25,"")</f>
        <v>30.106657456410517</v>
      </c>
      <c r="AB25" s="10" t="str">
        <f t="shared" ca="1" si="0"/>
        <v/>
      </c>
      <c r="AC25" s="10" t="str">
        <f t="shared" ca="1" si="5"/>
        <v/>
      </c>
      <c r="AD25" s="65">
        <f ca="1">Sheet3!N25</f>
        <v>-2.6452233037210675</v>
      </c>
      <c r="AE25" s="65">
        <f ca="1">Sheet3!O25</f>
        <v>-2.4829734670010466</v>
      </c>
      <c r="AF25" s="10" t="str">
        <f t="shared" ca="1" si="6"/>
        <v/>
      </c>
      <c r="AG25" s="10" t="str">
        <f t="shared" ca="1" si="7"/>
        <v/>
      </c>
      <c r="AH25" s="3" t="str">
        <f t="shared" ca="1" si="16"/>
        <v/>
      </c>
      <c r="AI25" s="5" t="str">
        <f t="shared" ca="1" si="9"/>
        <v/>
      </c>
    </row>
    <row r="26" spans="1:35" x14ac:dyDescent="0.2">
      <c r="J26" s="3">
        <v>24</v>
      </c>
      <c r="K26" s="72">
        <f t="shared" si="10"/>
        <v>0.90399999999999991</v>
      </c>
      <c r="L26" s="57">
        <f t="shared" ca="1" si="11"/>
        <v>64.092560695051148</v>
      </c>
      <c r="M26" s="55">
        <f t="shared" ca="1" si="12"/>
        <v>0.25153440511109459</v>
      </c>
      <c r="N26" s="56">
        <f t="shared" ca="1" si="13"/>
        <v>0.49835771510422083</v>
      </c>
      <c r="O26" s="55">
        <f t="shared" ca="1" si="14"/>
        <v>0.74846559488890541</v>
      </c>
      <c r="P26" s="55">
        <f t="shared" ca="1" si="15"/>
        <v>0.50164228489577911</v>
      </c>
      <c r="Q26" s="57">
        <f t="shared" ca="1" si="1"/>
        <v>11.767466473593245</v>
      </c>
      <c r="R26" s="57">
        <f t="shared" ca="1" si="2"/>
        <v>27.876879026142291</v>
      </c>
      <c r="S26" s="55">
        <f t="shared" ca="1" si="3"/>
        <v>0.49835771510422083</v>
      </c>
      <c r="T26" s="29">
        <f t="shared" ca="1" si="4"/>
        <v>-0.50164228489577911</v>
      </c>
      <c r="U26" s="58"/>
      <c r="V26" s="10"/>
      <c r="W26" s="10"/>
      <c r="X26" s="10"/>
      <c r="Y26" s="10"/>
      <c r="Z26" s="10"/>
      <c r="AA26" s="64">
        <f ca="1">IFERROR(Sheet3!Q26,"")</f>
        <v>27.704327170643253</v>
      </c>
      <c r="AB26" s="10" t="str">
        <f t="shared" ca="1" si="0"/>
        <v/>
      </c>
      <c r="AC26" s="10" t="str">
        <f t="shared" ca="1" si="5"/>
        <v>Exit Hedge</v>
      </c>
      <c r="AD26" s="65">
        <f ca="1">Sheet3!N26</f>
        <v>-2.5853009711955082</v>
      </c>
      <c r="AE26" s="65">
        <f ca="1">Sheet3!O26</f>
        <v>-2.5511918031306875</v>
      </c>
      <c r="AF26" s="10" t="str">
        <f t="shared" ca="1" si="6"/>
        <v/>
      </c>
      <c r="AG26" s="10" t="str">
        <f t="shared" ca="1" si="7"/>
        <v/>
      </c>
      <c r="AH26" s="3" t="str">
        <f t="shared" ca="1" si="16"/>
        <v/>
      </c>
      <c r="AI26" s="5" t="str">
        <f t="shared" ca="1" si="9"/>
        <v/>
      </c>
    </row>
    <row r="27" spans="1:35" x14ac:dyDescent="0.2">
      <c r="J27" s="3">
        <v>25</v>
      </c>
      <c r="K27" s="72">
        <f t="shared" si="10"/>
        <v>0.89999999999999991</v>
      </c>
      <c r="L27" s="57">
        <f t="shared" ca="1" si="11"/>
        <v>63.662609480417338</v>
      </c>
      <c r="M27" s="55">
        <f t="shared" ca="1" si="12"/>
        <v>0.24813903895132061</v>
      </c>
      <c r="N27" s="56">
        <f t="shared" ca="1" si="13"/>
        <v>0.49350579975492509</v>
      </c>
      <c r="O27" s="55">
        <f t="shared" ca="1" si="14"/>
        <v>0.75186096104867939</v>
      </c>
      <c r="P27" s="55">
        <f t="shared" ca="1" si="15"/>
        <v>0.50649420024507497</v>
      </c>
      <c r="Q27" s="57">
        <f t="shared" ca="1" si="1"/>
        <v>11.509460706101724</v>
      </c>
      <c r="R27" s="57">
        <f t="shared" ca="1" si="2"/>
        <v>28.077702381365285</v>
      </c>
      <c r="S27" s="55">
        <f t="shared" ca="1" si="3"/>
        <v>0.49350579975492509</v>
      </c>
      <c r="T27" s="29">
        <f t="shared" ca="1" si="4"/>
        <v>-0.50649420024507497</v>
      </c>
      <c r="U27" s="58"/>
      <c r="V27" s="10"/>
      <c r="W27" s="10"/>
      <c r="X27" s="10"/>
      <c r="Y27" s="10"/>
      <c r="Z27" s="10"/>
      <c r="AA27" s="64">
        <f ca="1">IFERROR(Sheet3!Q27,"")</f>
        <v>32.842982496364698</v>
      </c>
      <c r="AB27" s="10" t="str">
        <f t="shared" ca="1" si="0"/>
        <v/>
      </c>
      <c r="AC27" s="10" t="str">
        <f t="shared" ca="1" si="5"/>
        <v/>
      </c>
      <c r="AD27" s="65">
        <f ca="1">Sheet3!N27</f>
        <v>-2.4383158243866916</v>
      </c>
      <c r="AE27" s="65">
        <f ca="1">Sheet3!O27</f>
        <v>-2.4759411506346902</v>
      </c>
      <c r="AF27" s="10" t="str">
        <f t="shared" ca="1" si="6"/>
        <v/>
      </c>
      <c r="AG27" s="10" t="str">
        <f t="shared" ca="1" si="7"/>
        <v>Exit Hedge</v>
      </c>
      <c r="AH27" s="3" t="str">
        <f t="shared" ca="1" si="16"/>
        <v/>
      </c>
      <c r="AI27" s="5" t="str">
        <f t="shared" ca="1" si="9"/>
        <v/>
      </c>
    </row>
    <row r="28" spans="1:35" x14ac:dyDescent="0.2">
      <c r="J28" s="3">
        <v>26</v>
      </c>
      <c r="K28" s="72">
        <f t="shared" si="10"/>
        <v>0.89599999999999991</v>
      </c>
      <c r="L28" s="57">
        <f t="shared" ca="1" si="11"/>
        <v>64.509089411336262</v>
      </c>
      <c r="M28" s="55">
        <f t="shared" ca="1" si="12"/>
        <v>0.25430481863671395</v>
      </c>
      <c r="N28" s="56">
        <f t="shared" ca="1" si="13"/>
        <v>0.50063701580116082</v>
      </c>
      <c r="O28" s="55">
        <f t="shared" ca="1" si="14"/>
        <v>0.74569518136328605</v>
      </c>
      <c r="P28" s="55">
        <f t="shared" ca="1" si="15"/>
        <v>0.49936298419883918</v>
      </c>
      <c r="Q28" s="57">
        <f t="shared" ca="1" si="1"/>
        <v>11.885199527309194</v>
      </c>
      <c r="R28" s="57">
        <f t="shared" ca="1" si="2"/>
        <v>27.635849577652976</v>
      </c>
      <c r="S28" s="55">
        <f t="shared" ca="1" si="3"/>
        <v>0.50063701580116082</v>
      </c>
      <c r="T28" s="29">
        <f t="shared" ca="1" si="4"/>
        <v>-0.49936298419883918</v>
      </c>
      <c r="U28" s="58"/>
      <c r="V28" s="10"/>
      <c r="W28" s="10"/>
      <c r="X28" s="10"/>
      <c r="Y28" s="10"/>
      <c r="Z28" s="10"/>
      <c r="AA28" s="64">
        <f ca="1">IFERROR(Sheet3!Q28,"")</f>
        <v>28.580987083285024</v>
      </c>
      <c r="AB28" s="10" t="str">
        <f t="shared" ca="1" si="0"/>
        <v/>
      </c>
      <c r="AC28" s="10" t="str">
        <f t="shared" ca="1" si="5"/>
        <v>Exit Hedge</v>
      </c>
      <c r="AD28" s="65">
        <f ca="1">Sheet3!N28</f>
        <v>-2.0845053670070115</v>
      </c>
      <c r="AE28" s="65">
        <f ca="1">Sheet3!O28</f>
        <v>-2.2149839615495712</v>
      </c>
      <c r="AF28" s="10" t="str">
        <f t="shared" ca="1" si="6"/>
        <v/>
      </c>
      <c r="AG28" s="10" t="str">
        <f t="shared" ca="1" si="7"/>
        <v>Exit Hedge</v>
      </c>
      <c r="AH28" s="3" t="str">
        <f t="shared" ca="1" si="16"/>
        <v/>
      </c>
      <c r="AI28" s="5" t="str">
        <f t="shared" ca="1" si="9"/>
        <v>Exit Hedge</v>
      </c>
    </row>
    <row r="29" spans="1:35" x14ac:dyDescent="0.2">
      <c r="J29" s="3">
        <v>27</v>
      </c>
      <c r="K29" s="72">
        <f t="shared" si="10"/>
        <v>0.8919999999999999</v>
      </c>
      <c r="L29" s="57">
        <f t="shared" ca="1" si="11"/>
        <v>67.873471954091968</v>
      </c>
      <c r="M29" s="55">
        <f t="shared" ca="1" si="12"/>
        <v>0.27939210351274563</v>
      </c>
      <c r="N29" s="56">
        <f t="shared" ca="1" si="13"/>
        <v>0.53047818002669911</v>
      </c>
      <c r="O29" s="55">
        <f t="shared" ca="1" si="14"/>
        <v>0.72060789648725443</v>
      </c>
      <c r="P29" s="55">
        <f t="shared" ca="1" si="15"/>
        <v>0.46952181997330084</v>
      </c>
      <c r="Q29" s="57">
        <f t="shared" ca="1" si="1"/>
        <v>13.573384367993871</v>
      </c>
      <c r="R29" s="57">
        <f t="shared" ca="1" si="2"/>
        <v>25.988550583243416</v>
      </c>
      <c r="S29" s="55">
        <f t="shared" ca="1" si="3"/>
        <v>0.53047818002669911</v>
      </c>
      <c r="T29" s="29">
        <f t="shared" ca="1" si="4"/>
        <v>-0.46952181997330089</v>
      </c>
      <c r="U29" s="58"/>
      <c r="V29" s="10"/>
      <c r="W29" s="10"/>
      <c r="X29" s="10"/>
      <c r="Y29" s="10"/>
      <c r="Z29" s="10"/>
      <c r="AA29" s="64">
        <f ca="1">IFERROR(Sheet3!Q29,"")</f>
        <v>39.775424487188992</v>
      </c>
      <c r="AB29" s="10" t="str">
        <f t="shared" ca="1" si="0"/>
        <v/>
      </c>
      <c r="AC29" s="10" t="str">
        <f t="shared" ca="1" si="5"/>
        <v/>
      </c>
      <c r="AD29" s="65">
        <f ca="1">Sheet3!N29</f>
        <v>-1.3082550929032948</v>
      </c>
      <c r="AE29" s="65">
        <f ca="1">Sheet3!O29</f>
        <v>-1.6104980491187204</v>
      </c>
      <c r="AF29" s="10" t="str">
        <f t="shared" ca="1" si="6"/>
        <v/>
      </c>
      <c r="AG29" s="10" t="str">
        <f t="shared" ca="1" si="7"/>
        <v>Exit Hedge</v>
      </c>
      <c r="AH29" s="3" t="str">
        <f t="shared" ca="1" si="16"/>
        <v/>
      </c>
      <c r="AI29" s="5" t="str">
        <f t="shared" ca="1" si="9"/>
        <v/>
      </c>
    </row>
    <row r="30" spans="1:35" x14ac:dyDescent="0.2">
      <c r="J30" s="3">
        <v>28</v>
      </c>
      <c r="K30" s="72">
        <f t="shared" si="10"/>
        <v>0.8879999999999999</v>
      </c>
      <c r="L30" s="57">
        <f t="shared" ca="1" si="11"/>
        <v>67.690076518752718</v>
      </c>
      <c r="M30" s="55">
        <f t="shared" ca="1" si="12"/>
        <v>0.27788855130879397</v>
      </c>
      <c r="N30" s="56">
        <f t="shared" ca="1" si="13"/>
        <v>0.52810644136268792</v>
      </c>
      <c r="O30" s="55">
        <f t="shared" ca="1" si="14"/>
        <v>0.72211144869120603</v>
      </c>
      <c r="P30" s="55">
        <f t="shared" ca="1" si="15"/>
        <v>0.47189355863731208</v>
      </c>
      <c r="Q30" s="57">
        <f t="shared" ca="1" si="1"/>
        <v>13.428238566901893</v>
      </c>
      <c r="R30" s="57">
        <f t="shared" ca="1" si="2"/>
        <v>26.055709330559793</v>
      </c>
      <c r="S30" s="55">
        <f t="shared" ca="1" si="3"/>
        <v>0.52810644136268792</v>
      </c>
      <c r="T30" s="29">
        <f t="shared" ca="1" si="4"/>
        <v>-0.47189355863731208</v>
      </c>
      <c r="U30" s="58"/>
      <c r="V30" s="10"/>
      <c r="W30" s="10"/>
      <c r="X30" s="10"/>
      <c r="Y30" s="10"/>
      <c r="Z30" s="10"/>
      <c r="AA30" s="64">
        <f ca="1">IFERROR(Sheet3!Q30,"")</f>
        <v>41.309363667357417</v>
      </c>
      <c r="AB30" s="10" t="str">
        <f t="shared" ca="1" si="0"/>
        <v/>
      </c>
      <c r="AC30" s="10" t="str">
        <f t="shared" ca="1" si="5"/>
        <v/>
      </c>
      <c r="AD30" s="65">
        <f ca="1">Sheet3!N30</f>
        <v>-0.83149066523299098</v>
      </c>
      <c r="AE30" s="65">
        <f ca="1">Sheet3!O30</f>
        <v>-1.0911597931949009</v>
      </c>
      <c r="AF30" s="10" t="str">
        <f t="shared" ca="1" si="6"/>
        <v/>
      </c>
      <c r="AG30" s="10" t="str">
        <f t="shared" ca="1" si="7"/>
        <v>Exit Hedge</v>
      </c>
      <c r="AH30" s="3" t="str">
        <f t="shared" ca="1" si="16"/>
        <v/>
      </c>
      <c r="AI30" s="5" t="str">
        <f t="shared" ca="1" si="9"/>
        <v/>
      </c>
    </row>
    <row r="31" spans="1:35" x14ac:dyDescent="0.2">
      <c r="J31" s="3">
        <v>29</v>
      </c>
      <c r="K31" s="72">
        <f t="shared" si="10"/>
        <v>0.8839999999999999</v>
      </c>
      <c r="L31" s="57">
        <f t="shared" ca="1" si="11"/>
        <v>67.364615921721864</v>
      </c>
      <c r="M31" s="55">
        <f t="shared" ca="1" si="12"/>
        <v>0.27530780264800392</v>
      </c>
      <c r="N31" s="56">
        <f t="shared" ca="1" si="13"/>
        <v>0.52444423877387314</v>
      </c>
      <c r="O31" s="55">
        <f t="shared" ca="1" si="14"/>
        <v>0.72469219735199608</v>
      </c>
      <c r="P31" s="55">
        <f t="shared" ca="1" si="15"/>
        <v>0.47555576122612686</v>
      </c>
      <c r="Q31" s="57">
        <f t="shared" ca="1" si="1"/>
        <v>13.208975490847195</v>
      </c>
      <c r="R31" s="57">
        <f t="shared" ca="1" si="2"/>
        <v>26.190826373759279</v>
      </c>
      <c r="S31" s="55">
        <f t="shared" ca="1" si="3"/>
        <v>0.52444423877387314</v>
      </c>
      <c r="T31" s="29">
        <f t="shared" ca="1" si="4"/>
        <v>-0.47555576122612686</v>
      </c>
      <c r="U31" s="58"/>
      <c r="V31" s="10"/>
      <c r="W31" s="10"/>
      <c r="X31" s="10"/>
      <c r="Y31" s="10"/>
      <c r="Z31" s="10"/>
      <c r="AA31" s="64">
        <f ca="1">IFERROR(Sheet3!Q31,"")</f>
        <v>38.821358448864345</v>
      </c>
      <c r="AB31" s="10" t="str">
        <f t="shared" ca="1" si="0"/>
        <v/>
      </c>
      <c r="AC31" s="10" t="str">
        <f t="shared" ca="1" si="5"/>
        <v/>
      </c>
      <c r="AD31" s="65">
        <f ca="1">Sheet3!N31</f>
        <v>-0.56517833906406167</v>
      </c>
      <c r="AE31" s="65">
        <f ca="1">Sheet3!O31</f>
        <v>-0.74050549044100811</v>
      </c>
      <c r="AF31" s="10" t="str">
        <f t="shared" ca="1" si="6"/>
        <v/>
      </c>
      <c r="AG31" s="10" t="str">
        <f t="shared" ca="1" si="7"/>
        <v>Exit Hedge</v>
      </c>
      <c r="AH31" s="3" t="str">
        <f t="shared" ca="1" si="16"/>
        <v/>
      </c>
      <c r="AI31" s="5" t="str">
        <f t="shared" ca="1" si="9"/>
        <v/>
      </c>
    </row>
    <row r="32" spans="1:35" x14ac:dyDescent="0.2">
      <c r="J32" s="3">
        <v>30</v>
      </c>
      <c r="K32" s="72">
        <f t="shared" si="10"/>
        <v>0.87999999999999989</v>
      </c>
      <c r="L32" s="57">
        <f t="shared" ca="1" si="11"/>
        <v>67.501232979509439</v>
      </c>
      <c r="M32" s="55">
        <f t="shared" ca="1" si="12"/>
        <v>0.27620142399809311</v>
      </c>
      <c r="N32" s="56">
        <f t="shared" ca="1" si="13"/>
        <v>0.52491561200408465</v>
      </c>
      <c r="O32" s="55">
        <f t="shared" ca="1" si="14"/>
        <v>0.72379857600190689</v>
      </c>
      <c r="P32" s="55">
        <f t="shared" ca="1" si="15"/>
        <v>0.47508438799591535</v>
      </c>
      <c r="Q32" s="57">
        <f t="shared" ca="1" si="1"/>
        <v>13.232651986536236</v>
      </c>
      <c r="R32" s="57">
        <f t="shared" ca="1" si="2"/>
        <v>26.106815746786296</v>
      </c>
      <c r="S32" s="55">
        <f t="shared" ca="1" si="3"/>
        <v>0.52491561200408465</v>
      </c>
      <c r="T32" s="29">
        <f t="shared" ca="1" si="4"/>
        <v>-0.47508438799591535</v>
      </c>
      <c r="U32" s="58"/>
      <c r="V32" s="10"/>
      <c r="W32" s="10"/>
      <c r="X32" s="10"/>
      <c r="Y32" s="10"/>
      <c r="Z32" s="10"/>
      <c r="AA32" s="64">
        <f ca="1">IFERROR(Sheet3!Q32,"")</f>
        <v>43.175808063553539</v>
      </c>
      <c r="AB32" s="10" t="str">
        <f t="shared" ca="1" si="0"/>
        <v/>
      </c>
      <c r="AC32" s="10" t="str">
        <f t="shared" ca="1" si="5"/>
        <v/>
      </c>
      <c r="AD32" s="65">
        <f ca="1">Sheet3!N32</f>
        <v>-0.3672509347980224</v>
      </c>
      <c r="AE32" s="65">
        <f ca="1">Sheet3!O32</f>
        <v>-0.49166912001235097</v>
      </c>
      <c r="AF32" s="10" t="str">
        <f t="shared" ca="1" si="6"/>
        <v/>
      </c>
      <c r="AG32" s="10" t="str">
        <f t="shared" ca="1" si="7"/>
        <v>Exit Hedge</v>
      </c>
      <c r="AH32" s="3" t="str">
        <f t="shared" ca="1" si="16"/>
        <v/>
      </c>
      <c r="AI32" s="5" t="str">
        <f t="shared" ca="1" si="9"/>
        <v/>
      </c>
    </row>
    <row r="33" spans="10:35" x14ac:dyDescent="0.2">
      <c r="J33" s="3">
        <v>31</v>
      </c>
      <c r="K33" s="72">
        <f t="shared" si="10"/>
        <v>0.87599999999999989</v>
      </c>
      <c r="L33" s="57">
        <f t="shared" ca="1" si="11"/>
        <v>69.881787949055635</v>
      </c>
      <c r="M33" s="55">
        <f t="shared" ca="1" si="12"/>
        <v>0.29402276760316515</v>
      </c>
      <c r="N33" s="56">
        <f t="shared" ca="1" si="13"/>
        <v>0.54518039359691428</v>
      </c>
      <c r="O33" s="55">
        <f t="shared" ca="1" si="14"/>
        <v>0.70597723239683485</v>
      </c>
      <c r="P33" s="55">
        <f t="shared" ca="1" si="15"/>
        <v>0.45481960640308572</v>
      </c>
      <c r="Q33" s="57">
        <f t="shared" ca="1" si="1"/>
        <v>14.457474940370844</v>
      </c>
      <c r="R33" s="57">
        <f t="shared" ca="1" si="2"/>
        <v>24.980024082851784</v>
      </c>
      <c r="S33" s="55">
        <f t="shared" ca="1" si="3"/>
        <v>0.54518039359691428</v>
      </c>
      <c r="T33" s="29">
        <f t="shared" ca="1" si="4"/>
        <v>-0.45481960640308572</v>
      </c>
      <c r="U33" s="58"/>
      <c r="V33" s="10"/>
      <c r="W33" s="10"/>
      <c r="X33" s="10"/>
      <c r="Y33" s="10"/>
      <c r="Z33" s="10"/>
      <c r="AA33" s="64">
        <f ca="1">IFERROR(Sheet3!Q33,"")</f>
        <v>39.134710753151403</v>
      </c>
      <c r="AB33" s="10" t="str">
        <f t="shared" ca="1" si="0"/>
        <v/>
      </c>
      <c r="AC33" s="10" t="str">
        <f t="shared" ca="1" si="5"/>
        <v/>
      </c>
      <c r="AD33" s="65">
        <f ca="1">Sheet3!N33</f>
        <v>8.0201072403227158E-2</v>
      </c>
      <c r="AE33" s="65">
        <f ca="1">Sheet3!O33</f>
        <v>-0.11042232506863223</v>
      </c>
      <c r="AF33" s="10" t="str">
        <f t="shared" ca="1" si="6"/>
        <v/>
      </c>
      <c r="AG33" s="10" t="str">
        <f t="shared" ca="1" si="7"/>
        <v/>
      </c>
      <c r="AH33" s="3" t="str">
        <f t="shared" ca="1" si="16"/>
        <v/>
      </c>
      <c r="AI33" s="5" t="str">
        <f t="shared" ca="1" si="9"/>
        <v/>
      </c>
    </row>
    <row r="34" spans="10:35" x14ac:dyDescent="0.2">
      <c r="J34" s="3">
        <v>32</v>
      </c>
      <c r="K34" s="72">
        <f t="shared" si="10"/>
        <v>0.87199999999999989</v>
      </c>
      <c r="L34" s="57">
        <f t="shared" ca="1" si="11"/>
        <v>68.501612013356365</v>
      </c>
      <c r="M34" s="55">
        <f t="shared" ca="1" si="12"/>
        <v>0.28349852148476262</v>
      </c>
      <c r="N34" s="56">
        <f t="shared" ca="1" si="13"/>
        <v>0.53235333884898561</v>
      </c>
      <c r="O34" s="55">
        <f t="shared" ca="1" si="14"/>
        <v>0.71650147851523738</v>
      </c>
      <c r="P34" s="55">
        <f t="shared" ca="1" si="15"/>
        <v>0.46764666115101444</v>
      </c>
      <c r="Q34" s="57">
        <f t="shared" ca="1" si="1"/>
        <v>13.664343684326301</v>
      </c>
      <c r="R34" s="57">
        <f t="shared" ca="1" si="2"/>
        <v>25.59601953468578</v>
      </c>
      <c r="S34" s="55">
        <f t="shared" ca="1" si="3"/>
        <v>0.53235333884898561</v>
      </c>
      <c r="T34" s="29">
        <f t="shared" ca="1" si="4"/>
        <v>-0.46764666115101439</v>
      </c>
      <c r="U34" s="58"/>
      <c r="V34" s="10"/>
      <c r="W34" s="10"/>
      <c r="X34" s="10"/>
      <c r="Y34" s="10"/>
      <c r="Z34" s="10"/>
      <c r="AA34" s="64">
        <f ca="1">IFERROR(Sheet3!Q34,"")</f>
        <v>37.508910519843731</v>
      </c>
      <c r="AB34" s="10" t="str">
        <f t="shared" ca="1" si="0"/>
        <v/>
      </c>
      <c r="AC34" s="10" t="str">
        <f t="shared" ca="1" si="5"/>
        <v/>
      </c>
      <c r="AD34" s="65">
        <f ca="1">Sheet3!N34</f>
        <v>0.12947194665709105</v>
      </c>
      <c r="AE34" s="65">
        <f ca="1">Sheet3!O34</f>
        <v>4.9507189415183291E-2</v>
      </c>
      <c r="AF34" s="10" t="str">
        <f t="shared" ca="1" si="6"/>
        <v/>
      </c>
      <c r="AG34" s="10" t="str">
        <f t="shared" ca="1" si="7"/>
        <v/>
      </c>
      <c r="AH34" s="3" t="str">
        <f t="shared" ca="1" si="16"/>
        <v/>
      </c>
      <c r="AI34" s="5" t="str">
        <f t="shared" ca="1" si="9"/>
        <v/>
      </c>
    </row>
    <row r="35" spans="10:35" x14ac:dyDescent="0.2">
      <c r="J35" s="3">
        <v>33</v>
      </c>
      <c r="K35" s="72">
        <f t="shared" si="10"/>
        <v>0.86799999999999988</v>
      </c>
      <c r="L35" s="57">
        <f t="shared" ca="1" si="11"/>
        <v>73.007474498740237</v>
      </c>
      <c r="M35" s="55">
        <f t="shared" ca="1" si="12"/>
        <v>0.31733467818376837</v>
      </c>
      <c r="N35" s="56">
        <f t="shared" ca="1" si="13"/>
        <v>0.5702460414892061</v>
      </c>
      <c r="O35" s="55">
        <f t="shared" ca="1" si="14"/>
        <v>0.68266532181623163</v>
      </c>
      <c r="P35" s="55">
        <f t="shared" ca="1" si="15"/>
        <v>0.42975395851079395</v>
      </c>
      <c r="Q35" s="57">
        <f t="shared" ca="1" si="1"/>
        <v>16.098761420617805</v>
      </c>
      <c r="R35" s="57">
        <f t="shared" ca="1" si="2"/>
        <v>23.553535981926906</v>
      </c>
      <c r="S35" s="55">
        <f t="shared" ca="1" si="3"/>
        <v>0.5702460414892061</v>
      </c>
      <c r="T35" s="29">
        <f t="shared" ca="1" si="4"/>
        <v>-0.4297539585107939</v>
      </c>
      <c r="U35" s="58"/>
      <c r="V35" s="10"/>
      <c r="W35" s="10"/>
      <c r="X35" s="10"/>
      <c r="Y35" s="10"/>
      <c r="Z35" s="10"/>
      <c r="AA35" s="64">
        <f ca="1">IFERROR(Sheet3!Q35,"")</f>
        <v>42.944959255799454</v>
      </c>
      <c r="AB35" s="10" t="str">
        <f t="shared" ca="1" si="0"/>
        <v/>
      </c>
      <c r="AC35" s="10" t="str">
        <f t="shared" ca="1" si="5"/>
        <v/>
      </c>
      <c r="AD35" s="65">
        <f ca="1">Sheet3!N35</f>
        <v>0.7478999478665429</v>
      </c>
      <c r="AE35" s="65">
        <f ca="1">Sheet3!O35</f>
        <v>0.5151023617160897</v>
      </c>
      <c r="AF35" s="10" t="str">
        <f t="shared" ca="1" si="6"/>
        <v/>
      </c>
      <c r="AG35" s="10" t="str">
        <f t="shared" ca="1" si="7"/>
        <v/>
      </c>
      <c r="AH35" s="3" t="str">
        <f t="shared" ca="1" si="16"/>
        <v/>
      </c>
      <c r="AI35" s="5" t="str">
        <f t="shared" ca="1" si="9"/>
        <v/>
      </c>
    </row>
    <row r="36" spans="10:35" x14ac:dyDescent="0.2">
      <c r="J36" s="3">
        <v>34</v>
      </c>
      <c r="K36" s="72">
        <f t="shared" si="10"/>
        <v>0.86399999999999988</v>
      </c>
      <c r="L36" s="57">
        <f t="shared" ca="1" si="11"/>
        <v>73.35380745767408</v>
      </c>
      <c r="M36" s="55">
        <f t="shared" ca="1" si="12"/>
        <v>0.31987896067689803</v>
      </c>
      <c r="N36" s="56">
        <f t="shared" ca="1" si="13"/>
        <v>0.57245343871823084</v>
      </c>
      <c r="O36" s="55">
        <f t="shared" ca="1" si="14"/>
        <v>0.68012103932310197</v>
      </c>
      <c r="P36" s="55">
        <f t="shared" ca="1" si="15"/>
        <v>0.42754656128176916</v>
      </c>
      <c r="Q36" s="57">
        <f t="shared" ca="1" si="1"/>
        <v>16.244191306114875</v>
      </c>
      <c r="R36" s="57">
        <f t="shared" ca="1" si="2"/>
        <v>23.381604532731227</v>
      </c>
      <c r="S36" s="55">
        <f t="shared" ca="1" si="3"/>
        <v>0.57245343871823084</v>
      </c>
      <c r="T36" s="29">
        <f t="shared" ca="1" si="4"/>
        <v>-0.42754656128176916</v>
      </c>
      <c r="U36" s="58"/>
      <c r="V36" s="10"/>
      <c r="W36" s="10"/>
      <c r="X36" s="10"/>
      <c r="Y36" s="10"/>
      <c r="Z36" s="10"/>
      <c r="AA36" s="64">
        <f ca="1">IFERROR(Sheet3!Q36,"")</f>
        <v>52.316319698737473</v>
      </c>
      <c r="AB36" s="10" t="str">
        <f t="shared" ca="1" si="0"/>
        <v/>
      </c>
      <c r="AC36" s="10" t="str">
        <f t="shared" ca="1" si="5"/>
        <v/>
      </c>
      <c r="AD36" s="65">
        <f ca="1">Sheet3!N36</f>
        <v>1.0740459465116601</v>
      </c>
      <c r="AE36" s="65">
        <f ca="1">Sheet3!O36</f>
        <v>0.88773141824646995</v>
      </c>
      <c r="AF36" s="10" t="str">
        <f t="shared" ca="1" si="6"/>
        <v/>
      </c>
      <c r="AG36" s="10" t="str">
        <f t="shared" ca="1" si="7"/>
        <v/>
      </c>
      <c r="AH36" s="3" t="str">
        <f t="shared" ca="1" si="16"/>
        <v/>
      </c>
      <c r="AI36" s="5" t="str">
        <f t="shared" ca="1" si="9"/>
        <v/>
      </c>
    </row>
    <row r="37" spans="10:35" x14ac:dyDescent="0.2">
      <c r="J37" s="3">
        <v>35</v>
      </c>
      <c r="K37" s="72">
        <f t="shared" si="10"/>
        <v>0.85999999999999988</v>
      </c>
      <c r="L37" s="57">
        <f t="shared" ca="1" si="11"/>
        <v>71.893139142266833</v>
      </c>
      <c r="M37" s="55">
        <f t="shared" ca="1" si="12"/>
        <v>0.30883554822607628</v>
      </c>
      <c r="N37" s="56">
        <f t="shared" ca="1" si="13"/>
        <v>0.55961752531525377</v>
      </c>
      <c r="O37" s="55">
        <f t="shared" ca="1" si="14"/>
        <v>0.69116445177392372</v>
      </c>
      <c r="P37" s="55">
        <f t="shared" ca="1" si="15"/>
        <v>0.44038247468474617</v>
      </c>
      <c r="Q37" s="57">
        <f t="shared" ca="1" si="1"/>
        <v>15.365159657397999</v>
      </c>
      <c r="R37" s="57">
        <f t="shared" ca="1" si="2"/>
        <v>23.992223255325008</v>
      </c>
      <c r="S37" s="55">
        <f t="shared" ca="1" si="3"/>
        <v>0.55961752531525377</v>
      </c>
      <c r="T37" s="29">
        <f t="shared" ca="1" si="4"/>
        <v>-0.44038247468474623</v>
      </c>
      <c r="U37" s="58"/>
      <c r="V37" s="10"/>
      <c r="W37" s="10"/>
      <c r="X37" s="10"/>
      <c r="Y37" s="10"/>
      <c r="Z37" s="10"/>
      <c r="AA37" s="64">
        <f ca="1">IFERROR(Sheet3!Q37,"")</f>
        <v>59.755493860069826</v>
      </c>
      <c r="AB37" s="10" t="str">
        <f t="shared" ca="1" si="0"/>
        <v/>
      </c>
      <c r="AC37" s="10" t="str">
        <f t="shared" ca="1" si="5"/>
        <v/>
      </c>
      <c r="AD37" s="65">
        <f ca="1">Sheet3!N37</f>
        <v>0.98163164063397801</v>
      </c>
      <c r="AE37" s="65">
        <f ca="1">Sheet3!O37</f>
        <v>0.95033156650480866</v>
      </c>
      <c r="AF37" s="10" t="str">
        <f t="shared" ca="1" si="6"/>
        <v/>
      </c>
      <c r="AG37" s="10" t="str">
        <f t="shared" ca="1" si="7"/>
        <v/>
      </c>
      <c r="AH37" s="3" t="str">
        <f t="shared" ca="1" si="16"/>
        <v/>
      </c>
      <c r="AI37" s="5" t="str">
        <f t="shared" ca="1" si="9"/>
        <v/>
      </c>
    </row>
    <row r="38" spans="10:35" x14ac:dyDescent="0.2">
      <c r="J38" s="3">
        <v>36</v>
      </c>
      <c r="K38" s="72">
        <f t="shared" si="10"/>
        <v>0.85599999999999987</v>
      </c>
      <c r="L38" s="57">
        <f t="shared" ca="1" si="11"/>
        <v>67.818707731723279</v>
      </c>
      <c r="M38" s="55">
        <f t="shared" ca="1" si="12"/>
        <v>0.27778099948633794</v>
      </c>
      <c r="N38" s="56">
        <f t="shared" ca="1" si="13"/>
        <v>0.52320362163711032</v>
      </c>
      <c r="O38" s="55">
        <f t="shared" ca="1" si="14"/>
        <v>0.72221900051366206</v>
      </c>
      <c r="P38" s="55">
        <f t="shared" ca="1" si="15"/>
        <v>0.47679637836288963</v>
      </c>
      <c r="Q38" s="57">
        <f t="shared" ca="1" si="1"/>
        <v>13.107957540755738</v>
      </c>
      <c r="R38" s="57">
        <f t="shared" ca="1" si="2"/>
        <v>25.838445040548088</v>
      </c>
      <c r="S38" s="55">
        <f t="shared" ca="1" si="3"/>
        <v>0.52320362163711032</v>
      </c>
      <c r="T38" s="29">
        <f t="shared" ca="1" si="4"/>
        <v>-0.47679637836288968</v>
      </c>
      <c r="U38" s="58"/>
      <c r="V38" s="10"/>
      <c r="W38" s="10"/>
      <c r="X38" s="10"/>
      <c r="Y38" s="10"/>
      <c r="Z38" s="10"/>
      <c r="AA38" s="64">
        <f ca="1">IFERROR(Sheet3!Q38,"")</f>
        <v>61.123903760847554</v>
      </c>
      <c r="AB38" s="10" t="str">
        <f t="shared" ca="1" si="0"/>
        <v/>
      </c>
      <c r="AC38" s="10" t="str">
        <f t="shared" ca="1" si="5"/>
        <v/>
      </c>
      <c r="AD38" s="65">
        <f ca="1">Sheet3!N38</f>
        <v>0.32364438005114948</v>
      </c>
      <c r="AE38" s="65">
        <f ca="1">Sheet3!O38</f>
        <v>0.53254010886903591</v>
      </c>
      <c r="AF38" s="10" t="str">
        <f t="shared" ca="1" si="6"/>
        <v>Hedge</v>
      </c>
      <c r="AG38" s="10" t="str">
        <f t="shared" ca="1" si="7"/>
        <v/>
      </c>
      <c r="AH38" s="3" t="str">
        <f t="shared" ca="1" si="16"/>
        <v/>
      </c>
      <c r="AI38" s="5" t="str">
        <f t="shared" ca="1" si="9"/>
        <v/>
      </c>
    </row>
    <row r="39" spans="10:35" x14ac:dyDescent="0.2">
      <c r="J39" s="3">
        <v>37</v>
      </c>
      <c r="K39" s="72">
        <f t="shared" si="10"/>
        <v>0.85199999999999987</v>
      </c>
      <c r="L39" s="57">
        <f t="shared" ca="1" si="11"/>
        <v>65.403594361945935</v>
      </c>
      <c r="M39" s="55">
        <f t="shared" ca="1" si="12"/>
        <v>0.2591432308695425</v>
      </c>
      <c r="N39" s="56">
        <f t="shared" ca="1" si="13"/>
        <v>0.50005501232410965</v>
      </c>
      <c r="O39" s="55">
        <f t="shared" ca="1" si="14"/>
        <v>0.7408567691304575</v>
      </c>
      <c r="P39" s="55">
        <f t="shared" ca="1" si="15"/>
        <v>0.49994498767589041</v>
      </c>
      <c r="Q39" s="57">
        <f t="shared" ca="1" si="1"/>
        <v>11.824100575353604</v>
      </c>
      <c r="R39" s="57">
        <f t="shared" ca="1" si="2"/>
        <v>26.9987043754209</v>
      </c>
      <c r="S39" s="55">
        <f t="shared" ca="1" si="3"/>
        <v>0.50005501232410965</v>
      </c>
      <c r="T39" s="29">
        <f t="shared" ca="1" si="4"/>
        <v>-0.49994498767589035</v>
      </c>
      <c r="U39" s="58"/>
      <c r="V39" s="10"/>
      <c r="W39" s="10"/>
      <c r="X39" s="10"/>
      <c r="Y39" s="10"/>
      <c r="Z39" s="10"/>
      <c r="AA39" s="64">
        <f ca="1">IFERROR(Sheet3!Q39,"")</f>
        <v>51.948985247260403</v>
      </c>
      <c r="AB39" s="10" t="str">
        <f t="shared" ca="1" si="0"/>
        <v/>
      </c>
      <c r="AC39" s="10" t="str">
        <f t="shared" ca="1" si="5"/>
        <v/>
      </c>
      <c r="AD39" s="65">
        <f ca="1">Sheet3!N39</f>
        <v>-0.37087356690008733</v>
      </c>
      <c r="AE39" s="65">
        <f ca="1">Sheet3!O39</f>
        <v>-6.9735674977046247E-2</v>
      </c>
      <c r="AF39" s="10" t="str">
        <f t="shared" ca="1" si="6"/>
        <v/>
      </c>
      <c r="AG39" s="10" t="str">
        <f t="shared" ca="1" si="7"/>
        <v/>
      </c>
      <c r="AH39" s="3" t="str">
        <f t="shared" ca="1" si="16"/>
        <v/>
      </c>
      <c r="AI39" s="5" t="str">
        <f t="shared" ca="1" si="9"/>
        <v/>
      </c>
    </row>
    <row r="40" spans="10:35" x14ac:dyDescent="0.2">
      <c r="J40" s="3">
        <v>38</v>
      </c>
      <c r="K40" s="72">
        <f t="shared" si="10"/>
        <v>0.84799999999999986</v>
      </c>
      <c r="L40" s="57">
        <f t="shared" ca="1" si="11"/>
        <v>64.580385204638148</v>
      </c>
      <c r="M40" s="55">
        <f t="shared" ca="1" si="12"/>
        <v>0.25264199983842839</v>
      </c>
      <c r="N40" s="56">
        <f t="shared" ca="1" si="13"/>
        <v>0.49138732394074042</v>
      </c>
      <c r="O40" s="55">
        <f t="shared" ca="1" si="14"/>
        <v>0.74735800016157161</v>
      </c>
      <c r="P40" s="55">
        <f t="shared" ca="1" si="15"/>
        <v>0.50861267605925953</v>
      </c>
      <c r="Q40" s="57">
        <f t="shared" ca="1" si="1"/>
        <v>11.369215541055162</v>
      </c>
      <c r="R40" s="57">
        <f t="shared" ca="1" si="2"/>
        <v>27.39604187186243</v>
      </c>
      <c r="S40" s="55">
        <f t="shared" ca="1" si="3"/>
        <v>0.49138732394074042</v>
      </c>
      <c r="T40" s="29">
        <f t="shared" ca="1" si="4"/>
        <v>-0.50861267605925953</v>
      </c>
      <c r="U40" s="58"/>
      <c r="V40" s="10"/>
      <c r="W40" s="10"/>
      <c r="X40" s="10"/>
      <c r="Y40" s="10"/>
      <c r="Z40" s="10"/>
      <c r="AA40" s="64">
        <f ca="1">IFERROR(Sheet3!Q40,"")</f>
        <v>51.075800191261408</v>
      </c>
      <c r="AB40" s="10" t="str">
        <f t="shared" ca="1" si="0"/>
        <v/>
      </c>
      <c r="AC40" s="10" t="str">
        <f t="shared" ca="1" si="5"/>
        <v/>
      </c>
      <c r="AD40" s="65">
        <f ca="1">Sheet3!N40</f>
        <v>-0.82631945512177651</v>
      </c>
      <c r="AE40" s="65">
        <f ca="1">Sheet3!O40</f>
        <v>-0.57412486174019972</v>
      </c>
      <c r="AF40" s="10" t="str">
        <f t="shared" ca="1" si="6"/>
        <v/>
      </c>
      <c r="AG40" s="10" t="str">
        <f t="shared" ca="1" si="7"/>
        <v/>
      </c>
      <c r="AH40" s="3" t="str">
        <f t="shared" ca="1" si="16"/>
        <v/>
      </c>
      <c r="AI40" s="5" t="str">
        <f t="shared" ca="1" si="9"/>
        <v/>
      </c>
    </row>
    <row r="41" spans="10:35" x14ac:dyDescent="0.2">
      <c r="J41" s="3">
        <v>39</v>
      </c>
      <c r="K41" s="72">
        <f t="shared" si="10"/>
        <v>0.84399999999999986</v>
      </c>
      <c r="L41" s="57">
        <f t="shared" ca="1" si="11"/>
        <v>56.292453290789837</v>
      </c>
      <c r="M41" s="55">
        <f t="shared" ca="1" si="12"/>
        <v>0.18932366457133601</v>
      </c>
      <c r="N41" s="56">
        <f t="shared" ca="1" si="13"/>
        <v>0.40621006719847963</v>
      </c>
      <c r="O41" s="55">
        <f t="shared" ca="1" si="14"/>
        <v>0.81067633542866402</v>
      </c>
      <c r="P41" s="55">
        <f t="shared" ca="1" si="15"/>
        <v>0.59378993280152037</v>
      </c>
      <c r="Q41" s="57">
        <f t="shared" ca="1" si="1"/>
        <v>7.6002136592653304</v>
      </c>
      <c r="R41" s="57">
        <f t="shared" ca="1" si="2"/>
        <v>31.943995724047852</v>
      </c>
      <c r="S41" s="55">
        <f t="shared" ca="1" si="3"/>
        <v>0.40621006719847963</v>
      </c>
      <c r="T41" s="29">
        <f t="shared" ca="1" si="4"/>
        <v>-0.59378993280152037</v>
      </c>
      <c r="U41" s="58"/>
      <c r="V41" s="10"/>
      <c r="W41" s="10"/>
      <c r="X41" s="10"/>
      <c r="Y41" s="10"/>
      <c r="Z41" s="10"/>
      <c r="AA41" s="64">
        <f ca="1">IFERROR(Sheet3!Q41,"")</f>
        <v>37.929892783283826</v>
      </c>
      <c r="AB41" s="10" t="str">
        <f t="shared" ca="1" si="0"/>
        <v/>
      </c>
      <c r="AC41" s="10" t="str">
        <f t="shared" ca="1" si="5"/>
        <v/>
      </c>
      <c r="AD41" s="65">
        <f ca="1">Sheet3!N41</f>
        <v>-2.1191935536783291</v>
      </c>
      <c r="AE41" s="65">
        <f ca="1">Sheet3!O41</f>
        <v>-1.6041706563656193</v>
      </c>
      <c r="AF41" s="10" t="str">
        <f t="shared" ca="1" si="6"/>
        <v/>
      </c>
      <c r="AG41" s="10" t="str">
        <f t="shared" ca="1" si="7"/>
        <v/>
      </c>
      <c r="AH41" s="3" t="str">
        <f t="shared" ca="1" si="16"/>
        <v/>
      </c>
      <c r="AI41" s="5" t="str">
        <f t="shared" ca="1" si="9"/>
        <v/>
      </c>
    </row>
    <row r="42" spans="10:35" x14ac:dyDescent="0.2">
      <c r="J42" s="3">
        <v>40</v>
      </c>
      <c r="K42" s="72">
        <f t="shared" si="10"/>
        <v>0.83999999999999986</v>
      </c>
      <c r="L42" s="57">
        <f t="shared" ca="1" si="11"/>
        <v>57.940412173632097</v>
      </c>
      <c r="M42" s="55">
        <f t="shared" ca="1" si="12"/>
        <v>0.20142475461345752</v>
      </c>
      <c r="N42" s="56">
        <f t="shared" ca="1" si="13"/>
        <v>0.42270337058065655</v>
      </c>
      <c r="O42" s="55">
        <f t="shared" ca="1" si="14"/>
        <v>0.79857524538654245</v>
      </c>
      <c r="P42" s="55">
        <f t="shared" ca="1" si="15"/>
        <v>0.57729662941934345</v>
      </c>
      <c r="Q42" s="57">
        <f t="shared" ca="1" si="1"/>
        <v>8.2436253783500355</v>
      </c>
      <c r="R42" s="57">
        <f t="shared" ca="1" si="2"/>
        <v>30.968482830873427</v>
      </c>
      <c r="S42" s="55">
        <f t="shared" ca="1" si="3"/>
        <v>0.42270337058065655</v>
      </c>
      <c r="T42" s="29">
        <f t="shared" ca="1" si="4"/>
        <v>-0.57729662941934345</v>
      </c>
      <c r="U42" s="58"/>
      <c r="V42" s="10"/>
      <c r="W42" s="10"/>
      <c r="X42" s="10"/>
      <c r="Y42" s="10"/>
      <c r="Z42" s="10"/>
      <c r="AA42" s="64">
        <f ca="1">IFERROR(Sheet3!Q42,"")</f>
        <v>39.517653972782725</v>
      </c>
      <c r="AB42" s="10" t="str">
        <f t="shared" ca="1" si="0"/>
        <v/>
      </c>
      <c r="AC42" s="10" t="str">
        <f t="shared" ca="1" si="5"/>
        <v/>
      </c>
      <c r="AD42" s="65">
        <f ca="1">Sheet3!N42</f>
        <v>-2.4477189849509671</v>
      </c>
      <c r="AE42" s="65">
        <f ca="1">Sheet3!O42</f>
        <v>-2.1665362087558515</v>
      </c>
      <c r="AF42" s="10" t="str">
        <f t="shared" ca="1" si="6"/>
        <v/>
      </c>
      <c r="AG42" s="10" t="str">
        <f t="shared" ca="1" si="7"/>
        <v/>
      </c>
      <c r="AH42" s="3" t="str">
        <f t="shared" ca="1" si="16"/>
        <v/>
      </c>
      <c r="AI42" s="5" t="str">
        <f t="shared" ca="1" si="9"/>
        <v/>
      </c>
    </row>
    <row r="43" spans="10:35" x14ac:dyDescent="0.2">
      <c r="J43" s="3">
        <v>41</v>
      </c>
      <c r="K43" s="72">
        <f t="shared" si="10"/>
        <v>0.83599999999999985</v>
      </c>
      <c r="L43" s="57">
        <f t="shared" ca="1" si="11"/>
        <v>60.790339029756993</v>
      </c>
      <c r="M43" s="55">
        <f t="shared" ca="1" si="12"/>
        <v>0.22286524916141714</v>
      </c>
      <c r="N43" s="56">
        <f t="shared" ca="1" si="13"/>
        <v>0.4512432256873653</v>
      </c>
      <c r="O43" s="55">
        <f t="shared" ca="1" si="14"/>
        <v>0.77713475083858286</v>
      </c>
      <c r="P43" s="55">
        <f t="shared" ca="1" si="15"/>
        <v>0.5487567743126347</v>
      </c>
      <c r="Q43" s="57">
        <f t="shared" ca="1" si="1"/>
        <v>9.4472702006801832</v>
      </c>
      <c r="R43" s="57">
        <f t="shared" ca="1" si="2"/>
        <v>29.35124552188087</v>
      </c>
      <c r="S43" s="55">
        <f t="shared" ca="1" si="3"/>
        <v>0.4512432256873653</v>
      </c>
      <c r="T43" s="29">
        <f t="shared" ca="1" si="4"/>
        <v>-0.5487567743126347</v>
      </c>
      <c r="U43" s="58"/>
      <c r="V43" s="10"/>
      <c r="W43" s="10"/>
      <c r="X43" s="10"/>
      <c r="Y43" s="10"/>
      <c r="Z43" s="10"/>
      <c r="AA43" s="64">
        <f ca="1">IFERROR(Sheet3!Q43,"")</f>
        <v>38.507989134228339</v>
      </c>
      <c r="AB43" s="10" t="str">
        <f t="shared" ca="1" si="0"/>
        <v/>
      </c>
      <c r="AC43" s="10" t="str">
        <f t="shared" ca="1" si="5"/>
        <v/>
      </c>
      <c r="AD43" s="65">
        <f ca="1">Sheet3!N43</f>
        <v>-2.0797610351496516</v>
      </c>
      <c r="AE43" s="65">
        <f ca="1">Sheet3!O43</f>
        <v>-2.1086860930183851</v>
      </c>
      <c r="AF43" s="10" t="str">
        <f t="shared" ca="1" si="6"/>
        <v/>
      </c>
      <c r="AG43" s="10" t="str">
        <f t="shared" ca="1" si="7"/>
        <v>Exit Hedge</v>
      </c>
      <c r="AH43" s="3" t="str">
        <f t="shared" ca="1" si="16"/>
        <v/>
      </c>
      <c r="AI43" s="5" t="str">
        <f t="shared" ca="1" si="9"/>
        <v/>
      </c>
    </row>
    <row r="44" spans="10:35" x14ac:dyDescent="0.2">
      <c r="J44" s="3">
        <v>42</v>
      </c>
      <c r="K44" s="72">
        <f t="shared" si="10"/>
        <v>0.83199999999999985</v>
      </c>
      <c r="L44" s="57">
        <f t="shared" ca="1" si="11"/>
        <v>61.82327201907043</v>
      </c>
      <c r="M44" s="55">
        <f t="shared" ca="1" si="12"/>
        <v>0.23055400593389397</v>
      </c>
      <c r="N44" s="56">
        <f t="shared" ca="1" si="13"/>
        <v>0.46075757621888963</v>
      </c>
      <c r="O44" s="55">
        <f t="shared" ca="1" si="14"/>
        <v>0.76944599406610603</v>
      </c>
      <c r="P44" s="55">
        <f t="shared" ca="1" si="15"/>
        <v>0.53924242378111042</v>
      </c>
      <c r="Q44" s="57">
        <f t="shared" ca="1" si="1"/>
        <v>9.8744447509414606</v>
      </c>
      <c r="R44" s="57">
        <f t="shared" ca="1" si="2"/>
        <v>28.774542265614166</v>
      </c>
      <c r="S44" s="55">
        <f t="shared" ca="1" si="3"/>
        <v>0.46075757621888963</v>
      </c>
      <c r="T44" s="29">
        <f t="shared" ca="1" si="4"/>
        <v>-0.53924242378111042</v>
      </c>
      <c r="U44" s="58"/>
      <c r="V44" s="10"/>
      <c r="W44" s="10"/>
      <c r="X44" s="10"/>
      <c r="Y44" s="10"/>
      <c r="Z44" s="10"/>
      <c r="AA44" s="64">
        <f ca="1">IFERROR(Sheet3!Q44,"")</f>
        <v>40.736773729005314</v>
      </c>
      <c r="AB44" s="10" t="str">
        <f t="shared" ca="1" si="0"/>
        <v/>
      </c>
      <c r="AC44" s="10" t="str">
        <f t="shared" ca="1" si="5"/>
        <v/>
      </c>
      <c r="AD44" s="65">
        <f ca="1">Sheet3!N44</f>
        <v>-1.6071416610038582</v>
      </c>
      <c r="AE44" s="65">
        <f ca="1">Sheet3!O44</f>
        <v>-1.7743231383420339</v>
      </c>
      <c r="AF44" s="10" t="str">
        <f t="shared" ca="1" si="6"/>
        <v/>
      </c>
      <c r="AG44" s="10" t="str">
        <f t="shared" ca="1" si="7"/>
        <v>Exit Hedge</v>
      </c>
      <c r="AH44" s="3" t="str">
        <f t="shared" ca="1" si="16"/>
        <v/>
      </c>
      <c r="AI44" s="5" t="str">
        <f t="shared" ca="1" si="9"/>
        <v/>
      </c>
    </row>
    <row r="45" spans="10:35" x14ac:dyDescent="0.2">
      <c r="J45" s="3">
        <v>43</v>
      </c>
      <c r="K45" s="72">
        <f t="shared" si="10"/>
        <v>0.82799999999999985</v>
      </c>
      <c r="L45" s="57">
        <f t="shared" ca="1" si="11"/>
        <v>58.531358745566109</v>
      </c>
      <c r="M45" s="55">
        <f t="shared" ca="1" si="12"/>
        <v>0.20504598880378566</v>
      </c>
      <c r="N45" s="56">
        <f t="shared" ca="1" si="13"/>
        <v>0.42592038949051314</v>
      </c>
      <c r="O45" s="55">
        <f t="shared" ca="1" si="14"/>
        <v>0.79495401119621434</v>
      </c>
      <c r="P45" s="55">
        <f t="shared" ca="1" si="15"/>
        <v>0.57407961050948686</v>
      </c>
      <c r="Q45" s="57">
        <f t="shared" ca="1" si="1"/>
        <v>8.3717361948769771</v>
      </c>
      <c r="R45" s="57">
        <f t="shared" ca="1" si="2"/>
        <v>30.592812627588259</v>
      </c>
      <c r="S45" s="55">
        <f t="shared" ca="1" si="3"/>
        <v>0.42592038949051314</v>
      </c>
      <c r="T45" s="29">
        <f t="shared" ca="1" si="4"/>
        <v>-0.57407961050948686</v>
      </c>
      <c r="U45" s="58"/>
      <c r="V45" s="10"/>
      <c r="W45" s="10"/>
      <c r="X45" s="10"/>
      <c r="Y45" s="10"/>
      <c r="Z45" s="10"/>
      <c r="AA45" s="64">
        <f ca="1">IFERROR(Sheet3!Q45,"")</f>
        <v>37.247572252329221</v>
      </c>
      <c r="AB45" s="10" t="str">
        <f t="shared" ca="1" si="0"/>
        <v/>
      </c>
      <c r="AC45" s="10" t="str">
        <f t="shared" ca="1" si="5"/>
        <v/>
      </c>
      <c r="AD45" s="65">
        <f ca="1">Sheet3!N45</f>
        <v>-1.6868569871930816</v>
      </c>
      <c r="AE45" s="65">
        <f ca="1">Sheet3!O45</f>
        <v>-1.7160123709093991</v>
      </c>
      <c r="AF45" s="10" t="str">
        <f t="shared" ca="1" si="6"/>
        <v/>
      </c>
      <c r="AG45" s="10" t="str">
        <f t="shared" ca="1" si="7"/>
        <v>Exit Hedge</v>
      </c>
      <c r="AH45" s="3" t="str">
        <f t="shared" ca="1" si="16"/>
        <v/>
      </c>
      <c r="AI45" s="5" t="str">
        <f t="shared" ca="1" si="9"/>
        <v/>
      </c>
    </row>
    <row r="46" spans="10:35" x14ac:dyDescent="0.2">
      <c r="J46" s="3">
        <v>44</v>
      </c>
      <c r="K46" s="72">
        <f t="shared" si="10"/>
        <v>0.82399999999999984</v>
      </c>
      <c r="L46" s="57">
        <f t="shared" ca="1" si="11"/>
        <v>60.227111060436464</v>
      </c>
      <c r="M46" s="55">
        <f t="shared" ca="1" si="12"/>
        <v>0.21775239078465755</v>
      </c>
      <c r="N46" s="56">
        <f t="shared" ca="1" si="13"/>
        <v>0.4425980817127334</v>
      </c>
      <c r="O46" s="55">
        <f t="shared" ca="1" si="14"/>
        <v>0.78224760921534242</v>
      </c>
      <c r="P46" s="55">
        <f t="shared" ca="1" si="15"/>
        <v>0.5574019182872666</v>
      </c>
      <c r="Q46" s="57">
        <f t="shared" ca="1" si="1"/>
        <v>9.0660366082178427</v>
      </c>
      <c r="R46" s="57">
        <f t="shared" ca="1" si="2"/>
        <v>29.620436836108745</v>
      </c>
      <c r="S46" s="55">
        <f t="shared" ca="1" si="3"/>
        <v>0.4425980817127334</v>
      </c>
      <c r="T46" s="29">
        <f t="shared" ca="1" si="4"/>
        <v>-0.5574019182872666</v>
      </c>
      <c r="U46" s="58"/>
      <c r="V46" s="10"/>
      <c r="W46" s="10"/>
      <c r="X46" s="10"/>
      <c r="Y46" s="10"/>
      <c r="Z46" s="10"/>
      <c r="AA46" s="64">
        <f ca="1">IFERROR(Sheet3!Q46,"")</f>
        <v>39.950861791553564</v>
      </c>
      <c r="AB46" s="10" t="str">
        <f t="shared" ca="1" si="0"/>
        <v/>
      </c>
      <c r="AC46" s="10" t="str">
        <f t="shared" ca="1" si="5"/>
        <v/>
      </c>
      <c r="AD46" s="65">
        <f ca="1">Sheet3!N46</f>
        <v>-1.3908143866984233</v>
      </c>
      <c r="AE46" s="65">
        <f ca="1">Sheet3!O46</f>
        <v>-1.4992137147687488</v>
      </c>
      <c r="AF46" s="10" t="str">
        <f t="shared" ca="1" si="6"/>
        <v/>
      </c>
      <c r="AG46" s="10" t="str">
        <f t="shared" ca="1" si="7"/>
        <v>Exit Hedge</v>
      </c>
      <c r="AH46" s="3" t="str">
        <f t="shared" ca="1" si="16"/>
        <v/>
      </c>
      <c r="AI46" s="5" t="str">
        <f t="shared" ca="1" si="9"/>
        <v/>
      </c>
    </row>
    <row r="47" spans="10:35" x14ac:dyDescent="0.2">
      <c r="J47" s="3">
        <v>45</v>
      </c>
      <c r="K47" s="72">
        <f t="shared" si="10"/>
        <v>0.81999999999999984</v>
      </c>
      <c r="L47" s="57">
        <f t="shared" ca="1" si="11"/>
        <v>59.518788379960704</v>
      </c>
      <c r="M47" s="55">
        <f t="shared" ca="1" si="12"/>
        <v>0.21203161305867307</v>
      </c>
      <c r="N47" s="56">
        <f t="shared" ca="1" si="13"/>
        <v>0.43426935950912449</v>
      </c>
      <c r="O47" s="55">
        <f t="shared" ca="1" si="14"/>
        <v>0.78796838694132698</v>
      </c>
      <c r="P47" s="55">
        <f t="shared" ca="1" si="15"/>
        <v>0.56573064049087551</v>
      </c>
      <c r="Q47" s="57">
        <f t="shared" ca="1" si="1"/>
        <v>8.7127846904086645</v>
      </c>
      <c r="R47" s="57">
        <f t="shared" ca="1" si="2"/>
        <v>30.004594178109265</v>
      </c>
      <c r="S47" s="55">
        <f t="shared" ca="1" si="3"/>
        <v>0.43426935950912449</v>
      </c>
      <c r="T47" s="29">
        <f t="shared" ca="1" si="4"/>
        <v>-0.56573064049087551</v>
      </c>
      <c r="U47" s="58"/>
      <c r="V47" s="10"/>
      <c r="W47" s="10"/>
      <c r="X47" s="10"/>
      <c r="Y47" s="10"/>
      <c r="Z47" s="10"/>
      <c r="AA47" s="64">
        <f ca="1">IFERROR(Sheet3!Q47,"")</f>
        <v>34.990093133881217</v>
      </c>
      <c r="AB47" s="10" t="str">
        <f t="shared" ca="1" si="0"/>
        <v/>
      </c>
      <c r="AC47" s="10" t="str">
        <f t="shared" ca="1" si="5"/>
        <v/>
      </c>
      <c r="AD47" s="65">
        <f ca="1">Sheet3!N47</f>
        <v>-1.2346470647181391</v>
      </c>
      <c r="AE47" s="65">
        <f ca="1">Sheet3!O47</f>
        <v>-1.3228359480683425</v>
      </c>
      <c r="AF47" s="10" t="str">
        <f t="shared" ca="1" si="6"/>
        <v/>
      </c>
      <c r="AG47" s="10" t="str">
        <f t="shared" ca="1" si="7"/>
        <v>Exit Hedge</v>
      </c>
      <c r="AH47" s="3" t="str">
        <f t="shared" ca="1" si="16"/>
        <v/>
      </c>
      <c r="AI47" s="5" t="str">
        <f t="shared" ca="1" si="9"/>
        <v/>
      </c>
    </row>
    <row r="48" spans="10:35" x14ac:dyDescent="0.2">
      <c r="J48" s="3">
        <v>46</v>
      </c>
      <c r="K48" s="72">
        <f t="shared" si="10"/>
        <v>0.81599999999999984</v>
      </c>
      <c r="L48" s="57">
        <f t="shared" ca="1" si="11"/>
        <v>59.580945668571218</v>
      </c>
      <c r="M48" s="55">
        <f t="shared" ca="1" si="12"/>
        <v>0.21222710085322979</v>
      </c>
      <c r="N48" s="56">
        <f t="shared" ca="1" si="13"/>
        <v>0.4339255988428064</v>
      </c>
      <c r="O48" s="55">
        <f t="shared" ca="1" si="14"/>
        <v>0.78777289914677018</v>
      </c>
      <c r="P48" s="55">
        <f t="shared" ca="1" si="15"/>
        <v>0.56607440115719365</v>
      </c>
      <c r="Q48" s="57">
        <f t="shared" ca="1" si="1"/>
        <v>8.6973234421139445</v>
      </c>
      <c r="R48" s="57">
        <f t="shared" ca="1" si="2"/>
        <v>29.956072693591565</v>
      </c>
      <c r="S48" s="55">
        <f t="shared" ca="1" si="3"/>
        <v>0.4339255988428064</v>
      </c>
      <c r="T48" s="29">
        <f t="shared" ca="1" si="4"/>
        <v>-0.56607440115719365</v>
      </c>
      <c r="U48" s="58"/>
      <c r="V48" s="10"/>
      <c r="W48" s="10"/>
      <c r="X48" s="10"/>
      <c r="Y48" s="10"/>
      <c r="Z48" s="10"/>
      <c r="AA48" s="64">
        <f ca="1">IFERROR(Sheet3!Q48,"")</f>
        <v>36.566278727457522</v>
      </c>
      <c r="AB48" s="10" t="str">
        <f t="shared" ca="1" si="0"/>
        <v/>
      </c>
      <c r="AC48" s="10" t="str">
        <f t="shared" ca="1" si="5"/>
        <v/>
      </c>
      <c r="AD48" s="65">
        <f ca="1">Sheet3!N48</f>
        <v>-1.0607603835327097</v>
      </c>
      <c r="AE48" s="65">
        <f ca="1">Sheet3!O48</f>
        <v>-1.1481189050445875</v>
      </c>
      <c r="AF48" s="10" t="str">
        <f t="shared" ca="1" si="6"/>
        <v/>
      </c>
      <c r="AG48" s="10" t="str">
        <f t="shared" ca="1" si="7"/>
        <v>Exit Hedge</v>
      </c>
      <c r="AH48" s="3" t="str">
        <f t="shared" ca="1" si="16"/>
        <v/>
      </c>
      <c r="AI48" s="5" t="str">
        <f t="shared" ca="1" si="9"/>
        <v/>
      </c>
    </row>
    <row r="49" spans="10:35" x14ac:dyDescent="0.2">
      <c r="J49" s="3">
        <v>47</v>
      </c>
      <c r="K49" s="72">
        <f t="shared" si="10"/>
        <v>0.81199999999999983</v>
      </c>
      <c r="L49" s="57">
        <f t="shared" ca="1" si="11"/>
        <v>61.82762367816516</v>
      </c>
      <c r="M49" s="55">
        <f t="shared" ca="1" si="12"/>
        <v>0.22934100515245484</v>
      </c>
      <c r="N49" s="56">
        <f t="shared" ca="1" si="13"/>
        <v>0.45610890426754036</v>
      </c>
      <c r="O49" s="55">
        <f t="shared" ca="1" si="14"/>
        <v>0.77065899484754519</v>
      </c>
      <c r="P49" s="55">
        <f t="shared" ca="1" si="15"/>
        <v>0.54389109573245964</v>
      </c>
      <c r="Q49" s="57">
        <f t="shared" ca="1" si="1"/>
        <v>9.6535972501249354</v>
      </c>
      <c r="R49" s="57">
        <f t="shared" ca="1" si="2"/>
        <v>28.694776021220733</v>
      </c>
      <c r="S49" s="55">
        <f t="shared" ca="1" si="3"/>
        <v>0.45610890426754036</v>
      </c>
      <c r="T49" s="29">
        <f t="shared" ca="1" si="4"/>
        <v>-0.54389109573245964</v>
      </c>
      <c r="U49" s="58"/>
      <c r="V49" s="10"/>
      <c r="W49" s="10"/>
      <c r="X49" s="10"/>
      <c r="Y49" s="10"/>
      <c r="Z49" s="10"/>
      <c r="AA49" s="64">
        <f ca="1">IFERROR(Sheet3!Q49,"")</f>
        <v>31.934958148148937</v>
      </c>
      <c r="AB49" s="10" t="str">
        <f t="shared" ca="1" si="0"/>
        <v/>
      </c>
      <c r="AC49" s="10" t="str">
        <f t="shared" ca="1" si="5"/>
        <v/>
      </c>
      <c r="AD49" s="65">
        <f ca="1">Sheet3!N49</f>
        <v>-0.59774639338576918</v>
      </c>
      <c r="AE49" s="65">
        <f ca="1">Sheet3!O49</f>
        <v>-0.78120389727204198</v>
      </c>
      <c r="AF49" s="10" t="str">
        <f t="shared" ca="1" si="6"/>
        <v/>
      </c>
      <c r="AG49" s="10" t="str">
        <f t="shared" ca="1" si="7"/>
        <v>Exit Hedge</v>
      </c>
      <c r="AH49" s="3" t="str">
        <f t="shared" ca="1" si="16"/>
        <v/>
      </c>
      <c r="AI49" s="5" t="str">
        <f t="shared" ca="1" si="9"/>
        <v/>
      </c>
    </row>
    <row r="50" spans="10:35" x14ac:dyDescent="0.2">
      <c r="J50" s="3">
        <v>48</v>
      </c>
      <c r="K50" s="72">
        <f t="shared" si="10"/>
        <v>0.80799999999999983</v>
      </c>
      <c r="L50" s="57">
        <f t="shared" ca="1" si="11"/>
        <v>65.263416896618708</v>
      </c>
      <c r="M50" s="55">
        <f t="shared" ca="1" si="12"/>
        <v>0.25593915657640309</v>
      </c>
      <c r="N50" s="56">
        <f t="shared" ca="1" si="13"/>
        <v>0.4893518832154648</v>
      </c>
      <c r="O50" s="55">
        <f t="shared" ca="1" si="14"/>
        <v>0.74406084342359691</v>
      </c>
      <c r="P50" s="55">
        <f t="shared" ca="1" si="15"/>
        <v>0.51064811678453514</v>
      </c>
      <c r="Q50" s="57">
        <f t="shared" ca="1" si="1"/>
        <v>11.231830432357036</v>
      </c>
      <c r="R50" s="57">
        <f t="shared" ca="1" si="2"/>
        <v>26.866333994808308</v>
      </c>
      <c r="S50" s="55">
        <f t="shared" ca="1" si="3"/>
        <v>0.4893518832154648</v>
      </c>
      <c r="T50" s="29">
        <f t="shared" ca="1" si="4"/>
        <v>-0.51064811678453514</v>
      </c>
      <c r="U50" s="58"/>
      <c r="V50" s="10"/>
      <c r="W50" s="10"/>
      <c r="X50" s="10"/>
      <c r="Y50" s="10"/>
      <c r="Z50" s="10"/>
      <c r="AA50" s="64">
        <f ca="1">IFERROR(Sheet3!Q50,"")</f>
        <v>38.113829872651038</v>
      </c>
      <c r="AB50" s="10" t="str">
        <f t="shared" ca="1" si="0"/>
        <v/>
      </c>
      <c r="AC50" s="10" t="str">
        <f t="shared" ca="1" si="5"/>
        <v/>
      </c>
      <c r="AD50" s="65">
        <f ca="1">Sheet3!N50</f>
        <v>0.14714992337879096</v>
      </c>
      <c r="AE50" s="65">
        <f ca="1">Sheet3!O50</f>
        <v>-0.16230135017148672</v>
      </c>
      <c r="AF50" s="10" t="str">
        <f t="shared" ca="1" si="6"/>
        <v/>
      </c>
      <c r="AG50" s="10" t="str">
        <f t="shared" ca="1" si="7"/>
        <v/>
      </c>
      <c r="AH50" s="3" t="str">
        <f t="shared" ca="1" si="16"/>
        <v/>
      </c>
      <c r="AI50" s="5" t="str">
        <f t="shared" ca="1" si="9"/>
        <v/>
      </c>
    </row>
    <row r="51" spans="10:35" x14ac:dyDescent="0.2">
      <c r="J51" s="3">
        <v>49</v>
      </c>
      <c r="K51" s="72">
        <f t="shared" si="10"/>
        <v>0.80399999999999983</v>
      </c>
      <c r="L51" s="57">
        <f t="shared" ca="1" si="11"/>
        <v>69.703857946669658</v>
      </c>
      <c r="M51" s="55">
        <f t="shared" ca="1" si="12"/>
        <v>0.29058178900128306</v>
      </c>
      <c r="N51" s="56">
        <f t="shared" ca="1" si="13"/>
        <v>0.53028107828096904</v>
      </c>
      <c r="O51" s="55">
        <f t="shared" ca="1" si="14"/>
        <v>0.70941821099871694</v>
      </c>
      <c r="P51" s="55">
        <f t="shared" ca="1" si="15"/>
        <v>0.46971892171903101</v>
      </c>
      <c r="Q51" s="57">
        <f t="shared" ca="1" si="1"/>
        <v>13.446710288873788</v>
      </c>
      <c r="R51" s="57">
        <f t="shared" ca="1" si="2"/>
        <v>24.669901295453755</v>
      </c>
      <c r="S51" s="55">
        <f t="shared" ca="1" si="3"/>
        <v>0.53028107828096904</v>
      </c>
      <c r="T51" s="29">
        <f t="shared" ca="1" si="4"/>
        <v>-0.46971892171903096</v>
      </c>
      <c r="U51" s="58"/>
      <c r="V51" s="10"/>
      <c r="W51" s="10"/>
      <c r="X51" s="10"/>
      <c r="Y51" s="10"/>
      <c r="Z51" s="10"/>
      <c r="AA51" s="64">
        <f ca="1">IFERROR(Sheet3!Q51,"")</f>
        <v>47.042516036810277</v>
      </c>
      <c r="AB51" s="10" t="str">
        <f t="shared" ca="1" si="0"/>
        <v/>
      </c>
      <c r="AC51" s="10" t="str">
        <f t="shared" ca="1" si="5"/>
        <v/>
      </c>
      <c r="AD51" s="65">
        <f ca="1">Sheet3!N51</f>
        <v>1.1266767707680856</v>
      </c>
      <c r="AE51" s="65">
        <f ca="1">Sheet3!O51</f>
        <v>0.69701739712156152</v>
      </c>
      <c r="AF51" s="10" t="str">
        <f t="shared" ca="1" si="6"/>
        <v/>
      </c>
      <c r="AG51" s="10" t="str">
        <f t="shared" ca="1" si="7"/>
        <v/>
      </c>
      <c r="AH51" s="3" t="str">
        <f t="shared" ca="1" si="16"/>
        <v/>
      </c>
      <c r="AI51" s="5" t="str">
        <f t="shared" ca="1" si="9"/>
        <v/>
      </c>
    </row>
    <row r="52" spans="10:35" x14ac:dyDescent="0.2">
      <c r="J52" s="3">
        <v>50</v>
      </c>
      <c r="K52" s="72">
        <f t="shared" si="10"/>
        <v>0.79999999999999982</v>
      </c>
      <c r="L52" s="57">
        <f t="shared" ca="1" si="11"/>
        <v>68.653796676339255</v>
      </c>
      <c r="M52" s="55">
        <f t="shared" ca="1" si="12"/>
        <v>0.28220037735894976</v>
      </c>
      <c r="N52" s="56">
        <f t="shared" ca="1" si="13"/>
        <v>0.51985185216256191</v>
      </c>
      <c r="O52" s="55">
        <f t="shared" ca="1" si="14"/>
        <v>0.71779962264105024</v>
      </c>
      <c r="P52" s="55">
        <f t="shared" ca="1" si="15"/>
        <v>0.48014814783743803</v>
      </c>
      <c r="Q52" s="57">
        <f t="shared" ca="1" si="1"/>
        <v>12.843936575225605</v>
      </c>
      <c r="R52" s="57">
        <f t="shared" ca="1" si="2"/>
        <v>25.146327834461253</v>
      </c>
      <c r="S52" s="55">
        <f t="shared" ca="1" si="3"/>
        <v>0.51985185216256191</v>
      </c>
      <c r="T52" s="29">
        <f t="shared" ca="1" si="4"/>
        <v>-0.48014814783743809</v>
      </c>
      <c r="U52" s="58"/>
      <c r="V52" s="10"/>
      <c r="W52" s="10"/>
      <c r="X52" s="10"/>
      <c r="Y52" s="10"/>
      <c r="Z52" s="10"/>
      <c r="AA52" s="64">
        <f ca="1">IFERROR(Sheet3!Q52,"")</f>
        <v>51.228498617779792</v>
      </c>
      <c r="AB52" s="10" t="str">
        <f t="shared" ca="1" si="0"/>
        <v/>
      </c>
      <c r="AC52" s="10" t="str">
        <f t="shared" ca="1" si="5"/>
        <v/>
      </c>
      <c r="AD52" s="65">
        <f ca="1">Sheet3!N52</f>
        <v>1.4339711352804585</v>
      </c>
      <c r="AE52" s="65">
        <f ca="1">Sheet3!O52</f>
        <v>1.1883198892274929</v>
      </c>
      <c r="AF52" s="10" t="str">
        <f t="shared" ca="1" si="6"/>
        <v/>
      </c>
      <c r="AG52" s="10" t="str">
        <f t="shared" ca="1" si="7"/>
        <v/>
      </c>
      <c r="AH52" s="3" t="str">
        <f t="shared" ca="1" si="16"/>
        <v/>
      </c>
      <c r="AI52" s="5" t="str">
        <f t="shared" ca="1" si="9"/>
        <v/>
      </c>
    </row>
    <row r="53" spans="10:35" x14ac:dyDescent="0.2">
      <c r="J53" s="3">
        <v>51</v>
      </c>
      <c r="K53" s="72">
        <f t="shared" si="10"/>
        <v>0.79599999999999982</v>
      </c>
      <c r="L53" s="57">
        <f t="shared" ca="1" si="11"/>
        <v>72.202554297183951</v>
      </c>
      <c r="M53" s="55">
        <f t="shared" ca="1" si="12"/>
        <v>0.30992183831575404</v>
      </c>
      <c r="N53" s="56">
        <f t="shared" ca="1" si="13"/>
        <v>0.55110749046872654</v>
      </c>
      <c r="O53" s="55">
        <f t="shared" ca="1" si="14"/>
        <v>0.69007816168424596</v>
      </c>
      <c r="P53" s="55">
        <f t="shared" ca="1" si="15"/>
        <v>0.44889250953127341</v>
      </c>
      <c r="Q53" s="57">
        <f t="shared" ca="1" si="1"/>
        <v>14.692243857479294</v>
      </c>
      <c r="R53" s="57">
        <f t="shared" ca="1" si="2"/>
        <v>23.475026970117604</v>
      </c>
      <c r="S53" s="55">
        <f t="shared" ca="1" si="3"/>
        <v>0.55110749046872654</v>
      </c>
      <c r="T53" s="29">
        <f t="shared" ca="1" si="4"/>
        <v>-0.44889250953127346</v>
      </c>
      <c r="U53" s="58"/>
      <c r="V53" s="10"/>
      <c r="W53" s="10"/>
      <c r="X53" s="10"/>
      <c r="Y53" s="10"/>
      <c r="Z53" s="10"/>
      <c r="AA53" s="64">
        <f ca="1">IFERROR(Sheet3!Q53,"")</f>
        <v>59.679106515645543</v>
      </c>
      <c r="AB53" s="10" t="str">
        <f t="shared" ca="1" si="0"/>
        <v/>
      </c>
      <c r="AC53" s="10" t="str">
        <f t="shared" ca="1" si="5"/>
        <v/>
      </c>
      <c r="AD53" s="65">
        <f ca="1">Sheet3!N53</f>
        <v>1.9754310701143254</v>
      </c>
      <c r="AE53" s="65">
        <f ca="1">Sheet3!O53</f>
        <v>1.7130606764853811</v>
      </c>
      <c r="AF53" s="10" t="str">
        <f t="shared" ca="1" si="6"/>
        <v/>
      </c>
      <c r="AG53" s="10" t="str">
        <f t="shared" ca="1" si="7"/>
        <v/>
      </c>
      <c r="AH53" s="3" t="str">
        <f t="shared" ca="1" si="16"/>
        <v/>
      </c>
      <c r="AI53" s="5" t="str">
        <f t="shared" ca="1" si="9"/>
        <v/>
      </c>
    </row>
    <row r="54" spans="10:35" x14ac:dyDescent="0.2">
      <c r="J54" s="3">
        <v>52</v>
      </c>
      <c r="K54" s="72">
        <f t="shared" si="10"/>
        <v>0.79199999999999982</v>
      </c>
      <c r="L54" s="57">
        <f t="shared" ca="1" si="11"/>
        <v>78.075001230535193</v>
      </c>
      <c r="M54" s="55">
        <f t="shared" ca="1" si="12"/>
        <v>0.35539063077558908</v>
      </c>
      <c r="N54" s="56">
        <f t="shared" ca="1" si="13"/>
        <v>0.59953884421774917</v>
      </c>
      <c r="O54" s="55">
        <f t="shared" ca="1" si="14"/>
        <v>0.64460936922441092</v>
      </c>
      <c r="P54" s="55">
        <f t="shared" ca="1" si="15"/>
        <v>0.40046115578225083</v>
      </c>
      <c r="Q54" s="57">
        <f t="shared" ca="1" si="1"/>
        <v>18.017202674290839</v>
      </c>
      <c r="R54" s="57">
        <f t="shared" ca="1" si="2"/>
        <v>20.956698823525102</v>
      </c>
      <c r="S54" s="55">
        <f t="shared" ca="1" si="3"/>
        <v>0.59953884421774917</v>
      </c>
      <c r="T54" s="29">
        <f t="shared" ca="1" si="4"/>
        <v>-0.40046115578225083</v>
      </c>
      <c r="U54" s="58"/>
      <c r="V54" s="10"/>
      <c r="W54" s="10"/>
      <c r="X54" s="10"/>
      <c r="Y54" s="10"/>
      <c r="Z54" s="10"/>
      <c r="AA54" s="64">
        <f ca="1">IFERROR(Sheet3!Q54,"")</f>
        <v>66.796434076388493</v>
      </c>
      <c r="AB54" s="10" t="str">
        <f t="shared" ca="1" si="0"/>
        <v/>
      </c>
      <c r="AC54" s="10" t="str">
        <f t="shared" ca="1" si="5"/>
        <v/>
      </c>
      <c r="AD54" s="65">
        <f ca="1">Sheet3!N54</f>
        <v>2.9155072217982507</v>
      </c>
      <c r="AE54" s="65">
        <f ca="1">Sheet3!O54</f>
        <v>2.5146917066939611</v>
      </c>
      <c r="AF54" s="10" t="str">
        <f t="shared" ca="1" si="6"/>
        <v/>
      </c>
      <c r="AG54" s="10" t="str">
        <f t="shared" ca="1" si="7"/>
        <v/>
      </c>
      <c r="AH54" s="3" t="str">
        <f t="shared" ca="1" si="16"/>
        <v/>
      </c>
      <c r="AI54" s="5" t="str">
        <f t="shared" ca="1" si="9"/>
        <v/>
      </c>
    </row>
    <row r="55" spans="10:35" x14ac:dyDescent="0.2">
      <c r="J55" s="3">
        <v>53</v>
      </c>
      <c r="K55" s="72">
        <f t="shared" si="10"/>
        <v>0.78799999999999981</v>
      </c>
      <c r="L55" s="57">
        <f t="shared" ca="1" si="11"/>
        <v>81.060272538212502</v>
      </c>
      <c r="M55" s="55">
        <f t="shared" ca="1" si="12"/>
        <v>0.37814243180336105</v>
      </c>
      <c r="N55" s="56">
        <f t="shared" ca="1" si="13"/>
        <v>0.62210822809208777</v>
      </c>
      <c r="O55" s="55">
        <f t="shared" ca="1" si="14"/>
        <v>0.62185756819663895</v>
      </c>
      <c r="P55" s="55">
        <f t="shared" ca="1" si="15"/>
        <v>0.37789177190791223</v>
      </c>
      <c r="Q55" s="57">
        <f t="shared" ca="1" si="1"/>
        <v>19.782212874650401</v>
      </c>
      <c r="R55" s="57">
        <f t="shared" ca="1" si="2"/>
        <v>19.765608185633525</v>
      </c>
      <c r="S55" s="55">
        <f t="shared" ca="1" si="3"/>
        <v>0.62210822809208777</v>
      </c>
      <c r="T55" s="29">
        <f t="shared" ca="1" si="4"/>
        <v>-0.37789177190791223</v>
      </c>
      <c r="U55" s="58"/>
      <c r="V55" s="10"/>
      <c r="W55" s="10"/>
      <c r="X55" s="10"/>
      <c r="Y55" s="10"/>
      <c r="Z55" s="10"/>
      <c r="AA55" s="64">
        <f ca="1">IFERROR(Sheet3!Q55,"")</f>
        <v>85.516125659357087</v>
      </c>
      <c r="AB55" s="10" t="str">
        <f t="shared" ca="1" si="0"/>
        <v>Hedge</v>
      </c>
      <c r="AC55" s="10" t="str">
        <f t="shared" ca="1" si="5"/>
        <v/>
      </c>
      <c r="AD55" s="65">
        <f ca="1">Sheet3!N55</f>
        <v>3.6205501956001029</v>
      </c>
      <c r="AE55" s="65">
        <f ca="1">Sheet3!O55</f>
        <v>3.2519306992980557</v>
      </c>
      <c r="AF55" s="10" t="str">
        <f t="shared" ca="1" si="6"/>
        <v/>
      </c>
      <c r="AG55" s="10" t="str">
        <f t="shared" ca="1" si="7"/>
        <v/>
      </c>
      <c r="AH55" s="3" t="str">
        <f t="shared" ca="1" si="16"/>
        <v/>
      </c>
      <c r="AI55" s="5" t="str">
        <f t="shared" ca="1" si="9"/>
        <v/>
      </c>
    </row>
    <row r="56" spans="10:35" x14ac:dyDescent="0.2">
      <c r="J56" s="3">
        <v>54</v>
      </c>
      <c r="K56" s="72">
        <f t="shared" si="10"/>
        <v>0.78399999999999981</v>
      </c>
      <c r="L56" s="57">
        <f t="shared" ca="1" si="11"/>
        <v>80.227660541600571</v>
      </c>
      <c r="M56" s="55">
        <f t="shared" ca="1" si="12"/>
        <v>0.37190528998661321</v>
      </c>
      <c r="N56" s="56">
        <f t="shared" ca="1" si="13"/>
        <v>0.6152370433748946</v>
      </c>
      <c r="O56" s="55">
        <f t="shared" ca="1" si="14"/>
        <v>0.62809471001338679</v>
      </c>
      <c r="P56" s="55">
        <f t="shared" ca="1" si="15"/>
        <v>0.3847629566251054</v>
      </c>
      <c r="Q56" s="57">
        <f t="shared" ca="1" si="1"/>
        <v>19.207607317356423</v>
      </c>
      <c r="R56" s="57">
        <f t="shared" ca="1" si="2"/>
        <v>20.052795597637122</v>
      </c>
      <c r="S56" s="55">
        <f t="shared" ca="1" si="3"/>
        <v>0.6152370433748946</v>
      </c>
      <c r="T56" s="29">
        <f t="shared" ca="1" si="4"/>
        <v>-0.3847629566251054</v>
      </c>
      <c r="U56" s="58"/>
      <c r="V56" s="10"/>
      <c r="W56" s="10"/>
      <c r="X56" s="10"/>
      <c r="Y56" s="10"/>
      <c r="Z56" s="10"/>
      <c r="AA56" s="64">
        <f ca="1">IFERROR(Sheet3!Q56,"")</f>
        <v>82.724289551427134</v>
      </c>
      <c r="AB56" s="10" t="str">
        <f t="shared" ca="1" si="0"/>
        <v>Hedge</v>
      </c>
      <c r="AC56" s="10" t="str">
        <f t="shared" ca="1" si="5"/>
        <v/>
      </c>
      <c r="AD56" s="65">
        <f ca="1">Sheet3!N56</f>
        <v>3.6441881690394951</v>
      </c>
      <c r="AE56" s="65">
        <f ca="1">Sheet3!O56</f>
        <v>3.5134356791256822</v>
      </c>
      <c r="AF56" s="10" t="str">
        <f t="shared" ca="1" si="6"/>
        <v/>
      </c>
      <c r="AG56" s="10" t="str">
        <f t="shared" ca="1" si="7"/>
        <v/>
      </c>
      <c r="AH56" s="3" t="str">
        <f t="shared" ca="1" si="16"/>
        <v/>
      </c>
      <c r="AI56" s="5" t="str">
        <f t="shared" ca="1" si="9"/>
        <v/>
      </c>
    </row>
    <row r="57" spans="10:35" x14ac:dyDescent="0.2">
      <c r="J57" s="3">
        <v>55</v>
      </c>
      <c r="K57" s="72">
        <f t="shared" si="10"/>
        <v>0.7799999999999998</v>
      </c>
      <c r="L57" s="57">
        <f t="shared" ca="1" si="11"/>
        <v>77.661782704326768</v>
      </c>
      <c r="M57" s="55">
        <f t="shared" ca="1" si="12"/>
        <v>0.35226092061884617</v>
      </c>
      <c r="N57" s="56">
        <f t="shared" ca="1" si="13"/>
        <v>0.59444708404091795</v>
      </c>
      <c r="O57" s="55">
        <f t="shared" ca="1" si="14"/>
        <v>0.64773907938115383</v>
      </c>
      <c r="P57" s="55">
        <f t="shared" ca="1" si="15"/>
        <v>0.40555291595908205</v>
      </c>
      <c r="Q57" s="57">
        <f t="shared" ca="1" si="1"/>
        <v>17.596740889295162</v>
      </c>
      <c r="R57" s="57">
        <f t="shared" ca="1" si="2"/>
        <v>21.036998486576621</v>
      </c>
      <c r="S57" s="55">
        <f t="shared" ca="1" si="3"/>
        <v>0.59444708404091795</v>
      </c>
      <c r="T57" s="29">
        <f t="shared" ca="1" si="4"/>
        <v>-0.40555291595908205</v>
      </c>
      <c r="U57" s="58"/>
      <c r="V57" s="10"/>
      <c r="W57" s="10"/>
      <c r="X57" s="10"/>
      <c r="Y57" s="10"/>
      <c r="Z57" s="10"/>
      <c r="AA57" s="64">
        <f ca="1">IFERROR(Sheet3!Q57,"")</f>
        <v>74.980655017874369</v>
      </c>
      <c r="AB57" s="10" t="str">
        <f t="shared" ca="1" si="0"/>
        <v>Hedge</v>
      </c>
      <c r="AC57" s="10" t="str">
        <f t="shared" ca="1" si="5"/>
        <v/>
      </c>
      <c r="AD57" s="65">
        <f ca="1">Sheet3!N57</f>
        <v>3.0717321653013556</v>
      </c>
      <c r="AE57" s="65">
        <f ca="1">Sheet3!O57</f>
        <v>3.2189666699094648</v>
      </c>
      <c r="AF57" s="10" t="str">
        <f t="shared" ca="1" si="6"/>
        <v>Hedge</v>
      </c>
      <c r="AG57" s="10" t="str">
        <f t="shared" ca="1" si="7"/>
        <v/>
      </c>
      <c r="AH57" s="3" t="str">
        <f t="shared" ca="1" si="16"/>
        <v>Hedge</v>
      </c>
      <c r="AI57" s="5" t="str">
        <f t="shared" ca="1" si="9"/>
        <v/>
      </c>
    </row>
    <row r="58" spans="10:35" x14ac:dyDescent="0.2">
      <c r="J58" s="3">
        <v>56</v>
      </c>
      <c r="K58" s="72">
        <f t="shared" si="10"/>
        <v>0.7759999999999998</v>
      </c>
      <c r="L58" s="57">
        <f t="shared" ca="1" si="11"/>
        <v>75.822465287040643</v>
      </c>
      <c r="M58" s="55">
        <f t="shared" ca="1" si="12"/>
        <v>0.33795006372361991</v>
      </c>
      <c r="N58" s="56">
        <f t="shared" ca="1" si="13"/>
        <v>0.5787011290014632</v>
      </c>
      <c r="O58" s="55">
        <f t="shared" ca="1" si="14"/>
        <v>0.66204993627638009</v>
      </c>
      <c r="P58" s="55">
        <f t="shared" ca="1" si="15"/>
        <v>0.4212988709985368</v>
      </c>
      <c r="Q58" s="57">
        <f t="shared" ca="1" si="1"/>
        <v>16.46023776267285</v>
      </c>
      <c r="R58" s="57">
        <f t="shared" ca="1" si="2"/>
        <v>21.769014767791926</v>
      </c>
      <c r="S58" s="55">
        <f t="shared" ca="1" si="3"/>
        <v>0.5787011290014632</v>
      </c>
      <c r="T58" s="29">
        <f t="shared" ca="1" si="4"/>
        <v>-0.4212988709985368</v>
      </c>
      <c r="U58" s="58"/>
      <c r="V58" s="10"/>
      <c r="W58" s="10"/>
      <c r="X58" s="10"/>
      <c r="Y58" s="10"/>
      <c r="Z58" s="10"/>
      <c r="AA58" s="64">
        <f ca="1">IFERROR(Sheet3!Q58,"")</f>
        <v>70.244440222742639</v>
      </c>
      <c r="AB58" s="10" t="str">
        <f t="shared" ca="1" si="0"/>
        <v>Hedge</v>
      </c>
      <c r="AC58" s="10" t="str">
        <f t="shared" ca="1" si="5"/>
        <v/>
      </c>
      <c r="AD58" s="65">
        <f ca="1">Sheet3!N58</f>
        <v>2.3163978299827903</v>
      </c>
      <c r="AE58" s="65">
        <f ca="1">Sheet3!O58</f>
        <v>2.6172541099583486</v>
      </c>
      <c r="AF58" s="10" t="str">
        <f t="shared" ca="1" si="6"/>
        <v>Hedge</v>
      </c>
      <c r="AG58" s="10" t="str">
        <f t="shared" ca="1" si="7"/>
        <v/>
      </c>
      <c r="AH58" s="3" t="str">
        <f t="shared" ca="1" si="16"/>
        <v>Hedge</v>
      </c>
      <c r="AI58" s="5" t="str">
        <f t="shared" ca="1" si="9"/>
        <v/>
      </c>
    </row>
    <row r="59" spans="10:35" x14ac:dyDescent="0.2">
      <c r="J59" s="3">
        <v>57</v>
      </c>
      <c r="K59" s="72">
        <f t="shared" si="10"/>
        <v>0.7719999999999998</v>
      </c>
      <c r="L59" s="57">
        <f t="shared" ca="1" si="11"/>
        <v>72.53205573308567</v>
      </c>
      <c r="M59" s="55">
        <f t="shared" ca="1" si="12"/>
        <v>0.31197054370230937</v>
      </c>
      <c r="N59" s="56">
        <f t="shared" ca="1" si="13"/>
        <v>0.54964805911580483</v>
      </c>
      <c r="O59" s="55">
        <f t="shared" ca="1" si="14"/>
        <v>0.68802945629769063</v>
      </c>
      <c r="P59" s="55">
        <f t="shared" ca="1" si="15"/>
        <v>0.45035194088419522</v>
      </c>
      <c r="Q59" s="57">
        <f t="shared" ca="1" si="1"/>
        <v>14.547432447123196</v>
      </c>
      <c r="R59" s="57">
        <f t="shared" ca="1" si="2"/>
        <v>23.175831511357856</v>
      </c>
      <c r="S59" s="55">
        <f t="shared" ca="1" si="3"/>
        <v>0.54964805911580483</v>
      </c>
      <c r="T59" s="29">
        <f t="shared" ca="1" si="4"/>
        <v>-0.45035194088419517</v>
      </c>
      <c r="U59" s="58"/>
      <c r="V59" s="10"/>
      <c r="W59" s="10"/>
      <c r="X59" s="10"/>
      <c r="Y59" s="10"/>
      <c r="Z59" s="10"/>
      <c r="AA59" s="64">
        <f ca="1">IFERROR(Sheet3!Q59,"")</f>
        <v>70.247495358049349</v>
      </c>
      <c r="AB59" s="10" t="str">
        <f t="shared" ca="1" si="0"/>
        <v>Hedge</v>
      </c>
      <c r="AC59" s="10" t="str">
        <f t="shared" ca="1" si="5"/>
        <v/>
      </c>
      <c r="AD59" s="65">
        <f ca="1">Sheet3!N59</f>
        <v>1.3204050552866988</v>
      </c>
      <c r="AE59" s="65">
        <f ca="1">Sheet3!O59</f>
        <v>1.7526880735105821</v>
      </c>
      <c r="AF59" s="10" t="str">
        <f t="shared" ca="1" si="6"/>
        <v>Hedge</v>
      </c>
      <c r="AG59" s="10" t="str">
        <f t="shared" ca="1" si="7"/>
        <v/>
      </c>
      <c r="AH59" s="3" t="str">
        <f t="shared" ca="1" si="16"/>
        <v>Hedge</v>
      </c>
      <c r="AI59" s="5" t="str">
        <f t="shared" ca="1" si="9"/>
        <v/>
      </c>
    </row>
    <row r="60" spans="10:35" x14ac:dyDescent="0.2">
      <c r="J60" s="3">
        <v>58</v>
      </c>
      <c r="K60" s="72">
        <f t="shared" si="10"/>
        <v>0.76799999999999979</v>
      </c>
      <c r="L60" s="57">
        <f t="shared" ca="1" si="11"/>
        <v>69.322019143134185</v>
      </c>
      <c r="M60" s="55">
        <f t="shared" ca="1" si="12"/>
        <v>0.2862660580432913</v>
      </c>
      <c r="N60" s="56">
        <f t="shared" ca="1" si="13"/>
        <v>0.51958936642399878</v>
      </c>
      <c r="O60" s="55">
        <f t="shared" ca="1" si="14"/>
        <v>0.7137339419567087</v>
      </c>
      <c r="P60" s="55">
        <f t="shared" ca="1" si="15"/>
        <v>0.48041063357600128</v>
      </c>
      <c r="Q60" s="57">
        <f t="shared" ca="1" si="1"/>
        <v>12.7771349822264</v>
      </c>
      <c r="R60" s="57">
        <f t="shared" ca="1" si="2"/>
        <v>24.644793659968208</v>
      </c>
      <c r="S60" s="55">
        <f t="shared" ca="1" si="3"/>
        <v>0.51958936642399878</v>
      </c>
      <c r="T60" s="29">
        <f t="shared" ca="1" si="4"/>
        <v>-0.48041063357600122</v>
      </c>
      <c r="U60" s="58"/>
      <c r="V60" s="10"/>
      <c r="W60" s="10"/>
      <c r="X60" s="10"/>
      <c r="Y60" s="10"/>
      <c r="Z60" s="10"/>
      <c r="AA60" s="64">
        <f ca="1">IFERROR(Sheet3!Q60,"")</f>
        <v>62.600950482234595</v>
      </c>
      <c r="AB60" s="10" t="str">
        <f t="shared" ca="1" si="0"/>
        <v/>
      </c>
      <c r="AC60" s="10" t="str">
        <f t="shared" ca="1" si="5"/>
        <v/>
      </c>
      <c r="AD60" s="65">
        <f ca="1">Sheet3!N60</f>
        <v>0.27317702643613018</v>
      </c>
      <c r="AE60" s="65">
        <f ca="1">Sheet3!O60</f>
        <v>0.76634737546094756</v>
      </c>
      <c r="AF60" s="10" t="str">
        <f t="shared" ca="1" si="6"/>
        <v>Hedge</v>
      </c>
      <c r="AG60" s="10" t="str">
        <f t="shared" ca="1" si="7"/>
        <v/>
      </c>
      <c r="AH60" s="3" t="str">
        <f t="shared" ca="1" si="16"/>
        <v/>
      </c>
      <c r="AI60" s="5" t="str">
        <f t="shared" ca="1" si="9"/>
        <v/>
      </c>
    </row>
    <row r="61" spans="10:35" x14ac:dyDescent="0.2">
      <c r="J61" s="3">
        <v>59</v>
      </c>
      <c r="K61" s="72">
        <f t="shared" si="10"/>
        <v>0.76399999999999979</v>
      </c>
      <c r="L61" s="57">
        <f t="shared" ca="1" si="11"/>
        <v>63.916366368620487</v>
      </c>
      <c r="M61" s="55">
        <f t="shared" ca="1" si="12"/>
        <v>0.2427513442561654</v>
      </c>
      <c r="N61" s="56">
        <f t="shared" ca="1" si="13"/>
        <v>0.46588028811090315</v>
      </c>
      <c r="O61" s="55">
        <f t="shared" ca="1" si="14"/>
        <v>0.7572486557438346</v>
      </c>
      <c r="P61" s="55">
        <f t="shared" ca="1" si="15"/>
        <v>0.53411971188909679</v>
      </c>
      <c r="Q61" s="57">
        <f t="shared" ca="1" si="1"/>
        <v>10.061375265547042</v>
      </c>
      <c r="R61" s="57">
        <f t="shared" ca="1" si="2"/>
        <v>27.363920263540599</v>
      </c>
      <c r="S61" s="55">
        <f t="shared" ca="1" si="3"/>
        <v>0.46588028811090315</v>
      </c>
      <c r="T61" s="29">
        <f t="shared" ca="1" si="4"/>
        <v>-0.53411971188909679</v>
      </c>
      <c r="U61" s="58"/>
      <c r="V61" s="10"/>
      <c r="W61" s="10"/>
      <c r="X61" s="10"/>
      <c r="Y61" s="10"/>
      <c r="Z61" s="10"/>
      <c r="AA61" s="64">
        <f ca="1">IFERROR(Sheet3!Q61,"")</f>
        <v>55.391102966925885</v>
      </c>
      <c r="AB61" s="10" t="str">
        <f t="shared" ca="1" si="0"/>
        <v/>
      </c>
      <c r="AC61" s="10" t="str">
        <f t="shared" ca="1" si="5"/>
        <v/>
      </c>
      <c r="AD61" s="65">
        <f ca="1">Sheet3!N61</f>
        <v>-1.0243100939817253</v>
      </c>
      <c r="AE61" s="65">
        <f ca="1">Sheet3!O61</f>
        <v>-0.42742427083416773</v>
      </c>
      <c r="AF61" s="10" t="str">
        <f t="shared" ca="1" si="6"/>
        <v/>
      </c>
      <c r="AG61" s="10" t="str">
        <f t="shared" ca="1" si="7"/>
        <v/>
      </c>
      <c r="AH61" s="3" t="str">
        <f t="shared" ca="1" si="16"/>
        <v/>
      </c>
      <c r="AI61" s="5" t="str">
        <f t="shared" ca="1" si="9"/>
        <v/>
      </c>
    </row>
    <row r="62" spans="10:35" x14ac:dyDescent="0.2">
      <c r="J62" s="3">
        <v>60</v>
      </c>
      <c r="K62" s="72">
        <f t="shared" si="10"/>
        <v>0.75999999999999979</v>
      </c>
      <c r="L62" s="57">
        <f t="shared" ca="1" si="11"/>
        <v>63.002217306138149</v>
      </c>
      <c r="M62" s="55">
        <f t="shared" ca="1" si="12"/>
        <v>0.23517711568792146</v>
      </c>
      <c r="N62" s="56">
        <f t="shared" ca="1" si="13"/>
        <v>0.45554770284690055</v>
      </c>
      <c r="O62" s="55">
        <f t="shared" ca="1" si="14"/>
        <v>0.76482288431207857</v>
      </c>
      <c r="P62" s="55">
        <f t="shared" ca="1" si="15"/>
        <v>0.5444522971530994</v>
      </c>
      <c r="Q62" s="57">
        <f t="shared" ca="1" si="1"/>
        <v>9.5928085171237427</v>
      </c>
      <c r="R62" s="57">
        <f t="shared" ca="1" si="2"/>
        <v>27.838746649308682</v>
      </c>
      <c r="S62" s="55">
        <f t="shared" ca="1" si="3"/>
        <v>0.45554770284690055</v>
      </c>
      <c r="T62" s="29">
        <f t="shared" ca="1" si="4"/>
        <v>-0.5444522971530994</v>
      </c>
      <c r="U62" s="58"/>
      <c r="V62" s="10"/>
      <c r="W62" s="10"/>
      <c r="X62" s="10"/>
      <c r="Y62" s="10"/>
      <c r="Z62" s="10"/>
      <c r="AA62" s="64">
        <f ca="1">IFERROR(Sheet3!Q62,"")</f>
        <v>54.108401388306234</v>
      </c>
      <c r="AB62" s="10" t="str">
        <f t="shared" ca="1" si="0"/>
        <v/>
      </c>
      <c r="AC62" s="10" t="str">
        <f t="shared" ca="1" si="5"/>
        <v/>
      </c>
      <c r="AD62" s="65">
        <f ca="1">Sheet3!N62</f>
        <v>-1.7699024269367811</v>
      </c>
      <c r="AE62" s="65">
        <f ca="1">Sheet3!O62</f>
        <v>-1.3224097082359101</v>
      </c>
      <c r="AF62" s="10" t="str">
        <f t="shared" ca="1" si="6"/>
        <v/>
      </c>
      <c r="AG62" s="10" t="str">
        <f t="shared" ca="1" si="7"/>
        <v/>
      </c>
      <c r="AH62" s="3" t="str">
        <f t="shared" ca="1" si="16"/>
        <v/>
      </c>
      <c r="AI62" s="5" t="str">
        <f t="shared" ca="1" si="9"/>
        <v/>
      </c>
    </row>
    <row r="63" spans="10:35" x14ac:dyDescent="0.2">
      <c r="J63" s="3">
        <v>61</v>
      </c>
      <c r="K63" s="72">
        <f t="shared" si="10"/>
        <v>0.75599999999999978</v>
      </c>
      <c r="L63" s="57">
        <f t="shared" ca="1" si="11"/>
        <v>61.331370908500787</v>
      </c>
      <c r="M63" s="55">
        <f t="shared" ca="1" si="12"/>
        <v>0.22155470974716898</v>
      </c>
      <c r="N63" s="56">
        <f t="shared" ca="1" si="13"/>
        <v>0.43710419782421878</v>
      </c>
      <c r="O63" s="55">
        <f t="shared" ca="1" si="14"/>
        <v>0.77844529025283105</v>
      </c>
      <c r="P63" s="55">
        <f t="shared" ca="1" si="15"/>
        <v>0.56289580217578128</v>
      </c>
      <c r="Q63" s="57">
        <f t="shared" ca="1" si="1"/>
        <v>8.8008066920518466</v>
      </c>
      <c r="R63" s="57">
        <f t="shared" ca="1" si="2"/>
        <v>28.746845823344252</v>
      </c>
      <c r="S63" s="55">
        <f t="shared" ca="1" si="3"/>
        <v>0.43710419782421878</v>
      </c>
      <c r="T63" s="29">
        <f t="shared" ca="1" si="4"/>
        <v>-0.56289580217578128</v>
      </c>
      <c r="U63" s="58"/>
      <c r="V63" s="10"/>
      <c r="W63" s="10"/>
      <c r="X63" s="10"/>
      <c r="Y63" s="10"/>
      <c r="Z63" s="10"/>
      <c r="AA63" s="64">
        <f ca="1">IFERROR(Sheet3!Q63,"")</f>
        <v>49.395722661742575</v>
      </c>
      <c r="AB63" s="10" t="str">
        <f t="shared" ca="1" si="0"/>
        <v/>
      </c>
      <c r="AC63" s="10" t="str">
        <f t="shared" ca="1" si="5"/>
        <v/>
      </c>
      <c r="AD63" s="65">
        <f ca="1">Sheet3!N63</f>
        <v>-2.2723376957353452</v>
      </c>
      <c r="AE63" s="65">
        <f ca="1">Sheet3!O63</f>
        <v>-1.9556950332355334</v>
      </c>
      <c r="AF63" s="10" t="str">
        <f t="shared" ca="1" si="6"/>
        <v/>
      </c>
      <c r="AG63" s="10" t="str">
        <f t="shared" ca="1" si="7"/>
        <v/>
      </c>
      <c r="AH63" s="3" t="str">
        <f t="shared" ca="1" si="16"/>
        <v/>
      </c>
      <c r="AI63" s="5" t="str">
        <f t="shared" ca="1" si="9"/>
        <v/>
      </c>
    </row>
    <row r="64" spans="10:35" x14ac:dyDescent="0.2">
      <c r="J64" s="3">
        <v>62</v>
      </c>
      <c r="K64" s="72">
        <f t="shared" si="10"/>
        <v>0.75199999999999978</v>
      </c>
      <c r="L64" s="57">
        <f t="shared" ca="1" si="11"/>
        <v>65.440500354225634</v>
      </c>
      <c r="M64" s="55">
        <f t="shared" ca="1" si="12"/>
        <v>0.25426236713627826</v>
      </c>
      <c r="N64" s="56">
        <f t="shared" ca="1" si="13"/>
        <v>0.47842334995622648</v>
      </c>
      <c r="O64" s="55">
        <f t="shared" ca="1" si="14"/>
        <v>0.74573763286372174</v>
      </c>
      <c r="P64" s="55">
        <f t="shared" ca="1" si="15"/>
        <v>0.52157665004377352</v>
      </c>
      <c r="Q64" s="57">
        <f t="shared" ca="1" si="1"/>
        <v>10.635035708351129</v>
      </c>
      <c r="R64" s="57">
        <f t="shared" ca="1" si="2"/>
        <v>26.50121052894125</v>
      </c>
      <c r="S64" s="55">
        <f t="shared" ca="1" si="3"/>
        <v>0.47842334995622648</v>
      </c>
      <c r="T64" s="29">
        <f t="shared" ca="1" si="4"/>
        <v>-0.52157665004377352</v>
      </c>
      <c r="U64" s="58"/>
      <c r="V64" s="10"/>
      <c r="W64" s="10"/>
      <c r="X64" s="10"/>
      <c r="Y64" s="10"/>
      <c r="Z64" s="10"/>
      <c r="AA64" s="64">
        <f ca="1">IFERROR(Sheet3!Q64,"")</f>
        <v>50.212152172428588</v>
      </c>
      <c r="AB64" s="10" t="str">
        <f t="shared" ca="1" si="0"/>
        <v/>
      </c>
      <c r="AC64" s="10" t="str">
        <f t="shared" ca="1" si="5"/>
        <v/>
      </c>
      <c r="AD64" s="65">
        <f ca="1">Sheet3!N64</f>
        <v>-1.8409300666155701</v>
      </c>
      <c r="AE64" s="65">
        <f ca="1">Sheet3!O64</f>
        <v>-1.8791850554888914</v>
      </c>
      <c r="AF64" s="10" t="str">
        <f t="shared" ca="1" si="6"/>
        <v/>
      </c>
      <c r="AG64" s="10" t="str">
        <f t="shared" ca="1" si="7"/>
        <v>Exit Hedge</v>
      </c>
      <c r="AH64" s="3" t="str">
        <f t="shared" ca="1" si="16"/>
        <v/>
      </c>
      <c r="AI64" s="5" t="str">
        <f t="shared" ca="1" si="9"/>
        <v/>
      </c>
    </row>
    <row r="65" spans="10:35" x14ac:dyDescent="0.2">
      <c r="J65" s="3">
        <v>63</v>
      </c>
      <c r="K65" s="72">
        <f t="shared" si="10"/>
        <v>0.74799999999999978</v>
      </c>
      <c r="L65" s="57">
        <f t="shared" ca="1" si="11"/>
        <v>64.712192648282027</v>
      </c>
      <c r="M65" s="55">
        <f t="shared" ca="1" si="12"/>
        <v>0.24813698960970931</v>
      </c>
      <c r="N65" s="56">
        <f t="shared" ca="1" si="13"/>
        <v>0.47012521992320511</v>
      </c>
      <c r="O65" s="55">
        <f t="shared" ca="1" si="14"/>
        <v>0.75186301039029069</v>
      </c>
      <c r="P65" s="55">
        <f t="shared" ca="1" si="15"/>
        <v>0.52987478007679489</v>
      </c>
      <c r="Q65" s="57">
        <f t="shared" ca="1" si="1"/>
        <v>10.240375810222996</v>
      </c>
      <c r="R65" s="57">
        <f t="shared" ca="1" si="2"/>
        <v>26.864134009124506</v>
      </c>
      <c r="S65" s="55">
        <f t="shared" ca="1" si="3"/>
        <v>0.47012521992320511</v>
      </c>
      <c r="T65" s="29">
        <f t="shared" ca="1" si="4"/>
        <v>-0.52987478007679489</v>
      </c>
      <c r="U65" s="58"/>
      <c r="V65" s="10"/>
      <c r="W65" s="10"/>
      <c r="X65" s="10"/>
      <c r="Y65" s="10"/>
      <c r="Z65" s="10"/>
      <c r="AA65" s="64">
        <f ca="1">IFERROR(Sheet3!Q65,"")</f>
        <v>43.435970874832826</v>
      </c>
      <c r="AB65" s="10" t="str">
        <f t="shared" ca="1" si="0"/>
        <v/>
      </c>
      <c r="AC65" s="10" t="str">
        <f t="shared" ca="1" si="5"/>
        <v/>
      </c>
      <c r="AD65" s="65">
        <f ca="1">Sheet3!N65</f>
        <v>-1.5852250207697978</v>
      </c>
      <c r="AE65" s="65">
        <f ca="1">Sheet3!O65</f>
        <v>-1.6832116990094956</v>
      </c>
      <c r="AF65" s="10" t="str">
        <f t="shared" ca="1" si="6"/>
        <v/>
      </c>
      <c r="AG65" s="10" t="str">
        <f t="shared" ca="1" si="7"/>
        <v>Exit Hedge</v>
      </c>
      <c r="AH65" s="3" t="str">
        <f t="shared" ca="1" si="16"/>
        <v/>
      </c>
      <c r="AI65" s="5" t="str">
        <f t="shared" ca="1" si="9"/>
        <v/>
      </c>
    </row>
    <row r="66" spans="10:35" x14ac:dyDescent="0.2">
      <c r="J66" s="3">
        <v>64</v>
      </c>
      <c r="K66" s="72">
        <f t="shared" si="10"/>
        <v>0.74399999999999977</v>
      </c>
      <c r="L66" s="57">
        <f t="shared" ca="1" si="11"/>
        <v>69.762012271605656</v>
      </c>
      <c r="M66" s="55">
        <f t="shared" ca="1" si="12"/>
        <v>0.28886072466587875</v>
      </c>
      <c r="N66" s="56">
        <f t="shared" ca="1" si="13"/>
        <v>0.51877207531327385</v>
      </c>
      <c r="O66" s="55">
        <f t="shared" ca="1" si="14"/>
        <v>0.71113927533412125</v>
      </c>
      <c r="P66" s="55">
        <f t="shared" ca="1" si="15"/>
        <v>0.48122792468672615</v>
      </c>
      <c r="Q66" s="57">
        <f t="shared" ca="1" si="1"/>
        <v>12.687362544208824</v>
      </c>
      <c r="R66" s="57">
        <f t="shared" ca="1" si="2"/>
        <v>24.290587333293828</v>
      </c>
      <c r="S66" s="55">
        <f t="shared" ca="1" si="3"/>
        <v>0.51877207531327385</v>
      </c>
      <c r="T66" s="29">
        <f t="shared" ca="1" si="4"/>
        <v>-0.48122792468672615</v>
      </c>
      <c r="U66" s="58"/>
      <c r="V66" s="10"/>
      <c r="W66" s="10"/>
      <c r="X66" s="10"/>
      <c r="Y66" s="10"/>
      <c r="Z66" s="10"/>
      <c r="AA66" s="64">
        <f ca="1">IFERROR(Sheet3!Q66,"")</f>
        <v>51.318593675299205</v>
      </c>
      <c r="AB66" s="10" t="str">
        <f t="shared" ca="1" si="0"/>
        <v/>
      </c>
      <c r="AC66" s="10" t="str">
        <f t="shared" ca="1" si="5"/>
        <v/>
      </c>
      <c r="AD66" s="65">
        <f ca="1">Sheet3!N66</f>
        <v>-0.66985804515758218</v>
      </c>
      <c r="AE66" s="65">
        <f ca="1">Sheet3!O66</f>
        <v>-1.0076425964415534</v>
      </c>
      <c r="AF66" s="10" t="str">
        <f t="shared" ca="1" si="6"/>
        <v/>
      </c>
      <c r="AG66" s="10" t="str">
        <f t="shared" ca="1" si="7"/>
        <v>Exit Hedge</v>
      </c>
      <c r="AH66" s="3" t="str">
        <f t="shared" ca="1" si="16"/>
        <v/>
      </c>
      <c r="AI66" s="5" t="str">
        <f t="shared" ca="1" si="9"/>
        <v/>
      </c>
    </row>
    <row r="67" spans="10:35" x14ac:dyDescent="0.2">
      <c r="J67" s="3">
        <v>65</v>
      </c>
      <c r="K67" s="72">
        <f t="shared" si="10"/>
        <v>0.73999999999999977</v>
      </c>
      <c r="L67" s="57">
        <f t="shared" ca="1" si="11"/>
        <v>71.008618777935197</v>
      </c>
      <c r="M67" s="55">
        <f t="shared" ca="1" si="12"/>
        <v>0.29882752342448904</v>
      </c>
      <c r="N67" s="56">
        <f t="shared" ca="1" si="13"/>
        <v>0.52964881357373372</v>
      </c>
      <c r="O67" s="55">
        <f t="shared" ca="1" si="14"/>
        <v>0.70117247657551096</v>
      </c>
      <c r="P67" s="55">
        <f t="shared" ca="1" si="15"/>
        <v>0.47035118642626628</v>
      </c>
      <c r="Q67" s="57">
        <f t="shared" ref="Q67:Q130" ca="1" si="17">IFERROR(MAX(((((L67*EXP(-$B$4*K67))*N67)-($B$2*EXP(-$B$3*K67))*M67)),0),"")</f>
        <v>13.286703727780704</v>
      </c>
      <c r="R67" s="57">
        <f t="shared" ref="R67:R130" ca="1" si="18">IFERROR(MAX(((($B$2*EXP(-$B$3*K67))*O67)-(L67*EXP(-$B$4*$B$6))*P67),0),"")</f>
        <v>23.67261876897814</v>
      </c>
      <c r="S67" s="55">
        <f t="shared" ref="S67:S130" ca="1" si="19">IFERROR(N67*EXP(-$B$4*K67),"")</f>
        <v>0.52964881357373372</v>
      </c>
      <c r="T67" s="29">
        <f t="shared" ref="T67:T130" ca="1" si="20">IFERROR((N67-1)*EXP(-$B$4*K67),"")</f>
        <v>-0.47035118642626628</v>
      </c>
      <c r="U67" s="58"/>
      <c r="V67" s="10"/>
      <c r="W67" s="10"/>
      <c r="X67" s="10"/>
      <c r="Y67" s="10"/>
      <c r="Z67" s="10"/>
      <c r="AA67" s="64">
        <f ca="1">IFERROR(Sheet3!Q67,"")</f>
        <v>48.497078302549831</v>
      </c>
      <c r="AB67" s="10" t="str">
        <f t="shared" ref="AB67:AB130" ca="1" si="21">IF(AA67&gt;$B$12,"Hedge","")</f>
        <v/>
      </c>
      <c r="AC67" s="10" t="str">
        <f t="shared" ref="AC67:AC130" ca="1" si="22">IF(AA67="","",IF(AA67&lt;$B$13,"Exit Hedge",""))</f>
        <v/>
      </c>
      <c r="AD67" s="65">
        <f ca="1">Sheet3!N67</f>
        <v>2.9209079023360118E-2</v>
      </c>
      <c r="AE67" s="65">
        <f ca="1">Sheet3!O67</f>
        <v>-0.31640814613161106</v>
      </c>
      <c r="AF67" s="10" t="str">
        <f t="shared" ref="AF67:AF130" ca="1" si="23">IF(AD67&gt;0,IF(AD67&lt;AE67,"Hedge",""),"")</f>
        <v/>
      </c>
      <c r="AG67" s="10" t="str">
        <f t="shared" ref="AG67:AG130" ca="1" si="24">IF(AD67&lt;0,IF(AD67&gt;AE67,"Exit Hedge",""),"")</f>
        <v/>
      </c>
      <c r="AH67" s="3" t="str">
        <f t="shared" ca="1" si="16"/>
        <v/>
      </c>
      <c r="AI67" s="5" t="str">
        <f t="shared" ref="AI67:AI130" ca="1" si="25">IF(AND(AG67="Exit Hedge",AC67="Exit Hedge"),"Exit Hedge","")</f>
        <v/>
      </c>
    </row>
    <row r="68" spans="10:35" x14ac:dyDescent="0.2">
      <c r="J68" s="3">
        <v>66</v>
      </c>
      <c r="K68" s="72">
        <f t="shared" ref="K68:K131" si="26">IFERROR(IF(K67-$B$7&gt;0,K67-$B$7,""),"")</f>
        <v>0.73599999999999977</v>
      </c>
      <c r="L68" s="57">
        <f t="shared" ref="L68:L131" ca="1" si="27">(L67+$B$8*$B$7*L67+$B$5*NORMSINV(RAND())*SQRT($B$7)*L67)</f>
        <v>69.678996435813389</v>
      </c>
      <c r="M68" s="55">
        <f t="shared" ref="M68:M131" ca="1" si="28">IFERROR(_xlfn.NORM.S.DIST((((LN(L68/$B$2)+($B$3-$B$4-($B$5^2)/2)*K68)/($B$5*SQRT(K68)))),TRUE),"")</f>
        <v>0.28785861874179142</v>
      </c>
      <c r="N68" s="56">
        <f t="shared" ref="N68:N131" ca="1" si="29">IFERROR(_xlfn.NORM.S.DIST((((LN(L68/$B$2)+($B$3-$B$4+($B$5^2)/2)*K68)/($B$5*SQRT(K68)))),TRUE),"")</f>
        <v>0.51630489502259247</v>
      </c>
      <c r="O68" s="55">
        <f t="shared" ref="O68:O131" ca="1" si="30">IFERROR(_xlfn.NORM.S.DIST(-(((LN(L68/$B$2)+($B$3-$B$4-($B$5^2)/2)*K68)/($B$5*SQRT(K68)))),TRUE),"")</f>
        <v>0.71214138125820858</v>
      </c>
      <c r="P68" s="55">
        <f t="shared" ref="P68:P131" ca="1" si="31">IFERROR(_xlfn.NORM.S.DIST(-(((LN(L68/$B$2)+($B$3-$B$4+($B$5^2)/2)*K68)/($B$5*SQRT(K68)))),TRUE),"")</f>
        <v>0.48369510497740753</v>
      </c>
      <c r="Q68" s="57">
        <f t="shared" ca="1" si="17"/>
        <v>12.537052500802627</v>
      </c>
      <c r="R68" s="57">
        <f t="shared" ca="1" si="18"/>
        <v>24.281897191295528</v>
      </c>
      <c r="S68" s="55">
        <f t="shared" ca="1" si="19"/>
        <v>0.51630489502259247</v>
      </c>
      <c r="T68" s="29">
        <f t="shared" ca="1" si="20"/>
        <v>-0.48369510497740753</v>
      </c>
      <c r="U68" s="58"/>
      <c r="V68" s="10"/>
      <c r="W68" s="10"/>
      <c r="X68" s="10"/>
      <c r="Y68" s="10"/>
      <c r="Z68" s="10"/>
      <c r="AA68" s="64">
        <f ca="1">IFERROR(Sheet3!Q68,"")</f>
        <v>38.066282495461344</v>
      </c>
      <c r="AB68" s="10" t="str">
        <f t="shared" ca="1" si="21"/>
        <v/>
      </c>
      <c r="AC68" s="10" t="str">
        <f t="shared" ca="1" si="22"/>
        <v/>
      </c>
      <c r="AD68" s="65">
        <f ca="1">Sheet3!N68</f>
        <v>0.22281462770207838</v>
      </c>
      <c r="AE68" s="65">
        <f ca="1">Sheet3!O68</f>
        <v>4.3073703090848556E-2</v>
      </c>
      <c r="AF68" s="10" t="str">
        <f t="shared" ca="1" si="23"/>
        <v/>
      </c>
      <c r="AG68" s="10" t="str">
        <f t="shared" ca="1" si="24"/>
        <v/>
      </c>
      <c r="AH68" s="3" t="str">
        <f t="shared" ca="1" si="16"/>
        <v/>
      </c>
      <c r="AI68" s="5" t="str">
        <f t="shared" ca="1" si="25"/>
        <v/>
      </c>
    </row>
    <row r="69" spans="10:35" x14ac:dyDescent="0.2">
      <c r="J69" s="3">
        <v>67</v>
      </c>
      <c r="K69" s="72">
        <f t="shared" si="26"/>
        <v>0.73199999999999976</v>
      </c>
      <c r="L69" s="57">
        <f t="shared" ca="1" si="27"/>
        <v>71.67344366626304</v>
      </c>
      <c r="M69" s="55">
        <f t="shared" ca="1" si="28"/>
        <v>0.30396827919549108</v>
      </c>
      <c r="N69" s="56">
        <f t="shared" ca="1" si="29"/>
        <v>0.53421825447918903</v>
      </c>
      <c r="O69" s="55">
        <f t="shared" ca="1" si="30"/>
        <v>0.69603172080450892</v>
      </c>
      <c r="P69" s="55">
        <f t="shared" ca="1" si="31"/>
        <v>0.46578174552081097</v>
      </c>
      <c r="Q69" s="57">
        <f t="shared" ca="1" si="17"/>
        <v>13.530085395889358</v>
      </c>
      <c r="R69" s="57">
        <f t="shared" ca="1" si="18"/>
        <v>23.309800715636186</v>
      </c>
      <c r="S69" s="55">
        <f t="shared" ca="1" si="19"/>
        <v>0.53421825447918903</v>
      </c>
      <c r="T69" s="29">
        <f t="shared" ca="1" si="20"/>
        <v>-0.46578174552081097</v>
      </c>
      <c r="U69" s="58"/>
      <c r="V69" s="10"/>
      <c r="W69" s="10"/>
      <c r="X69" s="10"/>
      <c r="Y69" s="10"/>
      <c r="Z69" s="10"/>
      <c r="AA69" s="64">
        <f ca="1">IFERROR(Sheet3!Q69,"")</f>
        <v>36.271281015428372</v>
      </c>
      <c r="AB69" s="10" t="str">
        <f t="shared" ca="1" si="21"/>
        <v/>
      </c>
      <c r="AC69" s="10" t="str">
        <f t="shared" ca="1" si="22"/>
        <v/>
      </c>
      <c r="AD69" s="65">
        <f ca="1">Sheet3!N69</f>
        <v>0.57714290921053646</v>
      </c>
      <c r="AE69" s="65">
        <f ca="1">Sheet3!O69</f>
        <v>0.39911984050397381</v>
      </c>
      <c r="AF69" s="10" t="str">
        <f t="shared" ca="1" si="23"/>
        <v/>
      </c>
      <c r="AG69" s="10" t="str">
        <f t="shared" ca="1" si="24"/>
        <v/>
      </c>
      <c r="AH69" s="3" t="str">
        <f t="shared" ca="1" si="16"/>
        <v/>
      </c>
      <c r="AI69" s="5" t="str">
        <f t="shared" ca="1" si="25"/>
        <v/>
      </c>
    </row>
    <row r="70" spans="10:35" x14ac:dyDescent="0.2">
      <c r="J70" s="3">
        <v>68</v>
      </c>
      <c r="K70" s="72">
        <f t="shared" si="26"/>
        <v>0.72799999999999976</v>
      </c>
      <c r="L70" s="57">
        <f t="shared" ca="1" si="27"/>
        <v>72.537282903490478</v>
      </c>
      <c r="M70" s="55">
        <f t="shared" ca="1" si="28"/>
        <v>0.31088914764279058</v>
      </c>
      <c r="N70" s="56">
        <f t="shared" ca="1" si="29"/>
        <v>0.54138707414527643</v>
      </c>
      <c r="O70" s="55">
        <f t="shared" ca="1" si="30"/>
        <v>0.68911085235720937</v>
      </c>
      <c r="P70" s="55">
        <f t="shared" ca="1" si="31"/>
        <v>0.45861292585472357</v>
      </c>
      <c r="Q70" s="57">
        <f t="shared" ca="1" si="17"/>
        <v>13.938726301333332</v>
      </c>
      <c r="R70" s="57">
        <f t="shared" ca="1" si="18"/>
        <v>22.883930799885825</v>
      </c>
      <c r="S70" s="55">
        <f t="shared" ca="1" si="19"/>
        <v>0.54138707414527643</v>
      </c>
      <c r="T70" s="29">
        <f t="shared" ca="1" si="20"/>
        <v>-0.45861292585472357</v>
      </c>
      <c r="U70" s="58"/>
      <c r="V70" s="10"/>
      <c r="W70" s="10"/>
      <c r="X70" s="10"/>
      <c r="Y70" s="10"/>
      <c r="Z70" s="10"/>
      <c r="AA70" s="64">
        <f ca="1">IFERROR(Sheet3!Q70,"")</f>
        <v>38.76269249250511</v>
      </c>
      <c r="AB70" s="10" t="str">
        <f t="shared" ca="1" si="21"/>
        <v/>
      </c>
      <c r="AC70" s="10" t="str">
        <f t="shared" ca="1" si="22"/>
        <v/>
      </c>
      <c r="AD70" s="65">
        <f ca="1">Sheet3!N70</f>
        <v>0.84282036369801006</v>
      </c>
      <c r="AE70" s="65">
        <f ca="1">Sheet3!O70</f>
        <v>0.69492018929999799</v>
      </c>
      <c r="AF70" s="10" t="str">
        <f t="shared" ca="1" si="23"/>
        <v/>
      </c>
      <c r="AG70" s="10" t="str">
        <f t="shared" ca="1" si="24"/>
        <v/>
      </c>
      <c r="AH70" s="3" t="str">
        <f t="shared" ca="1" si="16"/>
        <v/>
      </c>
      <c r="AI70" s="5" t="str">
        <f t="shared" ca="1" si="25"/>
        <v/>
      </c>
    </row>
    <row r="71" spans="10:35" x14ac:dyDescent="0.2">
      <c r="J71" s="3">
        <v>69</v>
      </c>
      <c r="K71" s="72">
        <f t="shared" si="26"/>
        <v>0.72399999999999975</v>
      </c>
      <c r="L71" s="57">
        <f t="shared" ca="1" si="27"/>
        <v>77.458617981116618</v>
      </c>
      <c r="M71" s="55">
        <f t="shared" ca="1" si="28"/>
        <v>0.35069629031071436</v>
      </c>
      <c r="N71" s="56">
        <f t="shared" ca="1" si="29"/>
        <v>0.58401514276560085</v>
      </c>
      <c r="O71" s="55">
        <f t="shared" ca="1" si="30"/>
        <v>0.64930370968928564</v>
      </c>
      <c r="P71" s="55">
        <f t="shared" ca="1" si="31"/>
        <v>0.4159848572343991</v>
      </c>
      <c r="Q71" s="57">
        <f t="shared" ca="1" si="17"/>
        <v>16.651110711379886</v>
      </c>
      <c r="R71" s="57">
        <f t="shared" ca="1" si="18"/>
        <v>20.704319108469832</v>
      </c>
      <c r="S71" s="55">
        <f t="shared" ca="1" si="19"/>
        <v>0.58401514276560085</v>
      </c>
      <c r="T71" s="29">
        <f t="shared" ca="1" si="20"/>
        <v>-0.41598485723439915</v>
      </c>
      <c r="U71" s="58"/>
      <c r="V71" s="10"/>
      <c r="W71" s="10"/>
      <c r="X71" s="10"/>
      <c r="Y71" s="10"/>
      <c r="Z71" s="10"/>
      <c r="AA71" s="64">
        <f ca="1">IFERROR(Sheet3!Q71,"")</f>
        <v>49.722251605858666</v>
      </c>
      <c r="AB71" s="10" t="str">
        <f t="shared" ca="1" si="21"/>
        <v/>
      </c>
      <c r="AC71" s="10" t="str">
        <f t="shared" ca="1" si="22"/>
        <v/>
      </c>
      <c r="AD71" s="65">
        <f ca="1">Sheet3!N71</f>
        <v>1.584504992194951</v>
      </c>
      <c r="AE71" s="65">
        <f ca="1">Sheet3!O71</f>
        <v>1.2879767245633</v>
      </c>
      <c r="AF71" s="10" t="str">
        <f t="shared" ca="1" si="23"/>
        <v/>
      </c>
      <c r="AG71" s="10" t="str">
        <f t="shared" ca="1" si="24"/>
        <v/>
      </c>
      <c r="AH71" s="3" t="str">
        <f t="shared" ca="1" si="16"/>
        <v/>
      </c>
      <c r="AI71" s="5" t="str">
        <f t="shared" ca="1" si="25"/>
        <v/>
      </c>
    </row>
    <row r="72" spans="10:35" x14ac:dyDescent="0.2">
      <c r="J72" s="3">
        <v>70</v>
      </c>
      <c r="K72" s="72">
        <f t="shared" si="26"/>
        <v>0.71999999999999975</v>
      </c>
      <c r="L72" s="57">
        <f t="shared" ca="1" si="27"/>
        <v>78.876136359750092</v>
      </c>
      <c r="M72" s="55">
        <f t="shared" ca="1" si="28"/>
        <v>0.36207067056911918</v>
      </c>
      <c r="N72" s="56">
        <f t="shared" ca="1" si="29"/>
        <v>0.5952380428302857</v>
      </c>
      <c r="O72" s="55">
        <f t="shared" ca="1" si="30"/>
        <v>0.63792932943088076</v>
      </c>
      <c r="P72" s="55">
        <f t="shared" ca="1" si="31"/>
        <v>0.4047619571697143</v>
      </c>
      <c r="Q72" s="57">
        <f t="shared" ca="1" si="17"/>
        <v>17.426408789057916</v>
      </c>
      <c r="R72" s="57">
        <f t="shared" ca="1" si="18"/>
        <v>20.091448347610772</v>
      </c>
      <c r="S72" s="55">
        <f t="shared" ca="1" si="19"/>
        <v>0.5952380428302857</v>
      </c>
      <c r="T72" s="29">
        <f t="shared" ca="1" si="20"/>
        <v>-0.4047619571697143</v>
      </c>
      <c r="U72" s="58"/>
      <c r="V72" s="10"/>
      <c r="W72" s="10"/>
      <c r="X72" s="10"/>
      <c r="Y72" s="10"/>
      <c r="Z72" s="10"/>
      <c r="AA72" s="64">
        <f ca="1">IFERROR(Sheet3!Q72,"")</f>
        <v>54.22341050296756</v>
      </c>
      <c r="AB72" s="10" t="str">
        <f t="shared" ca="1" si="21"/>
        <v/>
      </c>
      <c r="AC72" s="10" t="str">
        <f t="shared" ca="1" si="22"/>
        <v/>
      </c>
      <c r="AD72" s="65">
        <f ca="1">Sheet3!N72</f>
        <v>2.0634389117314527</v>
      </c>
      <c r="AE72" s="65">
        <f ca="1">Sheet3!O72</f>
        <v>1.804951516008735</v>
      </c>
      <c r="AF72" s="10" t="str">
        <f t="shared" ca="1" si="23"/>
        <v/>
      </c>
      <c r="AG72" s="10" t="str">
        <f t="shared" ca="1" si="24"/>
        <v/>
      </c>
      <c r="AH72" s="3" t="str">
        <f t="shared" ca="1" si="16"/>
        <v/>
      </c>
      <c r="AI72" s="5" t="str">
        <f t="shared" ca="1" si="25"/>
        <v/>
      </c>
    </row>
    <row r="73" spans="10:35" x14ac:dyDescent="0.2">
      <c r="J73" s="3">
        <v>71</v>
      </c>
      <c r="K73" s="72">
        <f t="shared" si="26"/>
        <v>0.71599999999999975</v>
      </c>
      <c r="L73" s="57">
        <f t="shared" ca="1" si="27"/>
        <v>75.641456073912593</v>
      </c>
      <c r="M73" s="55">
        <f t="shared" ca="1" si="28"/>
        <v>0.33594236114908366</v>
      </c>
      <c r="N73" s="56">
        <f t="shared" ca="1" si="29"/>
        <v>0.56700521491670774</v>
      </c>
      <c r="O73" s="55">
        <f t="shared" ca="1" si="30"/>
        <v>0.66405763885091629</v>
      </c>
      <c r="P73" s="55">
        <f t="shared" ca="1" si="31"/>
        <v>0.43299478508329226</v>
      </c>
      <c r="Q73" s="57">
        <f t="shared" ca="1" si="17"/>
        <v>15.486101584985047</v>
      </c>
      <c r="R73" s="57">
        <f t="shared" ca="1" si="18"/>
        <v>21.415181537208319</v>
      </c>
      <c r="S73" s="55">
        <f t="shared" ca="1" si="19"/>
        <v>0.56700521491670774</v>
      </c>
      <c r="T73" s="29">
        <f t="shared" ca="1" si="20"/>
        <v>-0.43299478508329226</v>
      </c>
      <c r="U73" s="58"/>
      <c r="V73" s="10"/>
      <c r="W73" s="10"/>
      <c r="X73" s="10"/>
      <c r="Y73" s="10"/>
      <c r="Z73" s="10"/>
      <c r="AA73" s="64">
        <f ca="1">IFERROR(Sheet3!Q73,"")</f>
        <v>54.307127030124597</v>
      </c>
      <c r="AB73" s="10" t="str">
        <f t="shared" ca="1" si="21"/>
        <v/>
      </c>
      <c r="AC73" s="10" t="str">
        <f t="shared" ca="1" si="22"/>
        <v/>
      </c>
      <c r="AD73" s="65">
        <f ca="1">Sheet3!N73</f>
        <v>1.7500170365904921</v>
      </c>
      <c r="AE73" s="65">
        <f ca="1">Sheet3!O73</f>
        <v>1.7683285297299065</v>
      </c>
      <c r="AF73" s="10" t="str">
        <f t="shared" ca="1" si="23"/>
        <v>Hedge</v>
      </c>
      <c r="AG73" s="10" t="str">
        <f t="shared" ca="1" si="24"/>
        <v/>
      </c>
      <c r="AH73" s="3" t="str">
        <f t="shared" ref="AH73:AH136" ca="1" si="32">IF(AND(AF73="Hedge",AB73="Hedge"),"Hedge","")</f>
        <v/>
      </c>
      <c r="AI73" s="5" t="str">
        <f t="shared" ca="1" si="25"/>
        <v/>
      </c>
    </row>
    <row r="74" spans="10:35" x14ac:dyDescent="0.2">
      <c r="J74" s="3">
        <v>72</v>
      </c>
      <c r="K74" s="72">
        <f t="shared" si="26"/>
        <v>0.71199999999999974</v>
      </c>
      <c r="L74" s="57">
        <f t="shared" ca="1" si="27"/>
        <v>75.88576998021324</v>
      </c>
      <c r="M74" s="55">
        <f t="shared" ca="1" si="28"/>
        <v>0.33788519117198856</v>
      </c>
      <c r="N74" s="56">
        <f t="shared" ca="1" si="29"/>
        <v>0.56844589623612474</v>
      </c>
      <c r="O74" s="55">
        <f t="shared" ca="1" si="30"/>
        <v>0.66211480882801144</v>
      </c>
      <c r="P74" s="55">
        <f t="shared" ca="1" si="31"/>
        <v>0.43155410376387526</v>
      </c>
      <c r="Q74" s="57">
        <f t="shared" ca="1" si="17"/>
        <v>15.565554451162921</v>
      </c>
      <c r="R74" s="57">
        <f t="shared" ca="1" si="18"/>
        <v>21.279691176460048</v>
      </c>
      <c r="S74" s="55">
        <f t="shared" ca="1" si="19"/>
        <v>0.56844589623612474</v>
      </c>
      <c r="T74" s="29">
        <f t="shared" ca="1" si="20"/>
        <v>-0.43155410376387526</v>
      </c>
      <c r="U74" s="58"/>
      <c r="V74" s="10"/>
      <c r="W74" s="10"/>
      <c r="X74" s="10"/>
      <c r="Y74" s="10"/>
      <c r="Z74" s="10"/>
      <c r="AA74" s="64">
        <f ca="1">IFERROR(Sheet3!Q74,"")</f>
        <v>59.905973054911769</v>
      </c>
      <c r="AB74" s="10" t="str">
        <f t="shared" ca="1" si="21"/>
        <v/>
      </c>
      <c r="AC74" s="10" t="str">
        <f t="shared" ca="1" si="22"/>
        <v/>
      </c>
      <c r="AD74" s="65">
        <f ca="1">Sheet3!N74</f>
        <v>1.4987660882493543</v>
      </c>
      <c r="AE74" s="65">
        <f ca="1">Sheet3!O74</f>
        <v>1.5886202354095385</v>
      </c>
      <c r="AF74" s="10" t="str">
        <f t="shared" ca="1" si="23"/>
        <v>Hedge</v>
      </c>
      <c r="AG74" s="10" t="str">
        <f t="shared" ca="1" si="24"/>
        <v/>
      </c>
      <c r="AH74" s="3" t="str">
        <f t="shared" ca="1" si="32"/>
        <v/>
      </c>
      <c r="AI74" s="5" t="str">
        <f t="shared" ca="1" si="25"/>
        <v/>
      </c>
    </row>
    <row r="75" spans="10:35" x14ac:dyDescent="0.2">
      <c r="J75" s="3">
        <v>73</v>
      </c>
      <c r="K75" s="72">
        <f t="shared" si="26"/>
        <v>0.70799999999999974</v>
      </c>
      <c r="L75" s="57">
        <f t="shared" ca="1" si="27"/>
        <v>77.227807673396114</v>
      </c>
      <c r="M75" s="55">
        <f t="shared" ca="1" si="28"/>
        <v>0.34878386447200094</v>
      </c>
      <c r="N75" s="56">
        <f t="shared" ca="1" si="29"/>
        <v>0.57941349580122181</v>
      </c>
      <c r="O75" s="55">
        <f t="shared" ca="1" si="30"/>
        <v>0.65121613552799906</v>
      </c>
      <c r="P75" s="55">
        <f t="shared" ca="1" si="31"/>
        <v>0.42058650419877819</v>
      </c>
      <c r="Q75" s="57">
        <f t="shared" ca="1" si="17"/>
        <v>16.275855508239058</v>
      </c>
      <c r="R75" s="57">
        <f t="shared" ca="1" si="18"/>
        <v>20.677335795075834</v>
      </c>
      <c r="S75" s="55">
        <f t="shared" ca="1" si="19"/>
        <v>0.57941349580122181</v>
      </c>
      <c r="T75" s="29">
        <f t="shared" ca="1" si="20"/>
        <v>-0.42058650419877819</v>
      </c>
      <c r="U75" s="58"/>
      <c r="V75" s="10"/>
      <c r="W75" s="10"/>
      <c r="X75" s="10"/>
      <c r="Y75" s="10"/>
      <c r="Z75" s="10"/>
      <c r="AA75" s="64">
        <f ca="1">IFERROR(Sheet3!Q75,"")</f>
        <v>72.898132361265795</v>
      </c>
      <c r="AB75" s="10" t="str">
        <f t="shared" ca="1" si="21"/>
        <v>Hedge</v>
      </c>
      <c r="AC75" s="10" t="str">
        <f t="shared" ca="1" si="22"/>
        <v/>
      </c>
      <c r="AD75" s="65">
        <f ca="1">Sheet3!N75</f>
        <v>1.4437862023418404</v>
      </c>
      <c r="AE75" s="65">
        <f ca="1">Sheet3!O75</f>
        <v>1.4920642133644064</v>
      </c>
      <c r="AF75" s="10" t="str">
        <f t="shared" ca="1" si="23"/>
        <v>Hedge</v>
      </c>
      <c r="AG75" s="10" t="str">
        <f t="shared" ca="1" si="24"/>
        <v/>
      </c>
      <c r="AH75" s="3" t="str">
        <f t="shared" ca="1" si="32"/>
        <v>Hedge</v>
      </c>
      <c r="AI75" s="5" t="str">
        <f t="shared" ca="1" si="25"/>
        <v/>
      </c>
    </row>
    <row r="76" spans="10:35" x14ac:dyDescent="0.2">
      <c r="J76" s="3">
        <v>74</v>
      </c>
      <c r="K76" s="72">
        <f t="shared" si="26"/>
        <v>0.70399999999999974</v>
      </c>
      <c r="L76" s="57">
        <f t="shared" ca="1" si="27"/>
        <v>83.584926231741974</v>
      </c>
      <c r="M76" s="55">
        <f t="shared" ca="1" si="28"/>
        <v>0.39975938555059998</v>
      </c>
      <c r="N76" s="56">
        <f t="shared" ca="1" si="29"/>
        <v>0.63056985615692718</v>
      </c>
      <c r="O76" s="55">
        <f t="shared" ca="1" si="30"/>
        <v>0.60024061444940002</v>
      </c>
      <c r="P76" s="55">
        <f t="shared" ca="1" si="31"/>
        <v>0.36943014384307282</v>
      </c>
      <c r="Q76" s="57">
        <f t="shared" ca="1" si="17"/>
        <v>20.062311251469815</v>
      </c>
      <c r="R76" s="57">
        <f t="shared" ca="1" si="18"/>
        <v>18.136064813839059</v>
      </c>
      <c r="S76" s="55">
        <f t="shared" ca="1" si="19"/>
        <v>0.63056985615692718</v>
      </c>
      <c r="T76" s="29">
        <f t="shared" ca="1" si="20"/>
        <v>-0.36943014384307282</v>
      </c>
      <c r="U76" s="58"/>
      <c r="V76" s="10"/>
      <c r="W76" s="10"/>
      <c r="X76" s="10"/>
      <c r="Y76" s="10"/>
      <c r="Z76" s="10"/>
      <c r="AA76" s="64">
        <f ca="1">IFERROR(Sheet3!Q76,"")</f>
        <v>79.821695372060702</v>
      </c>
      <c r="AB76" s="10" t="str">
        <f t="shared" ca="1" si="21"/>
        <v>Hedge</v>
      </c>
      <c r="AC76" s="10" t="str">
        <f t="shared" ca="1" si="22"/>
        <v/>
      </c>
      <c r="AD76" s="65">
        <f ca="1">Sheet3!N76</f>
        <v>2.1658269908145087</v>
      </c>
      <c r="AE76" s="65">
        <f ca="1">Sheet3!O76</f>
        <v>1.9412393983311413</v>
      </c>
      <c r="AF76" s="10" t="str">
        <f t="shared" ca="1" si="23"/>
        <v/>
      </c>
      <c r="AG76" s="10" t="str">
        <f t="shared" ca="1" si="24"/>
        <v/>
      </c>
      <c r="AH76" s="3" t="str">
        <f t="shared" ca="1" si="32"/>
        <v/>
      </c>
      <c r="AI76" s="5" t="str">
        <f t="shared" ca="1" si="25"/>
        <v/>
      </c>
    </row>
    <row r="77" spans="10:35" x14ac:dyDescent="0.2">
      <c r="J77" s="3">
        <v>75</v>
      </c>
      <c r="K77" s="72">
        <f t="shared" si="26"/>
        <v>0.69999999999999973</v>
      </c>
      <c r="L77" s="57">
        <f t="shared" ca="1" si="27"/>
        <v>85.276017738976549</v>
      </c>
      <c r="M77" s="55">
        <f t="shared" ca="1" si="28"/>
        <v>0.41315553059955656</v>
      </c>
      <c r="N77" s="56">
        <f t="shared" ca="1" si="29"/>
        <v>0.64290208822496731</v>
      </c>
      <c r="O77" s="55">
        <f t="shared" ca="1" si="30"/>
        <v>0.58684446940044344</v>
      </c>
      <c r="P77" s="55">
        <f t="shared" ca="1" si="31"/>
        <v>0.35709791177503269</v>
      </c>
      <c r="Q77" s="57">
        <f t="shared" ca="1" si="17"/>
        <v>21.074246930370236</v>
      </c>
      <c r="R77" s="57">
        <f t="shared" ca="1" si="18"/>
        <v>17.486311402348278</v>
      </c>
      <c r="S77" s="55">
        <f t="shared" ca="1" si="19"/>
        <v>0.64290208822496731</v>
      </c>
      <c r="T77" s="29">
        <f t="shared" ca="1" si="20"/>
        <v>-0.35709791177503269</v>
      </c>
      <c r="U77" s="58"/>
      <c r="V77" s="10"/>
      <c r="W77" s="10"/>
      <c r="X77" s="10"/>
      <c r="Y77" s="10"/>
      <c r="Z77" s="10"/>
      <c r="AA77" s="64">
        <f ca="1">IFERROR(Sheet3!Q77,"")</f>
        <v>84.672369987616349</v>
      </c>
      <c r="AB77" s="10" t="str">
        <f t="shared" ca="1" si="21"/>
        <v>Hedge</v>
      </c>
      <c r="AC77" s="10" t="str">
        <f t="shared" ca="1" si="22"/>
        <v/>
      </c>
      <c r="AD77" s="65">
        <f ca="1">Sheet3!N77</f>
        <v>2.6320058129102364</v>
      </c>
      <c r="AE77" s="65">
        <f ca="1">Sheet3!O77</f>
        <v>2.4017503413838712</v>
      </c>
      <c r="AF77" s="10" t="str">
        <f t="shared" ca="1" si="23"/>
        <v/>
      </c>
      <c r="AG77" s="10" t="str">
        <f t="shared" ca="1" si="24"/>
        <v/>
      </c>
      <c r="AH77" s="3" t="str">
        <f t="shared" ca="1" si="32"/>
        <v/>
      </c>
      <c r="AI77" s="5" t="str">
        <f t="shared" ca="1" si="25"/>
        <v/>
      </c>
    </row>
    <row r="78" spans="10:35" x14ac:dyDescent="0.2">
      <c r="J78" s="3">
        <v>76</v>
      </c>
      <c r="K78" s="72">
        <f t="shared" si="26"/>
        <v>0.69599999999999973</v>
      </c>
      <c r="L78" s="57">
        <f t="shared" ca="1" si="27"/>
        <v>90.277869672744458</v>
      </c>
      <c r="M78" s="55">
        <f t="shared" ca="1" si="28"/>
        <v>0.451687225818317</v>
      </c>
      <c r="N78" s="56">
        <f t="shared" ca="1" si="29"/>
        <v>0.67816964143803027</v>
      </c>
      <c r="O78" s="55">
        <f t="shared" ca="1" si="30"/>
        <v>0.548312774181683</v>
      </c>
      <c r="P78" s="55">
        <f t="shared" ca="1" si="31"/>
        <v>0.32183035856196973</v>
      </c>
      <c r="Q78" s="57">
        <f t="shared" ca="1" si="17"/>
        <v>24.312961791462023</v>
      </c>
      <c r="R78" s="57">
        <f t="shared" ca="1" si="18"/>
        <v>15.7525873332911</v>
      </c>
      <c r="S78" s="55">
        <f t="shared" ca="1" si="19"/>
        <v>0.67816964143803027</v>
      </c>
      <c r="T78" s="29">
        <f t="shared" ca="1" si="20"/>
        <v>-0.32183035856196973</v>
      </c>
      <c r="U78" s="58"/>
      <c r="V78" s="10"/>
      <c r="W78" s="10"/>
      <c r="X78" s="10"/>
      <c r="Y78" s="10"/>
      <c r="Z78" s="10"/>
      <c r="AA78" s="64">
        <f ca="1">IFERROR(Sheet3!Q78,"")</f>
        <v>85.058657946959286</v>
      </c>
      <c r="AB78" s="10" t="str">
        <f t="shared" ca="1" si="21"/>
        <v>Hedge</v>
      </c>
      <c r="AC78" s="10" t="str">
        <f t="shared" ca="1" si="22"/>
        <v/>
      </c>
      <c r="AD78" s="65">
        <f ca="1">Sheet3!N78</f>
        <v>3.372081055003008</v>
      </c>
      <c r="AE78" s="65">
        <f ca="1">Sheet3!O78</f>
        <v>3.0486374837966288</v>
      </c>
      <c r="AF78" s="10" t="str">
        <f t="shared" ca="1" si="23"/>
        <v/>
      </c>
      <c r="AG78" s="10" t="str">
        <f t="shared" ca="1" si="24"/>
        <v/>
      </c>
      <c r="AH78" s="3" t="str">
        <f t="shared" ca="1" si="32"/>
        <v/>
      </c>
      <c r="AI78" s="5" t="str">
        <f t="shared" ca="1" si="25"/>
        <v/>
      </c>
    </row>
    <row r="79" spans="10:35" x14ac:dyDescent="0.2">
      <c r="J79" s="3">
        <v>77</v>
      </c>
      <c r="K79" s="72">
        <f t="shared" si="26"/>
        <v>0.69199999999999973</v>
      </c>
      <c r="L79" s="57">
        <f t="shared" ca="1" si="27"/>
        <v>85.322642067962946</v>
      </c>
      <c r="M79" s="55">
        <f t="shared" ca="1" si="28"/>
        <v>0.41385799745200336</v>
      </c>
      <c r="N79" s="56">
        <f t="shared" ca="1" si="29"/>
        <v>0.64232259611497133</v>
      </c>
      <c r="O79" s="55">
        <f t="shared" ca="1" si="30"/>
        <v>0.58614200254799664</v>
      </c>
      <c r="P79" s="55">
        <f t="shared" ca="1" si="31"/>
        <v>0.35767740388502867</v>
      </c>
      <c r="Q79" s="57">
        <f t="shared" ca="1" si="17"/>
        <v>20.973044844409245</v>
      </c>
      <c r="R79" s="57">
        <f t="shared" ca="1" si="18"/>
        <v>17.397321585226255</v>
      </c>
      <c r="S79" s="55">
        <f t="shared" ca="1" si="19"/>
        <v>0.64232259611497133</v>
      </c>
      <c r="T79" s="29">
        <f t="shared" ca="1" si="20"/>
        <v>-0.35767740388502867</v>
      </c>
      <c r="U79" s="58"/>
      <c r="V79" s="10"/>
      <c r="W79" s="10"/>
      <c r="X79" s="10"/>
      <c r="Y79" s="10"/>
      <c r="Z79" s="10"/>
      <c r="AA79" s="64">
        <f ca="1">IFERROR(Sheet3!Q79,"")</f>
        <v>75.990799734189977</v>
      </c>
      <c r="AB79" s="10" t="str">
        <f t="shared" ca="1" si="21"/>
        <v>Hedge</v>
      </c>
      <c r="AC79" s="10" t="str">
        <f t="shared" ca="1" si="22"/>
        <v/>
      </c>
      <c r="AD79" s="65">
        <f ca="1">Sheet3!N79</f>
        <v>2.8812854331480793</v>
      </c>
      <c r="AE79" s="65">
        <f ca="1">Sheet3!O79</f>
        <v>2.9370694500309291</v>
      </c>
      <c r="AF79" s="10" t="str">
        <f t="shared" ca="1" si="23"/>
        <v>Hedge</v>
      </c>
      <c r="AG79" s="10" t="str">
        <f t="shared" ca="1" si="24"/>
        <v/>
      </c>
      <c r="AH79" s="3" t="str">
        <f t="shared" ca="1" si="32"/>
        <v>Hedge</v>
      </c>
      <c r="AI79" s="5" t="str">
        <f t="shared" ca="1" si="25"/>
        <v/>
      </c>
    </row>
    <row r="80" spans="10:35" x14ac:dyDescent="0.2">
      <c r="J80" s="3">
        <v>78</v>
      </c>
      <c r="K80" s="72">
        <f t="shared" si="26"/>
        <v>0.68799999999999972</v>
      </c>
      <c r="L80" s="57">
        <f t="shared" ca="1" si="27"/>
        <v>92.948857613768226</v>
      </c>
      <c r="M80" s="55">
        <f t="shared" ca="1" si="28"/>
        <v>0.47219603094728019</v>
      </c>
      <c r="N80" s="56">
        <f t="shared" ca="1" si="29"/>
        <v>0.69527882446092204</v>
      </c>
      <c r="O80" s="55">
        <f t="shared" ca="1" si="30"/>
        <v>0.52780396905271987</v>
      </c>
      <c r="P80" s="55">
        <f t="shared" ca="1" si="31"/>
        <v>0.30472117553907802</v>
      </c>
      <c r="Q80" s="57">
        <f t="shared" ca="1" si="17"/>
        <v>26.010903145976449</v>
      </c>
      <c r="R80" s="57">
        <f t="shared" ca="1" si="18"/>
        <v>14.838398529595398</v>
      </c>
      <c r="S80" s="55">
        <f t="shared" ca="1" si="19"/>
        <v>0.69527882446092204</v>
      </c>
      <c r="T80" s="29">
        <f t="shared" ca="1" si="20"/>
        <v>-0.30472117553907796</v>
      </c>
      <c r="U80" s="58"/>
      <c r="V80" s="10"/>
      <c r="W80" s="10"/>
      <c r="X80" s="10"/>
      <c r="Y80" s="10"/>
      <c r="Z80" s="10"/>
      <c r="AA80" s="64">
        <f ca="1">IFERROR(Sheet3!Q80,"")</f>
        <v>77.455711012793742</v>
      </c>
      <c r="AB80" s="10" t="str">
        <f t="shared" ca="1" si="21"/>
        <v>Hedge</v>
      </c>
      <c r="AC80" s="10" t="str">
        <f t="shared" ca="1" si="22"/>
        <v/>
      </c>
      <c r="AD80" s="65">
        <f ca="1">Sheet3!N80</f>
        <v>3.4442708120562884</v>
      </c>
      <c r="AE80" s="65">
        <f ca="1">Sheet3!O80</f>
        <v>3.2752036913811686</v>
      </c>
      <c r="AF80" s="10" t="str">
        <f t="shared" ca="1" si="23"/>
        <v/>
      </c>
      <c r="AG80" s="10" t="str">
        <f t="shared" ca="1" si="24"/>
        <v/>
      </c>
      <c r="AH80" s="3" t="str">
        <f t="shared" ca="1" si="32"/>
        <v/>
      </c>
      <c r="AI80" s="5" t="str">
        <f t="shared" ca="1" si="25"/>
        <v/>
      </c>
    </row>
    <row r="81" spans="10:35" x14ac:dyDescent="0.2">
      <c r="J81" s="3">
        <v>79</v>
      </c>
      <c r="K81" s="72">
        <f t="shared" si="26"/>
        <v>0.68399999999999972</v>
      </c>
      <c r="L81" s="57">
        <f t="shared" ca="1" si="27"/>
        <v>91.16913733452148</v>
      </c>
      <c r="M81" s="55">
        <f t="shared" ca="1" si="28"/>
        <v>0.45926809231738869</v>
      </c>
      <c r="N81" s="56">
        <f t="shared" ca="1" si="29"/>
        <v>0.68319511791938348</v>
      </c>
      <c r="O81" s="55">
        <f t="shared" ca="1" si="30"/>
        <v>0.54073190768261137</v>
      </c>
      <c r="P81" s="55">
        <f t="shared" ca="1" si="31"/>
        <v>0.31680488208061652</v>
      </c>
      <c r="Q81" s="57">
        <f t="shared" ca="1" si="17"/>
        <v>24.715516843010739</v>
      </c>
      <c r="R81" s="57">
        <f t="shared" ca="1" si="18"/>
        <v>15.352177292699139</v>
      </c>
      <c r="S81" s="55">
        <f t="shared" ca="1" si="19"/>
        <v>0.68319511791938348</v>
      </c>
      <c r="T81" s="29">
        <f t="shared" ca="1" si="20"/>
        <v>-0.31680488208061652</v>
      </c>
      <c r="U81" s="58"/>
      <c r="V81" s="10"/>
      <c r="W81" s="10"/>
      <c r="X81" s="10"/>
      <c r="Y81" s="10"/>
      <c r="Z81" s="10"/>
      <c r="AA81" s="64">
        <f ca="1">IFERROR(Sheet3!Q81,"")</f>
        <v>73.574580000135711</v>
      </c>
      <c r="AB81" s="10" t="str">
        <f t="shared" ca="1" si="21"/>
        <v>Hedge</v>
      </c>
      <c r="AC81" s="10" t="str">
        <f t="shared" ca="1" si="22"/>
        <v/>
      </c>
      <c r="AD81" s="65">
        <f ca="1">Sheet3!N81</f>
        <v>3.2776155894373318</v>
      </c>
      <c r="AE81" s="65">
        <f ca="1">Sheet3!O81</f>
        <v>3.2768116234186109</v>
      </c>
      <c r="AF81" s="10" t="str">
        <f t="shared" ca="1" si="23"/>
        <v/>
      </c>
      <c r="AG81" s="10" t="str">
        <f t="shared" ca="1" si="24"/>
        <v/>
      </c>
      <c r="AH81" s="3" t="str">
        <f t="shared" ca="1" si="32"/>
        <v/>
      </c>
      <c r="AI81" s="5" t="str">
        <f t="shared" ca="1" si="25"/>
        <v/>
      </c>
    </row>
    <row r="82" spans="10:35" x14ac:dyDescent="0.2">
      <c r="J82" s="3">
        <v>80</v>
      </c>
      <c r="K82" s="72">
        <f t="shared" si="26"/>
        <v>0.67999999999999972</v>
      </c>
      <c r="L82" s="57">
        <f t="shared" ca="1" si="27"/>
        <v>98.555845436171566</v>
      </c>
      <c r="M82" s="55">
        <f t="shared" ca="1" si="28"/>
        <v>0.513346775650388</v>
      </c>
      <c r="N82" s="56">
        <f t="shared" ca="1" si="29"/>
        <v>0.72929971708760932</v>
      </c>
      <c r="O82" s="55">
        <f t="shared" ca="1" si="30"/>
        <v>0.48665322434961195</v>
      </c>
      <c r="P82" s="55">
        <f t="shared" ca="1" si="31"/>
        <v>0.27070028291239068</v>
      </c>
      <c r="Q82" s="57">
        <f t="shared" ca="1" si="17"/>
        <v>29.866886843004465</v>
      </c>
      <c r="R82" s="57">
        <f t="shared" ca="1" si="18"/>
        <v>13.146294579896942</v>
      </c>
      <c r="S82" s="55">
        <f t="shared" ca="1" si="19"/>
        <v>0.72929971708760932</v>
      </c>
      <c r="T82" s="29">
        <f t="shared" ca="1" si="20"/>
        <v>-0.27070028291239068</v>
      </c>
      <c r="U82" s="58"/>
      <c r="V82" s="10"/>
      <c r="W82" s="10"/>
      <c r="X82" s="10"/>
      <c r="Y82" s="10"/>
      <c r="Z82" s="10"/>
      <c r="AA82" s="64">
        <f ca="1">IFERROR(Sheet3!Q82,"")</f>
        <v>79.577174171495585</v>
      </c>
      <c r="AB82" s="10" t="str">
        <f t="shared" ca="1" si="21"/>
        <v>Hedge</v>
      </c>
      <c r="AC82" s="10" t="str">
        <f t="shared" ca="1" si="22"/>
        <v/>
      </c>
      <c r="AD82" s="65">
        <f ca="1">Sheet3!N82</f>
        <v>3.9551195116314233</v>
      </c>
      <c r="AE82" s="65">
        <f ca="1">Sheet3!O82</f>
        <v>3.7290168822271523</v>
      </c>
      <c r="AF82" s="10" t="str">
        <f t="shared" ca="1" si="23"/>
        <v/>
      </c>
      <c r="AG82" s="10" t="str">
        <f t="shared" ca="1" si="24"/>
        <v/>
      </c>
      <c r="AH82" s="3" t="str">
        <f t="shared" ca="1" si="32"/>
        <v/>
      </c>
      <c r="AI82" s="5" t="str">
        <f t="shared" ca="1" si="25"/>
        <v/>
      </c>
    </row>
    <row r="83" spans="10:35" x14ac:dyDescent="0.2">
      <c r="J83" s="3">
        <v>81</v>
      </c>
      <c r="K83" s="72">
        <f t="shared" si="26"/>
        <v>0.67599999999999971</v>
      </c>
      <c r="L83" s="57">
        <f t="shared" ca="1" si="27"/>
        <v>98.276359963686517</v>
      </c>
      <c r="M83" s="55">
        <f t="shared" ca="1" si="28"/>
        <v>0.51184824032412157</v>
      </c>
      <c r="N83" s="56">
        <f t="shared" ca="1" si="29"/>
        <v>0.72748957670543857</v>
      </c>
      <c r="O83" s="55">
        <f t="shared" ca="1" si="30"/>
        <v>0.48815175967587837</v>
      </c>
      <c r="P83" s="55">
        <f t="shared" ca="1" si="31"/>
        <v>0.27251042329456143</v>
      </c>
      <c r="Q83" s="57">
        <f t="shared" ca="1" si="17"/>
        <v>29.592715059483602</v>
      </c>
      <c r="R83" s="57">
        <f t="shared" ca="1" si="18"/>
        <v>13.181074263564245</v>
      </c>
      <c r="S83" s="55">
        <f t="shared" ca="1" si="19"/>
        <v>0.72748957670543857</v>
      </c>
      <c r="T83" s="29">
        <f t="shared" ca="1" si="20"/>
        <v>-0.27251042329456143</v>
      </c>
      <c r="U83" s="58"/>
      <c r="V83" s="10"/>
      <c r="W83" s="10"/>
      <c r="X83" s="10"/>
      <c r="Y83" s="10"/>
      <c r="Z83" s="10"/>
      <c r="AA83" s="64">
        <f ca="1">IFERROR(Sheet3!Q83,"")</f>
        <v>78.240202120611883</v>
      </c>
      <c r="AB83" s="10" t="str">
        <f t="shared" ca="1" si="21"/>
        <v>Hedge</v>
      </c>
      <c r="AC83" s="10" t="str">
        <f t="shared" ca="1" si="22"/>
        <v/>
      </c>
      <c r="AD83" s="65">
        <f ca="1">Sheet3!N83</f>
        <v>4.0155155730281535</v>
      </c>
      <c r="AE83" s="65">
        <f ca="1">Sheet3!O83</f>
        <v>3.9200160094278198</v>
      </c>
      <c r="AF83" s="10" t="str">
        <f t="shared" ca="1" si="23"/>
        <v/>
      </c>
      <c r="AG83" s="10" t="str">
        <f t="shared" ca="1" si="24"/>
        <v/>
      </c>
      <c r="AH83" s="3" t="str">
        <f t="shared" ca="1" si="32"/>
        <v/>
      </c>
      <c r="AI83" s="5" t="str">
        <f t="shared" ca="1" si="25"/>
        <v/>
      </c>
    </row>
    <row r="84" spans="10:35" x14ac:dyDescent="0.2">
      <c r="J84" s="3">
        <v>82</v>
      </c>
      <c r="K84" s="72">
        <f t="shared" si="26"/>
        <v>0.67199999999999971</v>
      </c>
      <c r="L84" s="57">
        <f t="shared" ca="1" si="27"/>
        <v>98.160585727249781</v>
      </c>
      <c r="M84" s="55">
        <f t="shared" ca="1" si="28"/>
        <v>0.51149515372308507</v>
      </c>
      <c r="N84" s="56">
        <f t="shared" ca="1" si="29"/>
        <v>0.72662832933597921</v>
      </c>
      <c r="O84" s="55">
        <f t="shared" ca="1" si="30"/>
        <v>0.48850484627691493</v>
      </c>
      <c r="P84" s="55">
        <f t="shared" ca="1" si="31"/>
        <v>0.27337167066402079</v>
      </c>
      <c r="Q84" s="57">
        <f t="shared" ca="1" si="17"/>
        <v>29.437778158134527</v>
      </c>
      <c r="R84" s="57">
        <f t="shared" ca="1" si="18"/>
        <v>13.171388203022747</v>
      </c>
      <c r="S84" s="55">
        <f t="shared" ca="1" si="19"/>
        <v>0.72662832933597921</v>
      </c>
      <c r="T84" s="29">
        <f t="shared" ca="1" si="20"/>
        <v>-0.27337167066402079</v>
      </c>
      <c r="U84" s="58"/>
      <c r="V84" s="10"/>
      <c r="W84" s="10"/>
      <c r="X84" s="10"/>
      <c r="Y84" s="10"/>
      <c r="Z84" s="10"/>
      <c r="AA84" s="64">
        <f ca="1">IFERROR(Sheet3!Q84,"")</f>
        <v>77.639267561051895</v>
      </c>
      <c r="AB84" s="10" t="str">
        <f t="shared" ca="1" si="21"/>
        <v>Hedge</v>
      </c>
      <c r="AC84" s="10" t="str">
        <f t="shared" ca="1" si="22"/>
        <v/>
      </c>
      <c r="AD84" s="65">
        <f ca="1">Sheet3!N84</f>
        <v>3.7645892027129833</v>
      </c>
      <c r="AE84" s="65">
        <f ca="1">Sheet3!O84</f>
        <v>3.8163981382845957</v>
      </c>
      <c r="AF84" s="10" t="str">
        <f t="shared" ca="1" si="23"/>
        <v>Hedge</v>
      </c>
      <c r="AG84" s="10" t="str">
        <f t="shared" ca="1" si="24"/>
        <v/>
      </c>
      <c r="AH84" s="3" t="str">
        <f t="shared" ca="1" si="32"/>
        <v>Hedge</v>
      </c>
      <c r="AI84" s="5" t="str">
        <f t="shared" ca="1" si="25"/>
        <v/>
      </c>
    </row>
    <row r="85" spans="10:35" x14ac:dyDescent="0.2">
      <c r="J85" s="3">
        <v>83</v>
      </c>
      <c r="K85" s="72">
        <f t="shared" si="26"/>
        <v>0.66799999999999971</v>
      </c>
      <c r="L85" s="57">
        <f t="shared" ca="1" si="27"/>
        <v>92.219619289129184</v>
      </c>
      <c r="M85" s="55">
        <f t="shared" ca="1" si="28"/>
        <v>0.46846220985679077</v>
      </c>
      <c r="N85" s="56">
        <f t="shared" ca="1" si="29"/>
        <v>0.68898764079309993</v>
      </c>
      <c r="O85" s="55">
        <f t="shared" ca="1" si="30"/>
        <v>0.53153779014320923</v>
      </c>
      <c r="P85" s="55">
        <f t="shared" ca="1" si="31"/>
        <v>0.31101235920690007</v>
      </c>
      <c r="Q85" s="57">
        <f t="shared" ca="1" si="17"/>
        <v>25.160028355753923</v>
      </c>
      <c r="R85" s="57">
        <f t="shared" ca="1" si="18"/>
        <v>14.86409205662147</v>
      </c>
      <c r="S85" s="55">
        <f t="shared" ca="1" si="19"/>
        <v>0.68898764079309993</v>
      </c>
      <c r="T85" s="29">
        <f t="shared" ca="1" si="20"/>
        <v>-0.31101235920690007</v>
      </c>
      <c r="U85" s="58"/>
      <c r="V85" s="10"/>
      <c r="W85" s="10"/>
      <c r="X85" s="10"/>
      <c r="Y85" s="10"/>
      <c r="Z85" s="10"/>
      <c r="AA85" s="64">
        <f ca="1">IFERROR(Sheet3!Q85,"")</f>
        <v>65.579646304948866</v>
      </c>
      <c r="AB85" s="10" t="str">
        <f t="shared" ca="1" si="21"/>
        <v/>
      </c>
      <c r="AC85" s="10" t="str">
        <f t="shared" ca="1" si="22"/>
        <v/>
      </c>
      <c r="AD85" s="65">
        <f ca="1">Sheet3!N85</f>
        <v>2.5876603332812778</v>
      </c>
      <c r="AE85" s="65">
        <f ca="1">Sheet3!O85</f>
        <v>2.9972396016157172</v>
      </c>
      <c r="AF85" s="10" t="str">
        <f t="shared" ca="1" si="23"/>
        <v>Hedge</v>
      </c>
      <c r="AG85" s="10" t="str">
        <f t="shared" ca="1" si="24"/>
        <v/>
      </c>
      <c r="AH85" s="3" t="str">
        <f t="shared" ca="1" si="32"/>
        <v/>
      </c>
      <c r="AI85" s="5" t="str">
        <f t="shared" ca="1" si="25"/>
        <v/>
      </c>
    </row>
    <row r="86" spans="10:35" x14ac:dyDescent="0.2">
      <c r="J86" s="3">
        <v>84</v>
      </c>
      <c r="K86" s="72">
        <f t="shared" si="26"/>
        <v>0.6639999999999997</v>
      </c>
      <c r="L86" s="57">
        <f t="shared" ca="1" si="27"/>
        <v>87.096018126265619</v>
      </c>
      <c r="M86" s="55">
        <f t="shared" ca="1" si="28"/>
        <v>0.42916519424580191</v>
      </c>
      <c r="N86" s="56">
        <f t="shared" ca="1" si="29"/>
        <v>0.65243522376565599</v>
      </c>
      <c r="O86" s="55">
        <f t="shared" ca="1" si="30"/>
        <v>0.57083480575419809</v>
      </c>
      <c r="P86" s="55">
        <f t="shared" ca="1" si="31"/>
        <v>0.34756477623434401</v>
      </c>
      <c r="Q86" s="57">
        <f t="shared" ca="1" si="17"/>
        <v>21.653057307414528</v>
      </c>
      <c r="R86" s="57">
        <f t="shared" ca="1" si="18"/>
        <v>16.510220006313784</v>
      </c>
      <c r="S86" s="55">
        <f t="shared" ca="1" si="19"/>
        <v>0.65243522376565599</v>
      </c>
      <c r="T86" s="29">
        <f t="shared" ca="1" si="20"/>
        <v>-0.34756477623434401</v>
      </c>
      <c r="U86" s="58"/>
      <c r="V86" s="10"/>
      <c r="W86" s="10"/>
      <c r="X86" s="10"/>
      <c r="Y86" s="10"/>
      <c r="Z86" s="10"/>
      <c r="AA86" s="64">
        <f ca="1">IFERROR(Sheet3!Q86,"")</f>
        <v>58.046276475835711</v>
      </c>
      <c r="AB86" s="10" t="str">
        <f t="shared" ca="1" si="21"/>
        <v/>
      </c>
      <c r="AC86" s="10" t="str">
        <f t="shared" ca="1" si="22"/>
        <v/>
      </c>
      <c r="AD86" s="65">
        <f ca="1">Sheet3!N86</f>
        <v>1.1043074256504752</v>
      </c>
      <c r="AE86" s="65">
        <f ca="1">Sheet3!O86</f>
        <v>1.7352848176388895</v>
      </c>
      <c r="AF86" s="10" t="str">
        <f t="shared" ca="1" si="23"/>
        <v>Hedge</v>
      </c>
      <c r="AG86" s="10" t="str">
        <f t="shared" ca="1" si="24"/>
        <v/>
      </c>
      <c r="AH86" s="3" t="str">
        <f t="shared" ca="1" si="32"/>
        <v/>
      </c>
      <c r="AI86" s="5" t="str">
        <f t="shared" ca="1" si="25"/>
        <v/>
      </c>
    </row>
    <row r="87" spans="10:35" x14ac:dyDescent="0.2">
      <c r="J87" s="3">
        <v>85</v>
      </c>
      <c r="K87" s="72">
        <f t="shared" si="26"/>
        <v>0.6599999999999997</v>
      </c>
      <c r="L87" s="57">
        <f t="shared" ca="1" si="27"/>
        <v>73.962579503986063</v>
      </c>
      <c r="M87" s="55">
        <f t="shared" ca="1" si="28"/>
        <v>0.3208326444420494</v>
      </c>
      <c r="N87" s="56">
        <f t="shared" ca="1" si="29"/>
        <v>0.54114191816953627</v>
      </c>
      <c r="O87" s="55">
        <f t="shared" ca="1" si="30"/>
        <v>0.6791673555579506</v>
      </c>
      <c r="P87" s="55">
        <f t="shared" ca="1" si="31"/>
        <v>0.45885808183046373</v>
      </c>
      <c r="Q87" s="57">
        <f t="shared" ca="1" si="17"/>
        <v>13.721529144910448</v>
      </c>
      <c r="R87" s="57">
        <f t="shared" ca="1" si="18"/>
        <v>21.741638922389768</v>
      </c>
      <c r="S87" s="55">
        <f t="shared" ca="1" si="19"/>
        <v>0.54114191816953627</v>
      </c>
      <c r="T87" s="29">
        <f t="shared" ca="1" si="20"/>
        <v>-0.45885808183046373</v>
      </c>
      <c r="U87" s="58"/>
      <c r="V87" s="10"/>
      <c r="W87" s="10"/>
      <c r="X87" s="10"/>
      <c r="Y87" s="10"/>
      <c r="Z87" s="10"/>
      <c r="AA87" s="64">
        <f ca="1">IFERROR(Sheet3!Q87,"")</f>
        <v>48.623365041172519</v>
      </c>
      <c r="AB87" s="10" t="str">
        <f t="shared" ca="1" si="21"/>
        <v/>
      </c>
      <c r="AC87" s="10" t="str">
        <f t="shared" ca="1" si="22"/>
        <v/>
      </c>
      <c r="AD87" s="65">
        <f ca="1">Sheet3!N87</f>
        <v>-1.5115597697665919</v>
      </c>
      <c r="AE87" s="65">
        <f ca="1">Sheet3!O87</f>
        <v>-0.42927824063143127</v>
      </c>
      <c r="AF87" s="10" t="str">
        <f t="shared" ca="1" si="23"/>
        <v/>
      </c>
      <c r="AG87" s="10" t="str">
        <f t="shared" ca="1" si="24"/>
        <v/>
      </c>
      <c r="AH87" s="3" t="str">
        <f t="shared" ca="1" si="32"/>
        <v/>
      </c>
      <c r="AI87" s="5" t="str">
        <f t="shared" ca="1" si="25"/>
        <v/>
      </c>
    </row>
    <row r="88" spans="10:35" x14ac:dyDescent="0.2">
      <c r="J88" s="3">
        <v>86</v>
      </c>
      <c r="K88" s="72">
        <f t="shared" si="26"/>
        <v>0.65599999999999969</v>
      </c>
      <c r="L88" s="57">
        <f t="shared" ca="1" si="27"/>
        <v>70.011073577127974</v>
      </c>
      <c r="M88" s="55">
        <f t="shared" ca="1" si="28"/>
        <v>0.28687478604635874</v>
      </c>
      <c r="N88" s="56">
        <f t="shared" ca="1" si="29"/>
        <v>0.50176286587369079</v>
      </c>
      <c r="O88" s="55">
        <f t="shared" ca="1" si="30"/>
        <v>0.71312521395364126</v>
      </c>
      <c r="P88" s="55">
        <f t="shared" ca="1" si="31"/>
        <v>0.49823713412630927</v>
      </c>
      <c r="Q88" s="57">
        <f t="shared" ca="1" si="17"/>
        <v>11.601722193708142</v>
      </c>
      <c r="R88" s="57">
        <f t="shared" ca="1" si="18"/>
        <v>23.602856979302693</v>
      </c>
      <c r="S88" s="55">
        <f t="shared" ca="1" si="19"/>
        <v>0.50176286587369079</v>
      </c>
      <c r="T88" s="29">
        <f t="shared" ca="1" si="20"/>
        <v>-0.49823713412630921</v>
      </c>
      <c r="U88" s="58"/>
      <c r="V88" s="10"/>
      <c r="W88" s="10"/>
      <c r="X88" s="10"/>
      <c r="Y88" s="10"/>
      <c r="Z88" s="10"/>
      <c r="AA88" s="64">
        <f ca="1">IFERROR(Sheet3!Q88,"")</f>
        <v>45.458978328520324</v>
      </c>
      <c r="AB88" s="10" t="str">
        <f t="shared" ca="1" si="21"/>
        <v/>
      </c>
      <c r="AC88" s="10" t="str">
        <f t="shared" ca="1" si="22"/>
        <v/>
      </c>
      <c r="AD88" s="65">
        <f ca="1">Sheet3!N88</f>
        <v>-3.3327857462523411</v>
      </c>
      <c r="AE88" s="65">
        <f ca="1">Sheet3!O88</f>
        <v>-2.3649499110453713</v>
      </c>
      <c r="AF88" s="10" t="str">
        <f t="shared" ca="1" si="23"/>
        <v/>
      </c>
      <c r="AG88" s="10" t="str">
        <f t="shared" ca="1" si="24"/>
        <v/>
      </c>
      <c r="AH88" s="3" t="str">
        <f t="shared" ca="1" si="32"/>
        <v/>
      </c>
      <c r="AI88" s="5" t="str">
        <f t="shared" ca="1" si="25"/>
        <v/>
      </c>
    </row>
    <row r="89" spans="10:35" x14ac:dyDescent="0.2">
      <c r="J89" s="3">
        <v>87</v>
      </c>
      <c r="K89" s="72">
        <f t="shared" si="26"/>
        <v>0.65199999999999969</v>
      </c>
      <c r="L89" s="57">
        <f t="shared" ca="1" si="27"/>
        <v>70.462589945825528</v>
      </c>
      <c r="M89" s="55">
        <f t="shared" ca="1" si="28"/>
        <v>0.29054591080811121</v>
      </c>
      <c r="N89" s="56">
        <f t="shared" ca="1" si="29"/>
        <v>0.5053596318813085</v>
      </c>
      <c r="O89" s="55">
        <f t="shared" ca="1" si="30"/>
        <v>0.70945408919188879</v>
      </c>
      <c r="P89" s="55">
        <f t="shared" ca="1" si="31"/>
        <v>0.4946403681186915</v>
      </c>
      <c r="Q89" s="57">
        <f t="shared" ca="1" si="17"/>
        <v>11.772057003794846</v>
      </c>
      <c r="R89" s="57">
        <f t="shared" ca="1" si="18"/>
        <v>23.351205130731323</v>
      </c>
      <c r="S89" s="55">
        <f t="shared" ca="1" si="19"/>
        <v>0.5053596318813085</v>
      </c>
      <c r="T89" s="29">
        <f t="shared" ca="1" si="20"/>
        <v>-0.4946403681186915</v>
      </c>
      <c r="U89" s="58"/>
      <c r="V89" s="10"/>
      <c r="W89" s="10"/>
      <c r="X89" s="10"/>
      <c r="Y89" s="10"/>
      <c r="Z89" s="10"/>
      <c r="AA89" s="64">
        <f ca="1">IFERROR(Sheet3!Q89,"")</f>
        <v>44.697625003426403</v>
      </c>
      <c r="AB89" s="10" t="str">
        <f t="shared" ca="1" si="21"/>
        <v/>
      </c>
      <c r="AC89" s="10" t="str">
        <f t="shared" ca="1" si="22"/>
        <v/>
      </c>
      <c r="AD89" s="65">
        <f ca="1">Sheet3!N89</f>
        <v>-4.0217183681348985</v>
      </c>
      <c r="AE89" s="65">
        <f ca="1">Sheet3!O89</f>
        <v>-3.4694622157717228</v>
      </c>
      <c r="AF89" s="10" t="str">
        <f t="shared" ca="1" si="23"/>
        <v/>
      </c>
      <c r="AG89" s="10" t="str">
        <f t="shared" ca="1" si="24"/>
        <v/>
      </c>
      <c r="AH89" s="3" t="str">
        <f t="shared" ca="1" si="32"/>
        <v/>
      </c>
      <c r="AI89" s="5" t="str">
        <f t="shared" ca="1" si="25"/>
        <v/>
      </c>
    </row>
    <row r="90" spans="10:35" x14ac:dyDescent="0.2">
      <c r="J90" s="3">
        <v>88</v>
      </c>
      <c r="K90" s="72">
        <f t="shared" si="26"/>
        <v>0.64799999999999969</v>
      </c>
      <c r="L90" s="57">
        <f t="shared" ca="1" si="27"/>
        <v>72.801071411461194</v>
      </c>
      <c r="M90" s="55">
        <f t="shared" ca="1" si="28"/>
        <v>0.31049405082207049</v>
      </c>
      <c r="N90" s="56">
        <f t="shared" ca="1" si="29"/>
        <v>0.52752059019051267</v>
      </c>
      <c r="O90" s="55">
        <f t="shared" ca="1" si="30"/>
        <v>0.68950594917792951</v>
      </c>
      <c r="P90" s="55">
        <f t="shared" ca="1" si="31"/>
        <v>0.47247940980948727</v>
      </c>
      <c r="Q90" s="57">
        <f t="shared" ca="1" si="17"/>
        <v>12.921420466128801</v>
      </c>
      <c r="R90" s="57">
        <f t="shared" ca="1" si="18"/>
        <v>22.191627470078444</v>
      </c>
      <c r="S90" s="55">
        <f t="shared" ca="1" si="19"/>
        <v>0.52752059019051267</v>
      </c>
      <c r="T90" s="29">
        <f t="shared" ca="1" si="20"/>
        <v>-0.47247940980948733</v>
      </c>
      <c r="U90" s="58"/>
      <c r="V90" s="10"/>
      <c r="W90" s="10"/>
      <c r="X90" s="10"/>
      <c r="Y90" s="10"/>
      <c r="Z90" s="10"/>
      <c r="AA90" s="64">
        <f ca="1">IFERROR(Sheet3!Q90,"")</f>
        <v>40.979716149527427</v>
      </c>
      <c r="AB90" s="10" t="str">
        <f t="shared" ca="1" si="21"/>
        <v/>
      </c>
      <c r="AC90" s="10" t="str">
        <f t="shared" ca="1" si="22"/>
        <v/>
      </c>
      <c r="AD90" s="65">
        <f ca="1">Sheet3!N90</f>
        <v>-3.8092370131785174</v>
      </c>
      <c r="AE90" s="65">
        <f ca="1">Sheet3!O90</f>
        <v>-3.6959787473762526</v>
      </c>
      <c r="AF90" s="10" t="str">
        <f t="shared" ca="1" si="23"/>
        <v/>
      </c>
      <c r="AG90" s="10" t="str">
        <f t="shared" ca="1" si="24"/>
        <v/>
      </c>
      <c r="AH90" s="3" t="str">
        <f t="shared" ca="1" si="32"/>
        <v/>
      </c>
      <c r="AI90" s="5" t="str">
        <f t="shared" ca="1" si="25"/>
        <v/>
      </c>
    </row>
    <row r="91" spans="10:35" x14ac:dyDescent="0.2">
      <c r="J91" s="3">
        <v>89</v>
      </c>
      <c r="K91" s="72">
        <f t="shared" si="26"/>
        <v>0.64399999999999968</v>
      </c>
      <c r="L91" s="57">
        <f t="shared" ca="1" si="27"/>
        <v>76.592297701520152</v>
      </c>
      <c r="M91" s="55">
        <f t="shared" ca="1" si="28"/>
        <v>0.34291938033564873</v>
      </c>
      <c r="N91" s="56">
        <f t="shared" ca="1" si="29"/>
        <v>0.5624716280702351</v>
      </c>
      <c r="O91" s="55">
        <f t="shared" ca="1" si="30"/>
        <v>0.65708061966435127</v>
      </c>
      <c r="P91" s="55">
        <f t="shared" ca="1" si="31"/>
        <v>0.43752837192976485</v>
      </c>
      <c r="Q91" s="57">
        <f t="shared" ca="1" si="17"/>
        <v>14.92702884481028</v>
      </c>
      <c r="R91" s="57">
        <f t="shared" ca="1" si="18"/>
        <v>20.435560537787602</v>
      </c>
      <c r="S91" s="55">
        <f t="shared" ca="1" si="19"/>
        <v>0.5624716280702351</v>
      </c>
      <c r="T91" s="29">
        <f t="shared" ca="1" si="20"/>
        <v>-0.4375283719297649</v>
      </c>
      <c r="U91" s="58"/>
      <c r="V91" s="10"/>
      <c r="W91" s="10"/>
      <c r="X91" s="10"/>
      <c r="Y91" s="10"/>
      <c r="Z91" s="10"/>
      <c r="AA91" s="64">
        <f ca="1">IFERROR(Sheet3!Q91,"")</f>
        <v>42.982934085592582</v>
      </c>
      <c r="AB91" s="10" t="str">
        <f t="shared" ca="1" si="21"/>
        <v/>
      </c>
      <c r="AC91" s="10" t="str">
        <f t="shared" ca="1" si="22"/>
        <v/>
      </c>
      <c r="AD91" s="65">
        <f ca="1">Sheet3!N91</f>
        <v>-2.93646765098201</v>
      </c>
      <c r="AE91" s="65">
        <f ca="1">Sheet3!O91</f>
        <v>-3.1896380164467577</v>
      </c>
      <c r="AF91" s="10" t="str">
        <f t="shared" ca="1" si="23"/>
        <v/>
      </c>
      <c r="AG91" s="10" t="str">
        <f t="shared" ca="1" si="24"/>
        <v>Exit Hedge</v>
      </c>
      <c r="AH91" s="3" t="str">
        <f t="shared" ca="1" si="32"/>
        <v/>
      </c>
      <c r="AI91" s="5" t="str">
        <f t="shared" ca="1" si="25"/>
        <v/>
      </c>
    </row>
    <row r="92" spans="10:35" x14ac:dyDescent="0.2">
      <c r="J92" s="3">
        <v>90</v>
      </c>
      <c r="K92" s="72">
        <f t="shared" si="26"/>
        <v>0.63999999999999968</v>
      </c>
      <c r="L92" s="57">
        <f t="shared" ca="1" si="27"/>
        <v>78.30779478373131</v>
      </c>
      <c r="M92" s="55">
        <f t="shared" ca="1" si="28"/>
        <v>0.35751506788367582</v>
      </c>
      <c r="N92" s="56">
        <f t="shared" ca="1" si="29"/>
        <v>0.57726090863937118</v>
      </c>
      <c r="O92" s="55">
        <f t="shared" ca="1" si="30"/>
        <v>0.64248493211632418</v>
      </c>
      <c r="P92" s="55">
        <f t="shared" ca="1" si="31"/>
        <v>0.42273909136062876</v>
      </c>
      <c r="Q92" s="57">
        <f t="shared" ca="1" si="17"/>
        <v>15.841176451772114</v>
      </c>
      <c r="R92" s="57">
        <f t="shared" ca="1" si="18"/>
        <v>19.663772681892517</v>
      </c>
      <c r="S92" s="55">
        <f t="shared" ca="1" si="19"/>
        <v>0.57726090863937118</v>
      </c>
      <c r="T92" s="29">
        <f t="shared" ca="1" si="20"/>
        <v>-0.42273909136062882</v>
      </c>
      <c r="U92" s="58"/>
      <c r="V92" s="10"/>
      <c r="W92" s="10"/>
      <c r="X92" s="10"/>
      <c r="Y92" s="10"/>
      <c r="Z92" s="10"/>
      <c r="AA92" s="64">
        <f ca="1">IFERROR(Sheet3!Q92,"")</f>
        <v>39.78477154401552</v>
      </c>
      <c r="AB92" s="10" t="str">
        <f t="shared" ca="1" si="21"/>
        <v/>
      </c>
      <c r="AC92" s="10" t="str">
        <f t="shared" ca="1" si="22"/>
        <v/>
      </c>
      <c r="AD92" s="65">
        <f ca="1">Sheet3!N92</f>
        <v>-2.0464932034502539</v>
      </c>
      <c r="AE92" s="65">
        <f ca="1">Sheet3!O92</f>
        <v>-2.4275414744490886</v>
      </c>
      <c r="AF92" s="10" t="str">
        <f t="shared" ca="1" si="23"/>
        <v/>
      </c>
      <c r="AG92" s="10" t="str">
        <f t="shared" ca="1" si="24"/>
        <v>Exit Hedge</v>
      </c>
      <c r="AH92" s="3" t="str">
        <f t="shared" ca="1" si="32"/>
        <v/>
      </c>
      <c r="AI92" s="5" t="str">
        <f t="shared" ca="1" si="25"/>
        <v/>
      </c>
    </row>
    <row r="93" spans="10:35" x14ac:dyDescent="0.2">
      <c r="J93" s="3">
        <v>91</v>
      </c>
      <c r="K93" s="72">
        <f t="shared" si="26"/>
        <v>0.63599999999999968</v>
      </c>
      <c r="L93" s="57">
        <f t="shared" ca="1" si="27"/>
        <v>75.902782160157003</v>
      </c>
      <c r="M93" s="55">
        <f t="shared" ca="1" si="28"/>
        <v>0.33686924521479056</v>
      </c>
      <c r="N93" s="56">
        <f t="shared" ca="1" si="29"/>
        <v>0.55457334117773471</v>
      </c>
      <c r="O93" s="55">
        <f t="shared" ca="1" si="30"/>
        <v>0.66313075478520944</v>
      </c>
      <c r="P93" s="55">
        <f t="shared" ca="1" si="31"/>
        <v>0.44542665882226523</v>
      </c>
      <c r="Q93" s="57">
        <f t="shared" ca="1" si="17"/>
        <v>14.416494691143473</v>
      </c>
      <c r="R93" s="57">
        <f t="shared" ca="1" si="18"/>
        <v>20.6736758082912</v>
      </c>
      <c r="S93" s="55">
        <f t="shared" ca="1" si="19"/>
        <v>0.55457334117773471</v>
      </c>
      <c r="T93" s="29">
        <f t="shared" ca="1" si="20"/>
        <v>-0.44542665882226529</v>
      </c>
      <c r="U93" s="58"/>
      <c r="V93" s="10"/>
      <c r="W93" s="10"/>
      <c r="X93" s="10"/>
      <c r="Y93" s="10"/>
      <c r="Z93" s="10"/>
      <c r="AA93" s="64">
        <f ca="1">IFERROR(Sheet3!Q93,"")</f>
        <v>41.595286534175642</v>
      </c>
      <c r="AB93" s="10" t="str">
        <f t="shared" ca="1" si="21"/>
        <v/>
      </c>
      <c r="AC93" s="10" t="str">
        <f t="shared" ca="1" si="22"/>
        <v/>
      </c>
      <c r="AD93" s="65">
        <f ca="1">Sheet3!N93</f>
        <v>-1.7560756343465442</v>
      </c>
      <c r="AE93" s="65">
        <f ca="1">Sheet3!O93</f>
        <v>-1.9798975810473924</v>
      </c>
      <c r="AF93" s="10" t="str">
        <f t="shared" ca="1" si="23"/>
        <v/>
      </c>
      <c r="AG93" s="10" t="str">
        <f t="shared" ca="1" si="24"/>
        <v>Exit Hedge</v>
      </c>
      <c r="AH93" s="3" t="str">
        <f t="shared" ca="1" si="32"/>
        <v/>
      </c>
      <c r="AI93" s="5" t="str">
        <f t="shared" ca="1" si="25"/>
        <v/>
      </c>
    </row>
    <row r="94" spans="10:35" x14ac:dyDescent="0.2">
      <c r="J94" s="3">
        <v>92</v>
      </c>
      <c r="K94" s="72">
        <f t="shared" si="26"/>
        <v>0.63199999999999967</v>
      </c>
      <c r="L94" s="57">
        <f t="shared" ca="1" si="27"/>
        <v>74.900043084086519</v>
      </c>
      <c r="M94" s="55">
        <f t="shared" ca="1" si="28"/>
        <v>0.32811049795459396</v>
      </c>
      <c r="N94" s="56">
        <f t="shared" ca="1" si="29"/>
        <v>0.54433152071466973</v>
      </c>
      <c r="O94" s="55">
        <f t="shared" ca="1" si="30"/>
        <v>0.6718895020454061</v>
      </c>
      <c r="P94" s="55">
        <f t="shared" ca="1" si="31"/>
        <v>0.45566847928533033</v>
      </c>
      <c r="Q94" s="57">
        <f t="shared" ca="1" si="17"/>
        <v>13.803201426922207</v>
      </c>
      <c r="R94" s="57">
        <f t="shared" ca="1" si="18"/>
        <v>21.092704531524817</v>
      </c>
      <c r="S94" s="55">
        <f t="shared" ca="1" si="19"/>
        <v>0.54433152071466973</v>
      </c>
      <c r="T94" s="29">
        <f t="shared" ca="1" si="20"/>
        <v>-0.45566847928533027</v>
      </c>
      <c r="U94" s="58"/>
      <c r="V94" s="10"/>
      <c r="W94" s="10"/>
      <c r="X94" s="10"/>
      <c r="Y94" s="10"/>
      <c r="Z94" s="10"/>
      <c r="AA94" s="64">
        <f ca="1">IFERROR(Sheet3!Q94,"")</f>
        <v>31.737763162421047</v>
      </c>
      <c r="AB94" s="10" t="str">
        <f t="shared" ca="1" si="21"/>
        <v/>
      </c>
      <c r="AC94" s="10" t="str">
        <f t="shared" ca="1" si="22"/>
        <v/>
      </c>
      <c r="AD94" s="65">
        <f ca="1">Sheet3!N94</f>
        <v>-1.6178130986775301</v>
      </c>
      <c r="AE94" s="65">
        <f ca="1">Sheet3!O94</f>
        <v>-1.7385079261341509</v>
      </c>
      <c r="AF94" s="10" t="str">
        <f t="shared" ca="1" si="23"/>
        <v/>
      </c>
      <c r="AG94" s="10" t="str">
        <f t="shared" ca="1" si="24"/>
        <v>Exit Hedge</v>
      </c>
      <c r="AH94" s="3" t="str">
        <f t="shared" ca="1" si="32"/>
        <v/>
      </c>
      <c r="AI94" s="5" t="str">
        <f t="shared" ca="1" si="25"/>
        <v/>
      </c>
    </row>
    <row r="95" spans="10:35" x14ac:dyDescent="0.2">
      <c r="J95" s="3">
        <v>93</v>
      </c>
      <c r="K95" s="72">
        <f t="shared" si="26"/>
        <v>0.62799999999999967</v>
      </c>
      <c r="L95" s="57">
        <f t="shared" ca="1" si="27"/>
        <v>74.113772464701341</v>
      </c>
      <c r="M95" s="55">
        <f t="shared" ca="1" si="28"/>
        <v>0.32115969068715555</v>
      </c>
      <c r="N95" s="56">
        <f t="shared" ca="1" si="29"/>
        <v>0.53596239517210842</v>
      </c>
      <c r="O95" s="55">
        <f t="shared" ca="1" si="30"/>
        <v>0.67884030931284445</v>
      </c>
      <c r="P95" s="55">
        <f t="shared" ca="1" si="31"/>
        <v>0.46403760482789164</v>
      </c>
      <c r="Q95" s="57">
        <f t="shared" ca="1" si="17"/>
        <v>13.316721514157425</v>
      </c>
      <c r="R95" s="57">
        <f t="shared" ca="1" si="18"/>
        <v>21.422088801294876</v>
      </c>
      <c r="S95" s="55">
        <f t="shared" ca="1" si="19"/>
        <v>0.53596239517210842</v>
      </c>
      <c r="T95" s="29">
        <f t="shared" ca="1" si="20"/>
        <v>-0.46403760482789158</v>
      </c>
      <c r="U95" s="58"/>
      <c r="V95" s="10"/>
      <c r="W95" s="10"/>
      <c r="X95" s="10"/>
      <c r="Y95" s="10"/>
      <c r="Z95" s="10"/>
      <c r="AA95" s="64">
        <f ca="1">IFERROR(Sheet3!Q95,"")</f>
        <v>32.388907776368342</v>
      </c>
      <c r="AB95" s="10" t="str">
        <f t="shared" ca="1" si="21"/>
        <v/>
      </c>
      <c r="AC95" s="10" t="str">
        <f t="shared" ca="1" si="22"/>
        <v/>
      </c>
      <c r="AD95" s="65">
        <f ca="1">Sheet3!N95</f>
        <v>-1.5410549556602291</v>
      </c>
      <c r="AE95" s="65">
        <f ca="1">Sheet3!O95</f>
        <v>-1.6068726124848696</v>
      </c>
      <c r="AF95" s="10" t="str">
        <f t="shared" ca="1" si="23"/>
        <v/>
      </c>
      <c r="AG95" s="10" t="str">
        <f t="shared" ca="1" si="24"/>
        <v>Exit Hedge</v>
      </c>
      <c r="AH95" s="3" t="str">
        <f t="shared" ca="1" si="32"/>
        <v/>
      </c>
      <c r="AI95" s="5" t="str">
        <f t="shared" ca="1" si="25"/>
        <v/>
      </c>
    </row>
    <row r="96" spans="10:35" x14ac:dyDescent="0.2">
      <c r="J96" s="3">
        <v>94</v>
      </c>
      <c r="K96" s="72">
        <f t="shared" si="26"/>
        <v>0.62399999999999967</v>
      </c>
      <c r="L96" s="57">
        <f t="shared" ca="1" si="27"/>
        <v>78.519824852499198</v>
      </c>
      <c r="M96" s="55">
        <f t="shared" ca="1" si="28"/>
        <v>0.35927959283391991</v>
      </c>
      <c r="N96" s="56">
        <f t="shared" ca="1" si="29"/>
        <v>0.57635237142482587</v>
      </c>
      <c r="O96" s="55">
        <f t="shared" ca="1" si="30"/>
        <v>0.64072040716608014</v>
      </c>
      <c r="P96" s="55">
        <f t="shared" ca="1" si="31"/>
        <v>0.42364762857517413</v>
      </c>
      <c r="Q96" s="57">
        <f t="shared" ca="1" si="17"/>
        <v>15.704792012745312</v>
      </c>
      <c r="R96" s="57">
        <f t="shared" ca="1" si="18"/>
        <v>19.433711130835221</v>
      </c>
      <c r="S96" s="55">
        <f t="shared" ca="1" si="19"/>
        <v>0.57635237142482587</v>
      </c>
      <c r="T96" s="29">
        <f t="shared" ca="1" si="20"/>
        <v>-0.42364762857517413</v>
      </c>
      <c r="U96" s="58"/>
      <c r="V96" s="10"/>
      <c r="W96" s="10"/>
      <c r="X96" s="10"/>
      <c r="Y96" s="10"/>
      <c r="Z96" s="10"/>
      <c r="AA96" s="64">
        <f ca="1">IFERROR(Sheet3!Q96,"")</f>
        <v>27.95408305013548</v>
      </c>
      <c r="AB96" s="10" t="str">
        <f t="shared" ca="1" si="21"/>
        <v/>
      </c>
      <c r="AC96" s="10" t="str">
        <f t="shared" ca="1" si="22"/>
        <v>Exit Hedge</v>
      </c>
      <c r="AD96" s="65">
        <f ca="1">Sheet3!N96</f>
        <v>-0.80990663063394663</v>
      </c>
      <c r="AE96" s="65">
        <f ca="1">Sheet3!O96</f>
        <v>-1.0755619579175877</v>
      </c>
      <c r="AF96" s="10" t="str">
        <f t="shared" ca="1" si="23"/>
        <v/>
      </c>
      <c r="AG96" s="10" t="str">
        <f t="shared" ca="1" si="24"/>
        <v>Exit Hedge</v>
      </c>
      <c r="AH96" s="3" t="str">
        <f t="shared" ca="1" si="32"/>
        <v/>
      </c>
      <c r="AI96" s="5" t="str">
        <f t="shared" ca="1" si="25"/>
        <v>Exit Hedge</v>
      </c>
    </row>
    <row r="97" spans="10:35" x14ac:dyDescent="0.2">
      <c r="J97" s="3">
        <v>95</v>
      </c>
      <c r="K97" s="72">
        <f t="shared" si="26"/>
        <v>0.61999999999999966</v>
      </c>
      <c r="L97" s="57">
        <f t="shared" ca="1" si="27"/>
        <v>77.747147686287249</v>
      </c>
      <c r="M97" s="55">
        <f t="shared" ca="1" si="28"/>
        <v>0.35258052434682852</v>
      </c>
      <c r="N97" s="56">
        <f t="shared" ca="1" si="29"/>
        <v>0.56860263160523217</v>
      </c>
      <c r="O97" s="55">
        <f t="shared" ca="1" si="30"/>
        <v>0.64741947565317148</v>
      </c>
      <c r="P97" s="55">
        <f t="shared" ca="1" si="31"/>
        <v>0.43139736839476789</v>
      </c>
      <c r="Q97" s="57">
        <f t="shared" ca="1" si="17"/>
        <v>15.197485868925348</v>
      </c>
      <c r="R97" s="57">
        <f t="shared" ca="1" si="18"/>
        <v>19.728697031414839</v>
      </c>
      <c r="S97" s="55">
        <f t="shared" ca="1" si="19"/>
        <v>0.56860263160523217</v>
      </c>
      <c r="T97" s="29">
        <f t="shared" ca="1" si="20"/>
        <v>-0.43139736839476783</v>
      </c>
      <c r="U97" s="58"/>
      <c r="V97" s="10"/>
      <c r="W97" s="10"/>
      <c r="X97" s="10"/>
      <c r="Y97" s="10"/>
      <c r="Z97" s="10"/>
      <c r="AA97" s="64">
        <f ca="1">IFERROR(Sheet3!Q97,"")</f>
        <v>27.653946035676469</v>
      </c>
      <c r="AB97" s="10" t="str">
        <f t="shared" ca="1" si="21"/>
        <v/>
      </c>
      <c r="AC97" s="10" t="str">
        <f t="shared" ca="1" si="22"/>
        <v>Exit Hedge</v>
      </c>
      <c r="AD97" s="65">
        <f ca="1">Sheet3!N97</f>
        <v>-0.46899070407259558</v>
      </c>
      <c r="AE97" s="65">
        <f ca="1">Sheet3!O97</f>
        <v>-0.67118112202092628</v>
      </c>
      <c r="AF97" s="10" t="str">
        <f t="shared" ca="1" si="23"/>
        <v/>
      </c>
      <c r="AG97" s="10" t="str">
        <f t="shared" ca="1" si="24"/>
        <v>Exit Hedge</v>
      </c>
      <c r="AH97" s="3" t="str">
        <f t="shared" ca="1" si="32"/>
        <v/>
      </c>
      <c r="AI97" s="5" t="str">
        <f t="shared" ca="1" si="25"/>
        <v>Exit Hedge</v>
      </c>
    </row>
    <row r="98" spans="10:35" x14ac:dyDescent="0.2">
      <c r="J98" s="3">
        <v>96</v>
      </c>
      <c r="K98" s="72">
        <f t="shared" si="26"/>
        <v>0.61599999999999966</v>
      </c>
      <c r="L98" s="57">
        <f t="shared" ca="1" si="27"/>
        <v>82.66504003548026</v>
      </c>
      <c r="M98" s="55">
        <f t="shared" ca="1" si="28"/>
        <v>0.39480351446427053</v>
      </c>
      <c r="N98" s="56">
        <f t="shared" ca="1" si="29"/>
        <v>0.6112501064549829</v>
      </c>
      <c r="O98" s="55">
        <f t="shared" ca="1" si="30"/>
        <v>0.60519648553572947</v>
      </c>
      <c r="P98" s="55">
        <f t="shared" ca="1" si="31"/>
        <v>0.38874989354501704</v>
      </c>
      <c r="Q98" s="57">
        <f t="shared" ca="1" si="17"/>
        <v>18.033533016055728</v>
      </c>
      <c r="R98" s="57">
        <f t="shared" ca="1" si="18"/>
        <v>17.676477370815299</v>
      </c>
      <c r="S98" s="55">
        <f t="shared" ca="1" si="19"/>
        <v>0.6112501064549829</v>
      </c>
      <c r="T98" s="29">
        <f t="shared" ca="1" si="20"/>
        <v>-0.3887498935450171</v>
      </c>
      <c r="U98" s="58"/>
      <c r="V98" s="10"/>
      <c r="W98" s="10"/>
      <c r="X98" s="10"/>
      <c r="Y98" s="10"/>
      <c r="Z98" s="10"/>
      <c r="AA98" s="64">
        <f ca="1">IFERROR(Sheet3!Q98,"")</f>
        <v>34.729504030224376</v>
      </c>
      <c r="AB98" s="10" t="str">
        <f t="shared" ca="1" si="21"/>
        <v/>
      </c>
      <c r="AC98" s="10" t="str">
        <f t="shared" ca="1" si="22"/>
        <v/>
      </c>
      <c r="AD98" s="65">
        <f ca="1">Sheet3!N98</f>
        <v>0.39981615025736517</v>
      </c>
      <c r="AE98" s="65">
        <f ca="1">Sheet3!O98</f>
        <v>4.2817059497934629E-2</v>
      </c>
      <c r="AF98" s="10" t="str">
        <f t="shared" ca="1" si="23"/>
        <v/>
      </c>
      <c r="AG98" s="10" t="str">
        <f t="shared" ca="1" si="24"/>
        <v/>
      </c>
      <c r="AH98" s="3" t="str">
        <f t="shared" ca="1" si="32"/>
        <v/>
      </c>
      <c r="AI98" s="5" t="str">
        <f t="shared" ca="1" si="25"/>
        <v/>
      </c>
    </row>
    <row r="99" spans="10:35" x14ac:dyDescent="0.2">
      <c r="J99" s="3">
        <v>97</v>
      </c>
      <c r="K99" s="72">
        <f t="shared" si="26"/>
        <v>0.61199999999999966</v>
      </c>
      <c r="L99" s="57">
        <f t="shared" ca="1" si="27"/>
        <v>83.645879389127359</v>
      </c>
      <c r="M99" s="55">
        <f t="shared" ca="1" si="28"/>
        <v>0.40322060367803036</v>
      </c>
      <c r="N99" s="56">
        <f t="shared" ca="1" si="29"/>
        <v>0.61890010478549251</v>
      </c>
      <c r="O99" s="55">
        <f t="shared" ca="1" si="30"/>
        <v>0.59677939632196964</v>
      </c>
      <c r="P99" s="55">
        <f t="shared" ca="1" si="31"/>
        <v>0.38109989521450754</v>
      </c>
      <c r="Q99" s="57">
        <f t="shared" ca="1" si="17"/>
        <v>18.568218435537659</v>
      </c>
      <c r="R99" s="57">
        <f t="shared" ca="1" si="18"/>
        <v>17.259959645228076</v>
      </c>
      <c r="S99" s="55">
        <f t="shared" ca="1" si="19"/>
        <v>0.61890010478549251</v>
      </c>
      <c r="T99" s="29">
        <f t="shared" ca="1" si="20"/>
        <v>-0.38109989521450749</v>
      </c>
      <c r="U99" s="58"/>
      <c r="V99" s="10"/>
      <c r="W99" s="10"/>
      <c r="X99" s="10"/>
      <c r="Y99" s="10"/>
      <c r="Z99" s="10"/>
      <c r="AA99" s="64">
        <f ca="1">IFERROR(Sheet3!Q99,"")</f>
        <v>40.635268113848689</v>
      </c>
      <c r="AB99" s="10" t="str">
        <f t="shared" ca="1" si="21"/>
        <v/>
      </c>
      <c r="AC99" s="10" t="str">
        <f t="shared" ca="1" si="22"/>
        <v/>
      </c>
      <c r="AD99" s="65">
        <f ca="1">Sheet3!N99</f>
        <v>0.96730397636913779</v>
      </c>
      <c r="AE99" s="65">
        <f ca="1">Sheet3!O99</f>
        <v>0.65914167074540342</v>
      </c>
      <c r="AF99" s="10" t="str">
        <f t="shared" ca="1" si="23"/>
        <v/>
      </c>
      <c r="AG99" s="10" t="str">
        <f t="shared" ca="1" si="24"/>
        <v/>
      </c>
      <c r="AH99" s="3" t="str">
        <f t="shared" ca="1" si="32"/>
        <v/>
      </c>
      <c r="AI99" s="5" t="str">
        <f t="shared" ca="1" si="25"/>
        <v/>
      </c>
    </row>
    <row r="100" spans="10:35" x14ac:dyDescent="0.2">
      <c r="J100" s="3">
        <v>98</v>
      </c>
      <c r="K100" s="72">
        <f t="shared" si="26"/>
        <v>0.60799999999999965</v>
      </c>
      <c r="L100" s="57">
        <f t="shared" ca="1" si="27"/>
        <v>84.357544733265129</v>
      </c>
      <c r="M100" s="55">
        <f t="shared" ca="1" si="28"/>
        <v>0.40936968444546118</v>
      </c>
      <c r="N100" s="56">
        <f t="shared" ca="1" si="29"/>
        <v>0.62424684707063605</v>
      </c>
      <c r="O100" s="55">
        <f t="shared" ca="1" si="30"/>
        <v>0.59063031555453882</v>
      </c>
      <c r="P100" s="55">
        <f t="shared" ca="1" si="31"/>
        <v>0.37575315292936395</v>
      </c>
      <c r="Q100" s="57">
        <f t="shared" ca="1" si="17"/>
        <v>18.941269030113247</v>
      </c>
      <c r="R100" s="57">
        <f t="shared" ca="1" si="18"/>
        <v>16.950991775199611</v>
      </c>
      <c r="S100" s="55">
        <f t="shared" ca="1" si="19"/>
        <v>0.62424684707063605</v>
      </c>
      <c r="T100" s="29">
        <f t="shared" ca="1" si="20"/>
        <v>-0.37575315292936395</v>
      </c>
      <c r="U100" s="58"/>
      <c r="V100" s="10"/>
      <c r="W100" s="10"/>
      <c r="X100" s="10"/>
      <c r="Y100" s="10"/>
      <c r="Z100" s="10"/>
      <c r="AA100" s="64">
        <f ca="1">IFERROR(Sheet3!Q100,"")</f>
        <v>46.689851732122776</v>
      </c>
      <c r="AB100" s="10" t="str">
        <f t="shared" ca="1" si="21"/>
        <v/>
      </c>
      <c r="AC100" s="10" t="str">
        <f t="shared" ca="1" si="22"/>
        <v/>
      </c>
      <c r="AD100" s="65">
        <f ca="1">Sheet3!N100</f>
        <v>1.3003659310891749</v>
      </c>
      <c r="AE100" s="65">
        <f ca="1">Sheet3!O100</f>
        <v>1.0866245109745845</v>
      </c>
      <c r="AF100" s="10" t="str">
        <f t="shared" ca="1" si="23"/>
        <v/>
      </c>
      <c r="AG100" s="10" t="str">
        <f t="shared" ca="1" si="24"/>
        <v/>
      </c>
      <c r="AH100" s="3" t="str">
        <f t="shared" ca="1" si="32"/>
        <v/>
      </c>
      <c r="AI100" s="5" t="str">
        <f t="shared" ca="1" si="25"/>
        <v/>
      </c>
    </row>
    <row r="101" spans="10:35" x14ac:dyDescent="0.2">
      <c r="J101" s="3">
        <v>99</v>
      </c>
      <c r="K101" s="72">
        <f t="shared" si="26"/>
        <v>0.60399999999999965</v>
      </c>
      <c r="L101" s="57">
        <f t="shared" ca="1" si="27"/>
        <v>76.932425212114978</v>
      </c>
      <c r="M101" s="55">
        <f t="shared" ca="1" si="28"/>
        <v>0.34526096546873175</v>
      </c>
      <c r="N101" s="56">
        <f t="shared" ca="1" si="29"/>
        <v>0.55799004274740893</v>
      </c>
      <c r="O101" s="55">
        <f t="shared" ca="1" si="30"/>
        <v>0.65473903453126825</v>
      </c>
      <c r="P101" s="55">
        <f t="shared" ca="1" si="31"/>
        <v>0.44200995725259107</v>
      </c>
      <c r="Q101" s="57">
        <f t="shared" ca="1" si="17"/>
        <v>14.479085344330972</v>
      </c>
      <c r="R101" s="57">
        <f t="shared" ca="1" si="18"/>
        <v>19.943585164899169</v>
      </c>
      <c r="S101" s="55">
        <f t="shared" ca="1" si="19"/>
        <v>0.55799004274740893</v>
      </c>
      <c r="T101" s="29">
        <f t="shared" ca="1" si="20"/>
        <v>-0.44200995725259107</v>
      </c>
      <c r="U101" s="58"/>
      <c r="V101" s="10"/>
      <c r="W101" s="10"/>
      <c r="X101" s="10"/>
      <c r="Y101" s="10"/>
      <c r="Z101" s="10"/>
      <c r="AA101" s="64">
        <f ca="1">IFERROR(Sheet3!Q101,"")</f>
        <v>54.164522705145004</v>
      </c>
      <c r="AB101" s="10" t="str">
        <f t="shared" ca="1" si="21"/>
        <v/>
      </c>
      <c r="AC101" s="10" t="str">
        <f t="shared" ca="1" si="22"/>
        <v/>
      </c>
      <c r="AD101" s="65">
        <f ca="1">Sheet3!N101</f>
        <v>0.40129197538055905</v>
      </c>
      <c r="AE101" s="65">
        <f ca="1">Sheet3!O101</f>
        <v>0.62973615391190085</v>
      </c>
      <c r="AF101" s="10" t="str">
        <f t="shared" ca="1" si="23"/>
        <v>Hedge</v>
      </c>
      <c r="AG101" s="10" t="str">
        <f t="shared" ca="1" si="24"/>
        <v/>
      </c>
      <c r="AH101" s="3" t="str">
        <f t="shared" ca="1" si="32"/>
        <v/>
      </c>
      <c r="AI101" s="5" t="str">
        <f t="shared" ca="1" si="25"/>
        <v/>
      </c>
    </row>
    <row r="102" spans="10:35" x14ac:dyDescent="0.2">
      <c r="J102" s="3">
        <v>100</v>
      </c>
      <c r="K102" s="72">
        <f t="shared" si="26"/>
        <v>0.59999999999999964</v>
      </c>
      <c r="L102" s="57">
        <f t="shared" ca="1" si="27"/>
        <v>74.412948300459817</v>
      </c>
      <c r="M102" s="55">
        <f t="shared" ca="1" si="28"/>
        <v>0.32285208612727723</v>
      </c>
      <c r="N102" s="56">
        <f t="shared" ca="1" si="29"/>
        <v>0.5328672918708377</v>
      </c>
      <c r="O102" s="55">
        <f t="shared" ca="1" si="30"/>
        <v>0.67714791387272277</v>
      </c>
      <c r="P102" s="55">
        <f t="shared" ca="1" si="31"/>
        <v>0.4671327081291623</v>
      </c>
      <c r="Q102" s="57">
        <f t="shared" ca="1" si="17"/>
        <v>13.040628652808913</v>
      </c>
      <c r="R102" s="57">
        <f t="shared" ca="1" si="18"/>
        <v>21.054273618005546</v>
      </c>
      <c r="S102" s="55">
        <f t="shared" ca="1" si="19"/>
        <v>0.5328672918708377</v>
      </c>
      <c r="T102" s="29">
        <f t="shared" ca="1" si="20"/>
        <v>-0.4671327081291623</v>
      </c>
      <c r="U102" s="58"/>
      <c r="V102" s="10"/>
      <c r="W102" s="10"/>
      <c r="X102" s="10"/>
      <c r="Y102" s="10"/>
      <c r="Z102" s="10"/>
      <c r="AA102" s="64">
        <f ca="1">IFERROR(Sheet3!Q102,"")</f>
        <v>56.430888726473732</v>
      </c>
      <c r="AB102" s="10" t="str">
        <f t="shared" ca="1" si="21"/>
        <v/>
      </c>
      <c r="AC102" s="10" t="str">
        <f t="shared" ca="1" si="22"/>
        <v/>
      </c>
      <c r="AD102" s="65">
        <f ca="1">Sheet3!N102</f>
        <v>-0.440897187576752</v>
      </c>
      <c r="AE102" s="65">
        <f ca="1">Sheet3!O102</f>
        <v>-8.4019407080534375E-2</v>
      </c>
      <c r="AF102" s="10" t="str">
        <f t="shared" ca="1" si="23"/>
        <v/>
      </c>
      <c r="AG102" s="10" t="str">
        <f t="shared" ca="1" si="24"/>
        <v/>
      </c>
      <c r="AH102" s="3" t="str">
        <f t="shared" ca="1" si="32"/>
        <v/>
      </c>
      <c r="AI102" s="5" t="str">
        <f t="shared" ca="1" si="25"/>
        <v/>
      </c>
    </row>
    <row r="103" spans="10:35" x14ac:dyDescent="0.2">
      <c r="J103" s="3">
        <v>101</v>
      </c>
      <c r="K103" s="72">
        <f t="shared" si="26"/>
        <v>0.59599999999999964</v>
      </c>
      <c r="L103" s="57">
        <f t="shared" ca="1" si="27"/>
        <v>73.36670840005425</v>
      </c>
      <c r="M103" s="55">
        <f t="shared" ca="1" si="28"/>
        <v>0.31336556314502939</v>
      </c>
      <c r="N103" s="56">
        <f t="shared" ca="1" si="29"/>
        <v>0.52156202052398415</v>
      </c>
      <c r="O103" s="55">
        <f t="shared" ca="1" si="30"/>
        <v>0.68663443685497061</v>
      </c>
      <c r="P103" s="55">
        <f t="shared" ca="1" si="31"/>
        <v>0.47843797947601591</v>
      </c>
      <c r="Q103" s="57">
        <f t="shared" ca="1" si="17"/>
        <v>12.426332505450912</v>
      </c>
      <c r="R103" s="57">
        <f t="shared" ca="1" si="18"/>
        <v>21.515896286513005</v>
      </c>
      <c r="S103" s="55">
        <f t="shared" ca="1" si="19"/>
        <v>0.52156202052398415</v>
      </c>
      <c r="T103" s="29">
        <f t="shared" ca="1" si="20"/>
        <v>-0.47843797947601585</v>
      </c>
      <c r="U103" s="58"/>
      <c r="V103" s="10"/>
      <c r="W103" s="10"/>
      <c r="X103" s="10"/>
      <c r="Y103" s="10"/>
      <c r="Z103" s="10"/>
      <c r="AA103" s="64">
        <f ca="1">IFERROR(Sheet3!Q103,"")</f>
        <v>54.170284326872057</v>
      </c>
      <c r="AB103" s="10" t="str">
        <f t="shared" ca="1" si="21"/>
        <v/>
      </c>
      <c r="AC103" s="10" t="str">
        <f t="shared" ca="1" si="22"/>
        <v/>
      </c>
      <c r="AD103" s="65">
        <f ca="1">Sheet3!N103</f>
        <v>-1.0001702487029576</v>
      </c>
      <c r="AE103" s="65">
        <f ca="1">Sheet3!O103</f>
        <v>-0.69478663482881653</v>
      </c>
      <c r="AF103" s="10" t="str">
        <f t="shared" ca="1" si="23"/>
        <v/>
      </c>
      <c r="AG103" s="10" t="str">
        <f t="shared" ca="1" si="24"/>
        <v/>
      </c>
      <c r="AH103" s="3" t="str">
        <f t="shared" ca="1" si="32"/>
        <v/>
      </c>
      <c r="AI103" s="5" t="str">
        <f t="shared" ca="1" si="25"/>
        <v/>
      </c>
    </row>
    <row r="104" spans="10:35" x14ac:dyDescent="0.2">
      <c r="J104" s="3">
        <v>102</v>
      </c>
      <c r="K104" s="72">
        <f t="shared" si="26"/>
        <v>0.59199999999999964</v>
      </c>
      <c r="L104" s="57">
        <f t="shared" ca="1" si="27"/>
        <v>74.537204692054075</v>
      </c>
      <c r="M104" s="55">
        <f t="shared" ca="1" si="28"/>
        <v>0.32367956327965425</v>
      </c>
      <c r="N104" s="56">
        <f t="shared" ca="1" si="29"/>
        <v>0.53234135183320475</v>
      </c>
      <c r="O104" s="55">
        <f t="shared" ca="1" si="30"/>
        <v>0.6763204367203457</v>
      </c>
      <c r="P104" s="55">
        <f t="shared" ca="1" si="31"/>
        <v>0.46765864816679531</v>
      </c>
      <c r="Q104" s="57">
        <f t="shared" ca="1" si="17"/>
        <v>12.980216221042053</v>
      </c>
      <c r="R104" s="57">
        <f t="shared" ca="1" si="18"/>
        <v>20.928973311897181</v>
      </c>
      <c r="S104" s="55">
        <f t="shared" ca="1" si="19"/>
        <v>0.53234135183320475</v>
      </c>
      <c r="T104" s="29">
        <f t="shared" ca="1" si="20"/>
        <v>-0.46765864816679525</v>
      </c>
      <c r="U104" s="58"/>
      <c r="V104" s="10"/>
      <c r="W104" s="10"/>
      <c r="X104" s="10"/>
      <c r="Y104" s="10"/>
      <c r="Z104" s="10"/>
      <c r="AA104" s="64">
        <f ca="1">IFERROR(Sheet3!Q104,"")</f>
        <v>52.579600470249588</v>
      </c>
      <c r="AB104" s="10" t="str">
        <f t="shared" ca="1" si="21"/>
        <v/>
      </c>
      <c r="AC104" s="10" t="str">
        <f t="shared" ca="1" si="22"/>
        <v/>
      </c>
      <c r="AD104" s="65">
        <f ca="1">Sheet3!N104</f>
        <v>-1.0757050257900858</v>
      </c>
      <c r="AE104" s="65">
        <f ca="1">Sheet3!O104</f>
        <v>-0.94873222880299601</v>
      </c>
      <c r="AF104" s="10" t="str">
        <f t="shared" ca="1" si="23"/>
        <v/>
      </c>
      <c r="AG104" s="10" t="str">
        <f t="shared" ca="1" si="24"/>
        <v/>
      </c>
      <c r="AH104" s="3" t="str">
        <f t="shared" ca="1" si="32"/>
        <v/>
      </c>
      <c r="AI104" s="5" t="str">
        <f t="shared" ca="1" si="25"/>
        <v/>
      </c>
    </row>
    <row r="105" spans="10:35" x14ac:dyDescent="0.2">
      <c r="J105" s="3">
        <v>103</v>
      </c>
      <c r="K105" s="72">
        <f t="shared" si="26"/>
        <v>0.58799999999999963</v>
      </c>
      <c r="L105" s="57">
        <f t="shared" ca="1" si="27"/>
        <v>75.93575147461577</v>
      </c>
      <c r="M105" s="55">
        <f t="shared" ca="1" si="28"/>
        <v>0.33607450444092501</v>
      </c>
      <c r="N105" s="56">
        <f t="shared" ca="1" si="29"/>
        <v>0.54520973081585067</v>
      </c>
      <c r="O105" s="55">
        <f t="shared" ca="1" si="30"/>
        <v>0.66392549555907499</v>
      </c>
      <c r="P105" s="55">
        <f t="shared" ca="1" si="31"/>
        <v>0.45479026918414933</v>
      </c>
      <c r="Q105" s="57">
        <f t="shared" ca="1" si="17"/>
        <v>13.669500380343518</v>
      </c>
      <c r="R105" s="57">
        <f t="shared" ca="1" si="18"/>
        <v>20.249410980610598</v>
      </c>
      <c r="S105" s="55">
        <f t="shared" ca="1" si="19"/>
        <v>0.54520973081585067</v>
      </c>
      <c r="T105" s="29">
        <f t="shared" ca="1" si="20"/>
        <v>-0.45479026918414933</v>
      </c>
      <c r="U105" s="58"/>
      <c r="V105" s="10"/>
      <c r="W105" s="10"/>
      <c r="X105" s="10"/>
      <c r="Y105" s="10"/>
      <c r="Z105" s="10"/>
      <c r="AA105" s="64">
        <f ca="1">IFERROR(Sheet3!Q105,"")</f>
        <v>48.949812541870067</v>
      </c>
      <c r="AB105" s="10" t="str">
        <f t="shared" ca="1" si="21"/>
        <v/>
      </c>
      <c r="AC105" s="10" t="str">
        <f t="shared" ca="1" si="22"/>
        <v/>
      </c>
      <c r="AD105" s="65">
        <f ca="1">Sheet3!N105</f>
        <v>-0.85780366750898907</v>
      </c>
      <c r="AE105" s="65">
        <f ca="1">Sheet3!O105</f>
        <v>-0.88811318794032479</v>
      </c>
      <c r="AF105" s="10" t="str">
        <f t="shared" ca="1" si="23"/>
        <v/>
      </c>
      <c r="AG105" s="10" t="str">
        <f t="shared" ca="1" si="24"/>
        <v>Exit Hedge</v>
      </c>
      <c r="AH105" s="3" t="str">
        <f t="shared" ca="1" si="32"/>
        <v/>
      </c>
      <c r="AI105" s="5" t="str">
        <f t="shared" ca="1" si="25"/>
        <v/>
      </c>
    </row>
    <row r="106" spans="10:35" x14ac:dyDescent="0.2">
      <c r="J106" s="3">
        <v>104</v>
      </c>
      <c r="K106" s="72">
        <f t="shared" si="26"/>
        <v>0.58399999999999963</v>
      </c>
      <c r="L106" s="57">
        <f t="shared" ca="1" si="27"/>
        <v>77.449762609333931</v>
      </c>
      <c r="M106" s="55">
        <f t="shared" ca="1" si="28"/>
        <v>0.34953233617331392</v>
      </c>
      <c r="N106" s="56">
        <f t="shared" ca="1" si="29"/>
        <v>0.55896904140155823</v>
      </c>
      <c r="O106" s="55">
        <f t="shared" ca="1" si="30"/>
        <v>0.65046766382668608</v>
      </c>
      <c r="P106" s="55">
        <f t="shared" ca="1" si="31"/>
        <v>0.44103095859844182</v>
      </c>
      <c r="Q106" s="57">
        <f t="shared" ca="1" si="17"/>
        <v>14.439742476248274</v>
      </c>
      <c r="R106" s="57">
        <f t="shared" ca="1" si="18"/>
        <v>19.535352927800758</v>
      </c>
      <c r="S106" s="55">
        <f t="shared" ca="1" si="19"/>
        <v>0.55896904140155823</v>
      </c>
      <c r="T106" s="29">
        <f t="shared" ca="1" si="20"/>
        <v>-0.44103095859844177</v>
      </c>
      <c r="U106" s="58"/>
      <c r="V106" s="10"/>
      <c r="W106" s="10"/>
      <c r="X106" s="10"/>
      <c r="Y106" s="10"/>
      <c r="Z106" s="10"/>
      <c r="AA106" s="64">
        <f ca="1">IFERROR(Sheet3!Q106,"")</f>
        <v>48.618618855423762</v>
      </c>
      <c r="AB106" s="10" t="str">
        <f t="shared" ca="1" si="21"/>
        <v/>
      </c>
      <c r="AC106" s="10" t="str">
        <f t="shared" ca="1" si="22"/>
        <v/>
      </c>
      <c r="AD106" s="65">
        <f ca="1">Sheet3!N106</f>
        <v>-0.48253454729605494</v>
      </c>
      <c r="AE106" s="65">
        <f ca="1">Sheet3!O106</f>
        <v>-0.61772742751081156</v>
      </c>
      <c r="AF106" s="10" t="str">
        <f t="shared" ca="1" si="23"/>
        <v/>
      </c>
      <c r="AG106" s="10" t="str">
        <f t="shared" ca="1" si="24"/>
        <v>Exit Hedge</v>
      </c>
      <c r="AH106" s="3" t="str">
        <f t="shared" ca="1" si="32"/>
        <v/>
      </c>
      <c r="AI106" s="5" t="str">
        <f t="shared" ca="1" si="25"/>
        <v/>
      </c>
    </row>
    <row r="107" spans="10:35" x14ac:dyDescent="0.2">
      <c r="J107" s="3">
        <v>105</v>
      </c>
      <c r="K107" s="72">
        <f t="shared" si="26"/>
        <v>0.57999999999999963</v>
      </c>
      <c r="L107" s="57">
        <f t="shared" ca="1" si="27"/>
        <v>80.307576011152875</v>
      </c>
      <c r="M107" s="55">
        <f t="shared" ca="1" si="28"/>
        <v>0.37494580119286369</v>
      </c>
      <c r="N107" s="56">
        <f t="shared" ca="1" si="29"/>
        <v>0.58485194790588713</v>
      </c>
      <c r="O107" s="55">
        <f t="shared" ca="1" si="30"/>
        <v>0.62505419880713631</v>
      </c>
      <c r="P107" s="55">
        <f t="shared" ca="1" si="31"/>
        <v>0.41514805209411282</v>
      </c>
      <c r="Q107" s="57">
        <f t="shared" ca="1" si="17"/>
        <v>16.006857204068268</v>
      </c>
      <c r="R107" s="57">
        <f t="shared" ca="1" si="18"/>
        <v>18.274375937685839</v>
      </c>
      <c r="S107" s="55">
        <f t="shared" ca="1" si="19"/>
        <v>0.58485194790588713</v>
      </c>
      <c r="T107" s="29">
        <f t="shared" ca="1" si="20"/>
        <v>-0.41514805209411287</v>
      </c>
      <c r="U107" s="58"/>
      <c r="V107" s="10"/>
      <c r="W107" s="10"/>
      <c r="X107" s="10"/>
      <c r="Y107" s="10"/>
      <c r="Z107" s="10"/>
      <c r="AA107" s="64">
        <f ca="1">IFERROR(Sheet3!Q107,"")</f>
        <v>56.989552814836223</v>
      </c>
      <c r="AB107" s="10" t="str">
        <f t="shared" ca="1" si="21"/>
        <v/>
      </c>
      <c r="AC107" s="10" t="str">
        <f t="shared" ca="1" si="22"/>
        <v/>
      </c>
      <c r="AD107" s="65">
        <f ca="1">Sheet3!N107</f>
        <v>0.13081974021311282</v>
      </c>
      <c r="AE107" s="65">
        <f ca="1">Sheet3!O107</f>
        <v>-0.11869598236152866</v>
      </c>
      <c r="AF107" s="10" t="str">
        <f t="shared" ca="1" si="23"/>
        <v/>
      </c>
      <c r="AG107" s="10" t="str">
        <f t="shared" ca="1" si="24"/>
        <v/>
      </c>
      <c r="AH107" s="3" t="str">
        <f t="shared" ca="1" si="32"/>
        <v/>
      </c>
      <c r="AI107" s="5" t="str">
        <f t="shared" ca="1" si="25"/>
        <v/>
      </c>
    </row>
    <row r="108" spans="10:35" x14ac:dyDescent="0.2">
      <c r="J108" s="3">
        <v>106</v>
      </c>
      <c r="K108" s="72">
        <f t="shared" si="26"/>
        <v>0.57599999999999962</v>
      </c>
      <c r="L108" s="57">
        <f t="shared" ca="1" si="27"/>
        <v>76.518599054269131</v>
      </c>
      <c r="M108" s="55">
        <f t="shared" ca="1" si="28"/>
        <v>0.34101579350804534</v>
      </c>
      <c r="N108" s="56">
        <f t="shared" ca="1" si="29"/>
        <v>0.54838030073492972</v>
      </c>
      <c r="O108" s="55">
        <f t="shared" ca="1" si="30"/>
        <v>0.65898420649195466</v>
      </c>
      <c r="P108" s="55">
        <f t="shared" ca="1" si="31"/>
        <v>0.45161969926507023</v>
      </c>
      <c r="Q108" s="57">
        <f t="shared" ca="1" si="17"/>
        <v>13.791741689731829</v>
      </c>
      <c r="R108" s="57">
        <f t="shared" ca="1" si="18"/>
        <v>19.877969765849564</v>
      </c>
      <c r="S108" s="55">
        <f t="shared" ca="1" si="19"/>
        <v>0.54838030073492972</v>
      </c>
      <c r="T108" s="29">
        <f t="shared" ca="1" si="20"/>
        <v>-0.45161969926507028</v>
      </c>
      <c r="U108" s="58"/>
      <c r="V108" s="10"/>
      <c r="W108" s="10"/>
      <c r="X108" s="10"/>
      <c r="Y108" s="10"/>
      <c r="Z108" s="10"/>
      <c r="AA108" s="64">
        <f ca="1">IFERROR(Sheet3!Q108,"")</f>
        <v>52.359680842289706</v>
      </c>
      <c r="AB108" s="10" t="str">
        <f t="shared" ca="1" si="21"/>
        <v/>
      </c>
      <c r="AC108" s="10" t="str">
        <f t="shared" ca="1" si="22"/>
        <v/>
      </c>
      <c r="AD108" s="65">
        <f ca="1">Sheet3!N108</f>
        <v>-5.5976216714043403E-2</v>
      </c>
      <c r="AE108" s="65">
        <f ca="1">Sheet3!O108</f>
        <v>-7.6882805263205151E-2</v>
      </c>
      <c r="AF108" s="10" t="str">
        <f t="shared" ca="1" si="23"/>
        <v/>
      </c>
      <c r="AG108" s="10" t="str">
        <f t="shared" ca="1" si="24"/>
        <v>Exit Hedge</v>
      </c>
      <c r="AH108" s="3" t="str">
        <f t="shared" ca="1" si="32"/>
        <v/>
      </c>
      <c r="AI108" s="5" t="str">
        <f t="shared" ca="1" si="25"/>
        <v/>
      </c>
    </row>
    <row r="109" spans="10:35" x14ac:dyDescent="0.2">
      <c r="J109" s="3">
        <v>107</v>
      </c>
      <c r="K109" s="72">
        <f t="shared" si="26"/>
        <v>0.57199999999999962</v>
      </c>
      <c r="L109" s="57">
        <f t="shared" ca="1" si="27"/>
        <v>78.709033621128555</v>
      </c>
      <c r="M109" s="55">
        <f t="shared" ca="1" si="28"/>
        <v>0.36068087613154098</v>
      </c>
      <c r="N109" s="56">
        <f t="shared" ca="1" si="29"/>
        <v>0.5685859882970149</v>
      </c>
      <c r="O109" s="55">
        <f t="shared" ca="1" si="30"/>
        <v>0.63931912386845902</v>
      </c>
      <c r="P109" s="55">
        <f t="shared" ca="1" si="31"/>
        <v>0.4314140117029851</v>
      </c>
      <c r="Q109" s="57">
        <f t="shared" ca="1" si="17"/>
        <v>14.948144483096286</v>
      </c>
      <c r="R109" s="57">
        <f t="shared" ca="1" si="18"/>
        <v>18.873681083556718</v>
      </c>
      <c r="S109" s="55">
        <f t="shared" ca="1" si="19"/>
        <v>0.5685859882970149</v>
      </c>
      <c r="T109" s="29">
        <f t="shared" ca="1" si="20"/>
        <v>-0.4314140117029851</v>
      </c>
      <c r="U109" s="58"/>
      <c r="V109" s="10"/>
      <c r="W109" s="10"/>
      <c r="X109" s="10"/>
      <c r="Y109" s="10"/>
      <c r="Z109" s="10"/>
      <c r="AA109" s="64">
        <f ca="1">IFERROR(Sheet3!Q109,"")</f>
        <v>56.435896355465154</v>
      </c>
      <c r="AB109" s="10" t="str">
        <f t="shared" ca="1" si="21"/>
        <v/>
      </c>
      <c r="AC109" s="10" t="str">
        <f t="shared" ca="1" si="22"/>
        <v/>
      </c>
      <c r="AD109" s="65">
        <f ca="1">Sheet3!N109</f>
        <v>0.14018896295367256</v>
      </c>
      <c r="AE109" s="65">
        <f ca="1">Sheet3!O109</f>
        <v>6.7831706881379988E-2</v>
      </c>
      <c r="AF109" s="10" t="str">
        <f t="shared" ca="1" si="23"/>
        <v/>
      </c>
      <c r="AG109" s="10" t="str">
        <f t="shared" ca="1" si="24"/>
        <v/>
      </c>
      <c r="AH109" s="3" t="str">
        <f t="shared" ca="1" si="32"/>
        <v/>
      </c>
      <c r="AI109" s="5" t="str">
        <f t="shared" ca="1" si="25"/>
        <v/>
      </c>
    </row>
    <row r="110" spans="10:35" x14ac:dyDescent="0.2">
      <c r="J110" s="3">
        <v>108</v>
      </c>
      <c r="K110" s="72">
        <f t="shared" si="26"/>
        <v>0.56799999999999962</v>
      </c>
      <c r="L110" s="57">
        <f t="shared" ca="1" si="27"/>
        <v>82.472959229226291</v>
      </c>
      <c r="M110" s="55">
        <f t="shared" ca="1" si="28"/>
        <v>0.39428294377846862</v>
      </c>
      <c r="N110" s="56">
        <f t="shared" ca="1" si="29"/>
        <v>0.60233169867798153</v>
      </c>
      <c r="O110" s="55">
        <f t="shared" ca="1" si="30"/>
        <v>0.60571705622153138</v>
      </c>
      <c r="P110" s="55">
        <f t="shared" ca="1" si="31"/>
        <v>0.39766830132201847</v>
      </c>
      <c r="Q110" s="57">
        <f t="shared" ca="1" si="17"/>
        <v>17.082944606597152</v>
      </c>
      <c r="R110" s="57">
        <f t="shared" ca="1" si="18"/>
        <v>17.274309399602402</v>
      </c>
      <c r="S110" s="55">
        <f t="shared" ca="1" si="19"/>
        <v>0.60233169867798153</v>
      </c>
      <c r="T110" s="29">
        <f t="shared" ca="1" si="20"/>
        <v>-0.39766830132201847</v>
      </c>
      <c r="U110" s="58"/>
      <c r="V110" s="10"/>
      <c r="W110" s="10"/>
      <c r="X110" s="10"/>
      <c r="Y110" s="10"/>
      <c r="Z110" s="10"/>
      <c r="AA110" s="64">
        <f ca="1">IFERROR(Sheet3!Q110,"")</f>
        <v>55.637973325293217</v>
      </c>
      <c r="AB110" s="10" t="str">
        <f t="shared" ca="1" si="21"/>
        <v/>
      </c>
      <c r="AC110" s="10" t="str">
        <f t="shared" ca="1" si="22"/>
        <v/>
      </c>
      <c r="AD110" s="65">
        <f ca="1">Sheet3!N110</f>
        <v>0.7373212089925687</v>
      </c>
      <c r="AE110" s="65">
        <f ca="1">Sheet3!O110</f>
        <v>0.51415804162217249</v>
      </c>
      <c r="AF110" s="10" t="str">
        <f t="shared" ca="1" si="23"/>
        <v/>
      </c>
      <c r="AG110" s="10" t="str">
        <f t="shared" ca="1" si="24"/>
        <v/>
      </c>
      <c r="AH110" s="3" t="str">
        <f t="shared" ca="1" si="32"/>
        <v/>
      </c>
      <c r="AI110" s="5" t="str">
        <f t="shared" ca="1" si="25"/>
        <v/>
      </c>
    </row>
    <row r="111" spans="10:35" x14ac:dyDescent="0.2">
      <c r="J111" s="3">
        <v>109</v>
      </c>
      <c r="K111" s="72">
        <f t="shared" si="26"/>
        <v>0.56399999999999961</v>
      </c>
      <c r="L111" s="57">
        <f t="shared" ca="1" si="27"/>
        <v>77.407371152432233</v>
      </c>
      <c r="M111" s="55">
        <f t="shared" ca="1" si="28"/>
        <v>0.34881469567675694</v>
      </c>
      <c r="N111" s="56">
        <f t="shared" ca="1" si="29"/>
        <v>0.55455456004937376</v>
      </c>
      <c r="O111" s="55">
        <f t="shared" ca="1" si="30"/>
        <v>0.65118530432324306</v>
      </c>
      <c r="P111" s="55">
        <f t="shared" ca="1" si="31"/>
        <v>0.44544543995062624</v>
      </c>
      <c r="Q111" s="57">
        <f t="shared" ca="1" si="17"/>
        <v>14.081697327004505</v>
      </c>
      <c r="R111" s="57">
        <f t="shared" ca="1" si="18"/>
        <v>19.368414710742854</v>
      </c>
      <c r="S111" s="55">
        <f t="shared" ca="1" si="19"/>
        <v>0.55455456004937376</v>
      </c>
      <c r="T111" s="29">
        <f t="shared" ca="1" si="20"/>
        <v>-0.44544543995062624</v>
      </c>
      <c r="U111" s="58"/>
      <c r="V111" s="10"/>
      <c r="W111" s="10"/>
      <c r="X111" s="10"/>
      <c r="Y111" s="10"/>
      <c r="Z111" s="10"/>
      <c r="AA111" s="64">
        <f ca="1">IFERROR(Sheet3!Q111,"")</f>
        <v>49.568274875312291</v>
      </c>
      <c r="AB111" s="10" t="str">
        <f t="shared" ca="1" si="21"/>
        <v/>
      </c>
      <c r="AC111" s="10" t="str">
        <f t="shared" ca="1" si="22"/>
        <v/>
      </c>
      <c r="AD111" s="65">
        <f ca="1">Sheet3!N111</f>
        <v>0.33122524937461151</v>
      </c>
      <c r="AE111" s="65">
        <f ca="1">Sheet3!O111</f>
        <v>0.39220284679046519</v>
      </c>
      <c r="AF111" s="10" t="str">
        <f t="shared" ca="1" si="23"/>
        <v>Hedge</v>
      </c>
      <c r="AG111" s="10" t="str">
        <f t="shared" ca="1" si="24"/>
        <v/>
      </c>
      <c r="AH111" s="3" t="str">
        <f t="shared" ca="1" si="32"/>
        <v/>
      </c>
      <c r="AI111" s="5" t="str">
        <f t="shared" ca="1" si="25"/>
        <v/>
      </c>
    </row>
    <row r="112" spans="10:35" x14ac:dyDescent="0.2">
      <c r="J112" s="3">
        <v>110</v>
      </c>
      <c r="K112" s="72">
        <f t="shared" si="26"/>
        <v>0.55999999999999961</v>
      </c>
      <c r="L112" s="57">
        <f t="shared" ca="1" si="27"/>
        <v>79.160525663603153</v>
      </c>
      <c r="M112" s="55">
        <f t="shared" ca="1" si="28"/>
        <v>0.36468249505117745</v>
      </c>
      <c r="N112" s="56">
        <f t="shared" ca="1" si="29"/>
        <v>0.57058419477681288</v>
      </c>
      <c r="O112" s="55">
        <f t="shared" ca="1" si="30"/>
        <v>0.63531750494882255</v>
      </c>
      <c r="P112" s="55">
        <f t="shared" ca="1" si="31"/>
        <v>0.42941580522318712</v>
      </c>
      <c r="Q112" s="57">
        <f t="shared" ca="1" si="17"/>
        <v>14.99979975495684</v>
      </c>
      <c r="R112" s="57">
        <f t="shared" ca="1" si="18"/>
        <v>18.563137858617324</v>
      </c>
      <c r="S112" s="55">
        <f t="shared" ca="1" si="19"/>
        <v>0.57058419477681288</v>
      </c>
      <c r="T112" s="29">
        <f t="shared" ca="1" si="20"/>
        <v>-0.42941580522318712</v>
      </c>
      <c r="U112" s="58"/>
      <c r="V112" s="10"/>
      <c r="W112" s="10"/>
      <c r="X112" s="10"/>
      <c r="Y112" s="10"/>
      <c r="Z112" s="10"/>
      <c r="AA112" s="64">
        <f ca="1">IFERROR(Sheet3!Q112,"")</f>
        <v>45.157676387215588</v>
      </c>
      <c r="AB112" s="10" t="str">
        <f t="shared" ca="1" si="21"/>
        <v/>
      </c>
      <c r="AC112" s="10" t="str">
        <f t="shared" ca="1" si="22"/>
        <v/>
      </c>
      <c r="AD112" s="65">
        <f ca="1">Sheet3!N112</f>
        <v>0.32631298910951045</v>
      </c>
      <c r="AE112" s="65">
        <f ca="1">Sheet3!O112</f>
        <v>0.34827627500316205</v>
      </c>
      <c r="AF112" s="10" t="str">
        <f t="shared" ca="1" si="23"/>
        <v>Hedge</v>
      </c>
      <c r="AG112" s="10" t="str">
        <f t="shared" ca="1" si="24"/>
        <v/>
      </c>
      <c r="AH112" s="3" t="str">
        <f t="shared" ca="1" si="32"/>
        <v/>
      </c>
      <c r="AI112" s="5" t="str">
        <f t="shared" ca="1" si="25"/>
        <v/>
      </c>
    </row>
    <row r="113" spans="10:35" x14ac:dyDescent="0.2">
      <c r="J113" s="3">
        <v>111</v>
      </c>
      <c r="K113" s="72">
        <f t="shared" si="26"/>
        <v>0.55599999999999961</v>
      </c>
      <c r="L113" s="57">
        <f t="shared" ca="1" si="27"/>
        <v>78.317071346271391</v>
      </c>
      <c r="M113" s="55">
        <f t="shared" ca="1" si="28"/>
        <v>0.35697816713440389</v>
      </c>
      <c r="N113" s="56">
        <f t="shared" ca="1" si="29"/>
        <v>0.56175096119560508</v>
      </c>
      <c r="O113" s="55">
        <f t="shared" ca="1" si="30"/>
        <v>0.64302183286559611</v>
      </c>
      <c r="P113" s="55">
        <f t="shared" ca="1" si="31"/>
        <v>0.43824903880439486</v>
      </c>
      <c r="Q113" s="57">
        <f t="shared" ca="1" si="17"/>
        <v>14.453443906289714</v>
      </c>
      <c r="R113" s="57">
        <f t="shared" ca="1" si="18"/>
        <v>18.890022279387878</v>
      </c>
      <c r="S113" s="55">
        <f t="shared" ca="1" si="19"/>
        <v>0.56175096119560508</v>
      </c>
      <c r="T113" s="29">
        <f t="shared" ca="1" si="20"/>
        <v>-0.43824903880439492</v>
      </c>
      <c r="U113" s="58"/>
      <c r="V113" s="10"/>
      <c r="W113" s="10"/>
      <c r="X113" s="10"/>
      <c r="Y113" s="10"/>
      <c r="Z113" s="10"/>
      <c r="AA113" s="64">
        <f ca="1">IFERROR(Sheet3!Q113,"")</f>
        <v>42.60891795413653</v>
      </c>
      <c r="AB113" s="10" t="str">
        <f t="shared" ca="1" si="21"/>
        <v/>
      </c>
      <c r="AC113" s="10" t="str">
        <f t="shared" ca="1" si="22"/>
        <v/>
      </c>
      <c r="AD113" s="65">
        <f ca="1">Sheet3!N113</f>
        <v>0.18947834204992375</v>
      </c>
      <c r="AE113" s="65">
        <f ca="1">Sheet3!O113</f>
        <v>0.24241098636766986</v>
      </c>
      <c r="AF113" s="10" t="str">
        <f t="shared" ca="1" si="23"/>
        <v>Hedge</v>
      </c>
      <c r="AG113" s="10" t="str">
        <f t="shared" ca="1" si="24"/>
        <v/>
      </c>
      <c r="AH113" s="3" t="str">
        <f t="shared" ca="1" si="32"/>
        <v/>
      </c>
      <c r="AI113" s="5" t="str">
        <f t="shared" ca="1" si="25"/>
        <v/>
      </c>
    </row>
    <row r="114" spans="10:35" x14ac:dyDescent="0.2">
      <c r="J114" s="3">
        <v>112</v>
      </c>
      <c r="K114" s="72">
        <f t="shared" si="26"/>
        <v>0.5519999999999996</v>
      </c>
      <c r="L114" s="57">
        <f t="shared" ca="1" si="27"/>
        <v>77.741891709536446</v>
      </c>
      <c r="M114" s="55">
        <f t="shared" ca="1" si="28"/>
        <v>0.35165544730933879</v>
      </c>
      <c r="N114" s="56">
        <f t="shared" ca="1" si="29"/>
        <v>0.55536263152294252</v>
      </c>
      <c r="O114" s="55">
        <f t="shared" ca="1" si="30"/>
        <v>0.64834455269066127</v>
      </c>
      <c r="P114" s="55">
        <f t="shared" ca="1" si="31"/>
        <v>0.44463736847705754</v>
      </c>
      <c r="Q114" s="57">
        <f t="shared" ca="1" si="17"/>
        <v>14.063691687063166</v>
      </c>
      <c r="R114" s="57">
        <f t="shared" ca="1" si="18"/>
        <v>19.105246373875282</v>
      </c>
      <c r="S114" s="55">
        <f t="shared" ca="1" si="19"/>
        <v>0.55536263152294252</v>
      </c>
      <c r="T114" s="29">
        <f t="shared" ca="1" si="20"/>
        <v>-0.44463736847705748</v>
      </c>
      <c r="U114" s="58"/>
      <c r="V114" s="10"/>
      <c r="W114" s="10"/>
      <c r="X114" s="10"/>
      <c r="Y114" s="10"/>
      <c r="Z114" s="10"/>
      <c r="AA114" s="64">
        <f ca="1">IFERROR(Sheet3!Q114,"")</f>
        <v>40.789184546045092</v>
      </c>
      <c r="AB114" s="10" t="str">
        <f t="shared" ca="1" si="21"/>
        <v/>
      </c>
      <c r="AC114" s="10" t="str">
        <f t="shared" ca="1" si="22"/>
        <v/>
      </c>
      <c r="AD114" s="65">
        <f ca="1">Sheet3!N114</f>
        <v>2.7177355916819579E-2</v>
      </c>
      <c r="AE114" s="65">
        <f ca="1">Sheet3!O114</f>
        <v>9.8921899400436344E-2</v>
      </c>
      <c r="AF114" s="10" t="str">
        <f t="shared" ca="1" si="23"/>
        <v>Hedge</v>
      </c>
      <c r="AG114" s="10" t="str">
        <f t="shared" ca="1" si="24"/>
        <v/>
      </c>
      <c r="AH114" s="3" t="str">
        <f t="shared" ca="1" si="32"/>
        <v/>
      </c>
      <c r="AI114" s="5" t="str">
        <f t="shared" ca="1" si="25"/>
        <v/>
      </c>
    </row>
    <row r="115" spans="10:35" x14ac:dyDescent="0.2">
      <c r="J115" s="3">
        <v>113</v>
      </c>
      <c r="K115" s="72">
        <f t="shared" si="26"/>
        <v>0.5479999999999996</v>
      </c>
      <c r="L115" s="57">
        <f t="shared" ca="1" si="27"/>
        <v>74.188164101956147</v>
      </c>
      <c r="M115" s="55">
        <f t="shared" ca="1" si="28"/>
        <v>0.31869882716134879</v>
      </c>
      <c r="N115" s="56">
        <f t="shared" ca="1" si="29"/>
        <v>0.51868310583100818</v>
      </c>
      <c r="O115" s="55">
        <f t="shared" ca="1" si="30"/>
        <v>0.68130117283865121</v>
      </c>
      <c r="P115" s="55">
        <f t="shared" ca="1" si="31"/>
        <v>0.48131689416899182</v>
      </c>
      <c r="Q115" s="57">
        <f t="shared" ca="1" si="17"/>
        <v>12.087660512170739</v>
      </c>
      <c r="R115" s="57">
        <f t="shared" ca="1" si="18"/>
        <v>20.712750212276951</v>
      </c>
      <c r="S115" s="55">
        <f t="shared" ca="1" si="19"/>
        <v>0.51868310583100818</v>
      </c>
      <c r="T115" s="29">
        <f t="shared" ca="1" si="20"/>
        <v>-0.48131689416899182</v>
      </c>
      <c r="U115" s="58"/>
      <c r="V115" s="10"/>
      <c r="W115" s="10"/>
      <c r="X115" s="10"/>
      <c r="Y115" s="10"/>
      <c r="Z115" s="10"/>
      <c r="AA115" s="64">
        <f ca="1">IFERROR(Sheet3!Q115,"")</f>
        <v>45.717582302985072</v>
      </c>
      <c r="AB115" s="10" t="str">
        <f t="shared" ca="1" si="21"/>
        <v/>
      </c>
      <c r="AC115" s="10" t="str">
        <f t="shared" ca="1" si="22"/>
        <v/>
      </c>
      <c r="AD115" s="65">
        <f ca="1">Sheet3!N115</f>
        <v>-0.53502534142599245</v>
      </c>
      <c r="AE115" s="65">
        <f ca="1">Sheet3!O115</f>
        <v>-0.32370959448384951</v>
      </c>
      <c r="AF115" s="10" t="str">
        <f t="shared" ca="1" si="23"/>
        <v/>
      </c>
      <c r="AG115" s="10" t="str">
        <f t="shared" ca="1" si="24"/>
        <v/>
      </c>
      <c r="AH115" s="3" t="str">
        <f t="shared" ca="1" si="32"/>
        <v/>
      </c>
      <c r="AI115" s="5" t="str">
        <f t="shared" ca="1" si="25"/>
        <v/>
      </c>
    </row>
    <row r="116" spans="10:35" x14ac:dyDescent="0.2">
      <c r="J116" s="3">
        <v>114</v>
      </c>
      <c r="K116" s="72">
        <f t="shared" si="26"/>
        <v>0.54399999999999959</v>
      </c>
      <c r="L116" s="57">
        <f t="shared" ca="1" si="27"/>
        <v>73.521811552965218</v>
      </c>
      <c r="M116" s="55">
        <f t="shared" ca="1" si="28"/>
        <v>0.31229882033272638</v>
      </c>
      <c r="N116" s="56">
        <f t="shared" ca="1" si="29"/>
        <v>0.51075008720235915</v>
      </c>
      <c r="O116" s="55">
        <f t="shared" ca="1" si="30"/>
        <v>0.68770117966727362</v>
      </c>
      <c r="P116" s="55">
        <f t="shared" ca="1" si="31"/>
        <v>0.48924991279764091</v>
      </c>
      <c r="Q116" s="57">
        <f t="shared" ca="1" si="17"/>
        <v>11.67947802223442</v>
      </c>
      <c r="R116" s="57">
        <f t="shared" ca="1" si="18"/>
        <v>21.000738409643176</v>
      </c>
      <c r="S116" s="55">
        <f t="shared" ca="1" si="19"/>
        <v>0.51075008720235915</v>
      </c>
      <c r="T116" s="29">
        <f t="shared" ca="1" si="20"/>
        <v>-0.48924991279764085</v>
      </c>
      <c r="U116" s="58"/>
      <c r="V116" s="10"/>
      <c r="W116" s="10"/>
      <c r="X116" s="10"/>
      <c r="Y116" s="10"/>
      <c r="Z116" s="10"/>
      <c r="AA116" s="64">
        <f ca="1">IFERROR(Sheet3!Q116,"")</f>
        <v>48.524016728754326</v>
      </c>
      <c r="AB116" s="10" t="str">
        <f t="shared" ca="1" si="21"/>
        <v/>
      </c>
      <c r="AC116" s="10" t="str">
        <f t="shared" ca="1" si="22"/>
        <v/>
      </c>
      <c r="AD116" s="65">
        <f ca="1">Sheet3!N116</f>
        <v>-0.88804543044588513</v>
      </c>
      <c r="AE116" s="65">
        <f ca="1">Sheet3!O116</f>
        <v>-0.69993348512520659</v>
      </c>
      <c r="AF116" s="10" t="str">
        <f t="shared" ca="1" si="23"/>
        <v/>
      </c>
      <c r="AG116" s="10" t="str">
        <f t="shared" ca="1" si="24"/>
        <v/>
      </c>
      <c r="AH116" s="3" t="str">
        <f t="shared" ca="1" si="32"/>
        <v/>
      </c>
      <c r="AI116" s="5" t="str">
        <f t="shared" ca="1" si="25"/>
        <v/>
      </c>
    </row>
    <row r="117" spans="10:35" x14ac:dyDescent="0.2">
      <c r="J117" s="3">
        <v>115</v>
      </c>
      <c r="K117" s="72">
        <f t="shared" si="26"/>
        <v>0.53999999999999959</v>
      </c>
      <c r="L117" s="57">
        <f t="shared" ca="1" si="27"/>
        <v>73.400172193145792</v>
      </c>
      <c r="M117" s="55">
        <f t="shared" ca="1" si="28"/>
        <v>0.3109471176577423</v>
      </c>
      <c r="N117" s="56">
        <f t="shared" ca="1" si="29"/>
        <v>0.50846704968014023</v>
      </c>
      <c r="O117" s="55">
        <f t="shared" ca="1" si="30"/>
        <v>0.6890528823422577</v>
      </c>
      <c r="P117" s="55">
        <f t="shared" ca="1" si="31"/>
        <v>0.49153295031985983</v>
      </c>
      <c r="Q117" s="57">
        <f t="shared" ca="1" si="17"/>
        <v>11.552479360656939</v>
      </c>
      <c r="R117" s="57">
        <f t="shared" ca="1" si="18"/>
        <v>21.025207982658941</v>
      </c>
      <c r="S117" s="55">
        <f t="shared" ca="1" si="19"/>
        <v>0.50846704968014023</v>
      </c>
      <c r="T117" s="29">
        <f t="shared" ca="1" si="20"/>
        <v>-0.49153295031985977</v>
      </c>
      <c r="U117" s="58"/>
      <c r="V117" s="10"/>
      <c r="W117" s="10"/>
      <c r="X117" s="10"/>
      <c r="Y117" s="10"/>
      <c r="Z117" s="10"/>
      <c r="AA117" s="64">
        <f ca="1">IFERROR(Sheet3!Q117,"")</f>
        <v>50.057177065086904</v>
      </c>
      <c r="AB117" s="10" t="str">
        <f t="shared" ca="1" si="21"/>
        <v/>
      </c>
      <c r="AC117" s="10" t="str">
        <f t="shared" ca="1" si="22"/>
        <v/>
      </c>
      <c r="AD117" s="65">
        <f ca="1">Sheet3!N117</f>
        <v>-1.0333383638693618</v>
      </c>
      <c r="AE117" s="65">
        <f ca="1">Sheet3!O117</f>
        <v>-0.92220340428797676</v>
      </c>
      <c r="AF117" s="10" t="str">
        <f t="shared" ca="1" si="23"/>
        <v/>
      </c>
      <c r="AG117" s="10" t="str">
        <f t="shared" ca="1" si="24"/>
        <v/>
      </c>
      <c r="AH117" s="3" t="str">
        <f t="shared" ca="1" si="32"/>
        <v/>
      </c>
      <c r="AI117" s="5" t="str">
        <f t="shared" ca="1" si="25"/>
        <v/>
      </c>
    </row>
    <row r="118" spans="10:35" x14ac:dyDescent="0.2">
      <c r="J118" s="3">
        <v>116</v>
      </c>
      <c r="K118" s="72">
        <f t="shared" si="26"/>
        <v>0.53599999999999959</v>
      </c>
      <c r="L118" s="57">
        <f t="shared" ca="1" si="27"/>
        <v>74.996969074401193</v>
      </c>
      <c r="M118" s="55">
        <f t="shared" ca="1" si="28"/>
        <v>0.32570647787339901</v>
      </c>
      <c r="N118" s="56">
        <f t="shared" ca="1" si="29"/>
        <v>0.52419455801157722</v>
      </c>
      <c r="O118" s="55">
        <f t="shared" ca="1" si="30"/>
        <v>0.67429352212660099</v>
      </c>
      <c r="P118" s="55">
        <f t="shared" ca="1" si="31"/>
        <v>0.47580544198842278</v>
      </c>
      <c r="Q118" s="57">
        <f t="shared" ca="1" si="17"/>
        <v>12.311043464574386</v>
      </c>
      <c r="R118" s="57">
        <f t="shared" ca="1" si="18"/>
        <v>20.216814820422918</v>
      </c>
      <c r="S118" s="55">
        <f t="shared" ca="1" si="19"/>
        <v>0.52419455801157722</v>
      </c>
      <c r="T118" s="29">
        <f t="shared" ca="1" si="20"/>
        <v>-0.47580544198842278</v>
      </c>
      <c r="U118" s="58"/>
      <c r="V118" s="10"/>
      <c r="W118" s="10"/>
      <c r="X118" s="10"/>
      <c r="Y118" s="10"/>
      <c r="Z118" s="10"/>
      <c r="AA118" s="64">
        <f ca="1">IFERROR(Sheet3!Q118,"")</f>
        <v>50.77428520561481</v>
      </c>
      <c r="AB118" s="10" t="str">
        <f t="shared" ca="1" si="21"/>
        <v/>
      </c>
      <c r="AC118" s="10" t="str">
        <f t="shared" ca="1" si="22"/>
        <v/>
      </c>
      <c r="AD118" s="65">
        <f ca="1">Sheet3!N118</f>
        <v>-0.82903245326987474</v>
      </c>
      <c r="AE118" s="65">
        <f ca="1">Sheet3!O118</f>
        <v>-0.86008943694257545</v>
      </c>
      <c r="AF118" s="10" t="str">
        <f t="shared" ca="1" si="23"/>
        <v/>
      </c>
      <c r="AG118" s="10" t="str">
        <f t="shared" ca="1" si="24"/>
        <v>Exit Hedge</v>
      </c>
      <c r="AH118" s="3" t="str">
        <f t="shared" ca="1" si="32"/>
        <v/>
      </c>
      <c r="AI118" s="5" t="str">
        <f t="shared" ca="1" si="25"/>
        <v/>
      </c>
    </row>
    <row r="119" spans="10:35" x14ac:dyDescent="0.2">
      <c r="J119" s="3">
        <v>117</v>
      </c>
      <c r="K119" s="72">
        <f t="shared" si="26"/>
        <v>0.53199999999999958</v>
      </c>
      <c r="L119" s="57">
        <f t="shared" ca="1" si="27"/>
        <v>71.647049235338045</v>
      </c>
      <c r="M119" s="55">
        <f t="shared" ca="1" si="28"/>
        <v>0.29398473254769725</v>
      </c>
      <c r="N119" s="56">
        <f t="shared" ca="1" si="29"/>
        <v>0.48755000837747198</v>
      </c>
      <c r="O119" s="55">
        <f t="shared" ca="1" si="30"/>
        <v>0.70601526745230281</v>
      </c>
      <c r="P119" s="55">
        <f t="shared" ca="1" si="31"/>
        <v>0.51244999162252802</v>
      </c>
      <c r="Q119" s="57">
        <f t="shared" ca="1" si="17"/>
        <v>10.550603932157646</v>
      </c>
      <c r="R119" s="57">
        <f t="shared" ca="1" si="18"/>
        <v>21.836145486366497</v>
      </c>
      <c r="S119" s="55">
        <f t="shared" ca="1" si="19"/>
        <v>0.48755000837747198</v>
      </c>
      <c r="T119" s="29">
        <f t="shared" ca="1" si="20"/>
        <v>-0.51244999162252802</v>
      </c>
      <c r="U119" s="58"/>
      <c r="V119" s="10"/>
      <c r="W119" s="10"/>
      <c r="X119" s="10"/>
      <c r="Y119" s="10"/>
      <c r="Z119" s="10"/>
      <c r="AA119" s="64">
        <f ca="1">IFERROR(Sheet3!Q119,"")</f>
        <v>43.222866371506079</v>
      </c>
      <c r="AB119" s="10" t="str">
        <f t="shared" ca="1" si="21"/>
        <v/>
      </c>
      <c r="AC119" s="10" t="str">
        <f t="shared" ca="1" si="22"/>
        <v/>
      </c>
      <c r="AD119" s="65">
        <f ca="1">Sheet3!N119</f>
        <v>-1.1114564492739021</v>
      </c>
      <c r="AE119" s="65">
        <f ca="1">Sheet3!O119</f>
        <v>-1.02766744516346</v>
      </c>
      <c r="AF119" s="10" t="str">
        <f t="shared" ca="1" si="23"/>
        <v/>
      </c>
      <c r="AG119" s="10" t="str">
        <f t="shared" ca="1" si="24"/>
        <v/>
      </c>
      <c r="AH119" s="3" t="str">
        <f t="shared" ca="1" si="32"/>
        <v/>
      </c>
      <c r="AI119" s="5" t="str">
        <f t="shared" ca="1" si="25"/>
        <v/>
      </c>
    </row>
    <row r="120" spans="10:35" x14ac:dyDescent="0.2">
      <c r="J120" s="3">
        <v>118</v>
      </c>
      <c r="K120" s="72">
        <f t="shared" si="26"/>
        <v>0.52799999999999958</v>
      </c>
      <c r="L120" s="57">
        <f t="shared" ca="1" si="27"/>
        <v>75.192268049570117</v>
      </c>
      <c r="M120" s="55">
        <f t="shared" ca="1" si="28"/>
        <v>0.32719959876946453</v>
      </c>
      <c r="N120" s="56">
        <f t="shared" ca="1" si="29"/>
        <v>0.52431485880785766</v>
      </c>
      <c r="O120" s="55">
        <f t="shared" ca="1" si="30"/>
        <v>0.67280040123053553</v>
      </c>
      <c r="P120" s="55">
        <f t="shared" ca="1" si="31"/>
        <v>0.47568514119214234</v>
      </c>
      <c r="Q120" s="57">
        <f t="shared" ca="1" si="17"/>
        <v>12.279142432253657</v>
      </c>
      <c r="R120" s="57">
        <f t="shared" ca="1" si="18"/>
        <v>20.049326279591497</v>
      </c>
      <c r="S120" s="55">
        <f t="shared" ca="1" si="19"/>
        <v>0.52431485880785766</v>
      </c>
      <c r="T120" s="29">
        <f t="shared" ca="1" si="20"/>
        <v>-0.47568514119214234</v>
      </c>
      <c r="U120" s="58"/>
      <c r="V120" s="10"/>
      <c r="W120" s="10"/>
      <c r="X120" s="10"/>
      <c r="Y120" s="10"/>
      <c r="Z120" s="10"/>
      <c r="AA120" s="64">
        <f ca="1">IFERROR(Sheet3!Q120,"")</f>
        <v>46.647834477620229</v>
      </c>
      <c r="AB120" s="10" t="str">
        <f t="shared" ca="1" si="21"/>
        <v/>
      </c>
      <c r="AC120" s="10" t="str">
        <f t="shared" ca="1" si="22"/>
        <v/>
      </c>
      <c r="AD120" s="65">
        <f ca="1">Sheet3!N120</f>
        <v>-0.71528964196018308</v>
      </c>
      <c r="AE120" s="65">
        <f ca="1">Sheet3!O120</f>
        <v>-0.81941557636127538</v>
      </c>
      <c r="AF120" s="10" t="str">
        <f t="shared" ca="1" si="23"/>
        <v/>
      </c>
      <c r="AG120" s="10" t="str">
        <f t="shared" ca="1" si="24"/>
        <v>Exit Hedge</v>
      </c>
      <c r="AH120" s="3" t="str">
        <f t="shared" ca="1" si="32"/>
        <v/>
      </c>
      <c r="AI120" s="5" t="str">
        <f t="shared" ca="1" si="25"/>
        <v/>
      </c>
    </row>
    <row r="121" spans="10:35" x14ac:dyDescent="0.2">
      <c r="J121" s="3">
        <v>119</v>
      </c>
      <c r="K121" s="72">
        <f t="shared" si="26"/>
        <v>0.52399999999999958</v>
      </c>
      <c r="L121" s="57">
        <f t="shared" ca="1" si="27"/>
        <v>78.76976233396806</v>
      </c>
      <c r="M121" s="55">
        <f t="shared" ca="1" si="28"/>
        <v>0.36076628230793373</v>
      </c>
      <c r="N121" s="56">
        <f t="shared" ca="1" si="29"/>
        <v>0.55973745566562372</v>
      </c>
      <c r="O121" s="55">
        <f t="shared" ca="1" si="30"/>
        <v>0.63923371769206627</v>
      </c>
      <c r="P121" s="55">
        <f t="shared" ca="1" si="31"/>
        <v>0.44026254433437628</v>
      </c>
      <c r="Q121" s="57">
        <f t="shared" ca="1" si="17"/>
        <v>14.149554250579438</v>
      </c>
      <c r="R121" s="57">
        <f t="shared" ca="1" si="18"/>
        <v>18.372115672814267</v>
      </c>
      <c r="S121" s="55">
        <f t="shared" ca="1" si="19"/>
        <v>0.55973745566562372</v>
      </c>
      <c r="T121" s="29">
        <f t="shared" ca="1" si="20"/>
        <v>-0.44026254433437628</v>
      </c>
      <c r="U121" s="58"/>
      <c r="V121" s="10"/>
      <c r="W121" s="10"/>
      <c r="X121" s="10"/>
      <c r="Y121" s="10"/>
      <c r="Z121" s="10"/>
      <c r="AA121" s="64">
        <f ca="1">IFERROR(Sheet3!Q121,"")</f>
        <v>47.764276862854288</v>
      </c>
      <c r="AB121" s="10" t="str">
        <f t="shared" ca="1" si="21"/>
        <v/>
      </c>
      <c r="AC121" s="10" t="str">
        <f t="shared" ca="1" si="22"/>
        <v/>
      </c>
      <c r="AD121" s="65">
        <f ca="1">Sheet3!N121</f>
        <v>2.0684535990866948E-2</v>
      </c>
      <c r="AE121" s="65">
        <f ca="1">Sheet3!O121</f>
        <v>-0.25934883479318055</v>
      </c>
      <c r="AF121" s="10" t="str">
        <f t="shared" ca="1" si="23"/>
        <v/>
      </c>
      <c r="AG121" s="10" t="str">
        <f t="shared" ca="1" si="24"/>
        <v/>
      </c>
      <c r="AH121" s="3" t="str">
        <f t="shared" ca="1" si="32"/>
        <v/>
      </c>
      <c r="AI121" s="5" t="str">
        <f t="shared" ca="1" si="25"/>
        <v/>
      </c>
    </row>
    <row r="122" spans="10:35" x14ac:dyDescent="0.2">
      <c r="J122" s="3">
        <v>120</v>
      </c>
      <c r="K122" s="72">
        <f t="shared" si="26"/>
        <v>0.51999999999999957</v>
      </c>
      <c r="L122" s="57">
        <f t="shared" ca="1" si="27"/>
        <v>80.023804276718991</v>
      </c>
      <c r="M122" s="55">
        <f t="shared" ca="1" si="28"/>
        <v>0.37249203864474179</v>
      </c>
      <c r="N122" s="56">
        <f t="shared" ca="1" si="29"/>
        <v>0.57123406865080562</v>
      </c>
      <c r="O122" s="55">
        <f t="shared" ca="1" si="30"/>
        <v>0.62750796135525821</v>
      </c>
      <c r="P122" s="55">
        <f t="shared" ca="1" si="31"/>
        <v>0.42876593134919438</v>
      </c>
      <c r="Q122" s="57">
        <f t="shared" ca="1" si="17"/>
        <v>14.787212401874758</v>
      </c>
      <c r="R122" s="57">
        <f t="shared" ca="1" si="18"/>
        <v>17.785614496458884</v>
      </c>
      <c r="S122" s="55">
        <f t="shared" ca="1" si="19"/>
        <v>0.57123406865080562</v>
      </c>
      <c r="T122" s="29">
        <f t="shared" ca="1" si="20"/>
        <v>-0.42876593134919438</v>
      </c>
      <c r="U122" s="58"/>
      <c r="V122" s="10"/>
      <c r="W122" s="10"/>
      <c r="X122" s="10"/>
      <c r="Y122" s="10"/>
      <c r="Z122" s="10"/>
      <c r="AA122" s="64">
        <f ca="1">IFERROR(Sheet3!Q122,"")</f>
        <v>55.501480279252469</v>
      </c>
      <c r="AB122" s="10" t="str">
        <f t="shared" ca="1" si="21"/>
        <v/>
      </c>
      <c r="AC122" s="10" t="str">
        <f t="shared" ca="1" si="22"/>
        <v/>
      </c>
      <c r="AD122" s="65">
        <f ca="1">Sheet3!N122</f>
        <v>0.57903072086550367</v>
      </c>
      <c r="AE122" s="65">
        <f ca="1">Sheet3!O122</f>
        <v>0.2995708689792756</v>
      </c>
      <c r="AF122" s="10" t="str">
        <f t="shared" ca="1" si="23"/>
        <v/>
      </c>
      <c r="AG122" s="10" t="str">
        <f t="shared" ca="1" si="24"/>
        <v/>
      </c>
      <c r="AH122" s="3" t="str">
        <f t="shared" ca="1" si="32"/>
        <v/>
      </c>
      <c r="AI122" s="5" t="str">
        <f t="shared" ca="1" si="25"/>
        <v/>
      </c>
    </row>
    <row r="123" spans="10:35" x14ac:dyDescent="0.2">
      <c r="J123" s="3">
        <v>121</v>
      </c>
      <c r="K123" s="72">
        <f t="shared" si="26"/>
        <v>0.51599999999999957</v>
      </c>
      <c r="L123" s="57">
        <f t="shared" ca="1" si="27"/>
        <v>78.596882626175372</v>
      </c>
      <c r="M123" s="55">
        <f t="shared" ca="1" si="28"/>
        <v>0.35902464609323048</v>
      </c>
      <c r="N123" s="56">
        <f t="shared" ca="1" si="29"/>
        <v>0.55636713994978915</v>
      </c>
      <c r="O123" s="55">
        <f t="shared" ca="1" si="30"/>
        <v>0.64097535390676952</v>
      </c>
      <c r="P123" s="55">
        <f t="shared" ca="1" si="31"/>
        <v>0.44363286005021085</v>
      </c>
      <c r="Q123" s="57">
        <f t="shared" ca="1" si="17"/>
        <v>13.910972077057917</v>
      </c>
      <c r="R123" s="57">
        <f t="shared" ca="1" si="18"/>
        <v>18.366189196963937</v>
      </c>
      <c r="S123" s="55">
        <f t="shared" ca="1" si="19"/>
        <v>0.55636713994978915</v>
      </c>
      <c r="T123" s="29">
        <f t="shared" ca="1" si="20"/>
        <v>-0.44363286005021085</v>
      </c>
      <c r="U123" s="58"/>
      <c r="V123" s="10"/>
      <c r="W123" s="10"/>
      <c r="X123" s="10"/>
      <c r="Y123" s="10"/>
      <c r="Z123" s="10"/>
      <c r="AA123" s="64">
        <f ca="1">IFERROR(Sheet3!Q123,"")</f>
        <v>49.819654748973228</v>
      </c>
      <c r="AB123" s="10" t="str">
        <f t="shared" ca="1" si="21"/>
        <v/>
      </c>
      <c r="AC123" s="10" t="str">
        <f t="shared" ca="1" si="22"/>
        <v/>
      </c>
      <c r="AD123" s="65">
        <f ca="1">Sheet3!N123</f>
        <v>0.64795708466846236</v>
      </c>
      <c r="AE123" s="65">
        <f ca="1">Sheet3!O123</f>
        <v>0.53182834610540008</v>
      </c>
      <c r="AF123" s="10" t="str">
        <f t="shared" ca="1" si="23"/>
        <v/>
      </c>
      <c r="AG123" s="10" t="str">
        <f t="shared" ca="1" si="24"/>
        <v/>
      </c>
      <c r="AH123" s="3" t="str">
        <f t="shared" ca="1" si="32"/>
        <v/>
      </c>
      <c r="AI123" s="5" t="str">
        <f t="shared" ca="1" si="25"/>
        <v/>
      </c>
    </row>
    <row r="124" spans="10:35" x14ac:dyDescent="0.2">
      <c r="J124" s="3">
        <v>122</v>
      </c>
      <c r="K124" s="72">
        <f t="shared" si="26"/>
        <v>0.51199999999999957</v>
      </c>
      <c r="L124" s="57">
        <f t="shared" ca="1" si="27"/>
        <v>81.57123770549903</v>
      </c>
      <c r="M124" s="55">
        <f t="shared" ca="1" si="28"/>
        <v>0.38702630520500814</v>
      </c>
      <c r="N124" s="56">
        <f t="shared" ca="1" si="29"/>
        <v>0.58464897279794459</v>
      </c>
      <c r="O124" s="55">
        <f t="shared" ca="1" si="30"/>
        <v>0.61297369479499186</v>
      </c>
      <c r="P124" s="55">
        <f t="shared" ca="1" si="31"/>
        <v>0.41535102720205541</v>
      </c>
      <c r="Q124" s="57">
        <f t="shared" ca="1" si="17"/>
        <v>15.535619341964896</v>
      </c>
      <c r="R124" s="57">
        <f t="shared" ca="1" si="18"/>
        <v>17.046385520877784</v>
      </c>
      <c r="S124" s="55">
        <f t="shared" ca="1" si="19"/>
        <v>0.58464897279794459</v>
      </c>
      <c r="T124" s="29">
        <f t="shared" ca="1" si="20"/>
        <v>-0.41535102720205541</v>
      </c>
      <c r="U124" s="58"/>
      <c r="V124" s="10"/>
      <c r="W124" s="10"/>
      <c r="X124" s="10"/>
      <c r="Y124" s="10"/>
      <c r="Z124" s="10"/>
      <c r="AA124" s="64">
        <f ca="1">IFERROR(Sheet3!Q124,"")</f>
        <v>48.512199463273078</v>
      </c>
      <c r="AB124" s="10" t="str">
        <f t="shared" ca="1" si="21"/>
        <v/>
      </c>
      <c r="AC124" s="10" t="str">
        <f t="shared" ca="1" si="22"/>
        <v/>
      </c>
      <c r="AD124" s="65">
        <f ca="1">Sheet3!N124</f>
        <v>1.0381013502952925</v>
      </c>
      <c r="AE124" s="65">
        <f ca="1">Sheet3!O124</f>
        <v>0.8693436822319951</v>
      </c>
      <c r="AF124" s="10" t="str">
        <f t="shared" ca="1" si="23"/>
        <v/>
      </c>
      <c r="AG124" s="10" t="str">
        <f t="shared" ca="1" si="24"/>
        <v/>
      </c>
      <c r="AH124" s="3" t="str">
        <f t="shared" ca="1" si="32"/>
        <v/>
      </c>
      <c r="AI124" s="5" t="str">
        <f t="shared" ca="1" si="25"/>
        <v/>
      </c>
    </row>
    <row r="125" spans="10:35" x14ac:dyDescent="0.2">
      <c r="J125" s="3">
        <v>123</v>
      </c>
      <c r="K125" s="72">
        <f t="shared" si="26"/>
        <v>0.50799999999999956</v>
      </c>
      <c r="L125" s="57">
        <f t="shared" ca="1" si="27"/>
        <v>79.81194567488248</v>
      </c>
      <c r="M125" s="55">
        <f t="shared" ca="1" si="28"/>
        <v>0.37044882043974325</v>
      </c>
      <c r="N125" s="56">
        <f t="shared" ca="1" si="29"/>
        <v>0.56680825456022388</v>
      </c>
      <c r="O125" s="55">
        <f t="shared" ca="1" si="30"/>
        <v>0.62955117956025675</v>
      </c>
      <c r="P125" s="55">
        <f t="shared" ca="1" si="31"/>
        <v>0.43319174543977612</v>
      </c>
      <c r="Q125" s="57">
        <f t="shared" ca="1" si="17"/>
        <v>14.449357340733243</v>
      </c>
      <c r="R125" s="57">
        <f t="shared" ca="1" si="18"/>
        <v>17.749330456021028</v>
      </c>
      <c r="S125" s="55">
        <f t="shared" ca="1" si="19"/>
        <v>0.56680825456022388</v>
      </c>
      <c r="T125" s="29">
        <f t="shared" ca="1" si="20"/>
        <v>-0.43319174543977612</v>
      </c>
      <c r="U125" s="58"/>
      <c r="V125" s="10"/>
      <c r="W125" s="10"/>
      <c r="X125" s="10"/>
      <c r="Y125" s="10"/>
      <c r="Z125" s="10"/>
      <c r="AA125" s="64">
        <f ca="1">IFERROR(Sheet3!Q125,"")</f>
        <v>54.453320126660316</v>
      </c>
      <c r="AB125" s="10" t="str">
        <f t="shared" ca="1" si="21"/>
        <v/>
      </c>
      <c r="AC125" s="10" t="str">
        <f t="shared" ca="1" si="22"/>
        <v/>
      </c>
      <c r="AD125" s="65">
        <f ca="1">Sheet3!N125</f>
        <v>0.94239926452772238</v>
      </c>
      <c r="AE125" s="65">
        <f ca="1">Sheet3!O125</f>
        <v>0.91804740376247995</v>
      </c>
      <c r="AF125" s="10" t="str">
        <f t="shared" ca="1" si="23"/>
        <v/>
      </c>
      <c r="AG125" s="10" t="str">
        <f t="shared" ca="1" si="24"/>
        <v/>
      </c>
      <c r="AH125" s="3" t="str">
        <f t="shared" ca="1" si="32"/>
        <v/>
      </c>
      <c r="AI125" s="5" t="str">
        <f t="shared" ca="1" si="25"/>
        <v/>
      </c>
    </row>
    <row r="126" spans="10:35" x14ac:dyDescent="0.2">
      <c r="J126" s="3">
        <v>124</v>
      </c>
      <c r="K126" s="72">
        <f t="shared" si="26"/>
        <v>0.50399999999999956</v>
      </c>
      <c r="L126" s="57">
        <f t="shared" ca="1" si="27"/>
        <v>80.530690821218457</v>
      </c>
      <c r="M126" s="55">
        <f t="shared" ca="1" si="28"/>
        <v>0.37725944271445161</v>
      </c>
      <c r="N126" s="56">
        <f t="shared" ca="1" si="29"/>
        <v>0.57309691876595803</v>
      </c>
      <c r="O126" s="55">
        <f t="shared" ca="1" si="30"/>
        <v>0.62274055728554845</v>
      </c>
      <c r="P126" s="55">
        <f t="shared" ca="1" si="31"/>
        <v>0.42690308123404191</v>
      </c>
      <c r="Q126" s="57">
        <f t="shared" ca="1" si="17"/>
        <v>14.785844865774234</v>
      </c>
      <c r="R126" s="57">
        <f t="shared" ca="1" si="18"/>
        <v>17.396998511789185</v>
      </c>
      <c r="S126" s="55">
        <f t="shared" ca="1" si="19"/>
        <v>0.57309691876595803</v>
      </c>
      <c r="T126" s="29">
        <f t="shared" ca="1" si="20"/>
        <v>-0.42690308123404197</v>
      </c>
      <c r="U126" s="58"/>
      <c r="V126" s="10"/>
      <c r="W126" s="10"/>
      <c r="X126" s="10"/>
      <c r="Y126" s="10"/>
      <c r="Z126" s="10"/>
      <c r="AA126" s="64">
        <f ca="1">IFERROR(Sheet3!Q126,"")</f>
        <v>52.638673910502533</v>
      </c>
      <c r="AB126" s="10" t="str">
        <f t="shared" ca="1" si="21"/>
        <v/>
      </c>
      <c r="AC126" s="10" t="str">
        <f t="shared" ca="1" si="22"/>
        <v/>
      </c>
      <c r="AD126" s="65">
        <f ca="1">Sheet3!N126</f>
        <v>0.92436422066128898</v>
      </c>
      <c r="AE126" s="65">
        <f ca="1">Sheet3!O126</f>
        <v>0.92225861502835271</v>
      </c>
      <c r="AF126" s="10" t="str">
        <f t="shared" ca="1" si="23"/>
        <v/>
      </c>
      <c r="AG126" s="10" t="str">
        <f t="shared" ca="1" si="24"/>
        <v/>
      </c>
      <c r="AH126" s="3" t="str">
        <f t="shared" ca="1" si="32"/>
        <v/>
      </c>
      <c r="AI126" s="5" t="str">
        <f t="shared" ca="1" si="25"/>
        <v/>
      </c>
    </row>
    <row r="127" spans="10:35" x14ac:dyDescent="0.2">
      <c r="J127" s="3">
        <v>125</v>
      </c>
      <c r="K127" s="72">
        <f t="shared" si="26"/>
        <v>0.49999999999999956</v>
      </c>
      <c r="L127" s="57">
        <f t="shared" ca="1" si="27"/>
        <v>78.469998232273042</v>
      </c>
      <c r="M127" s="55">
        <f t="shared" ca="1" si="28"/>
        <v>0.35753611890058834</v>
      </c>
      <c r="N127" s="56">
        <f t="shared" ca="1" si="29"/>
        <v>0.55168603944786843</v>
      </c>
      <c r="O127" s="55">
        <f t="shared" ca="1" si="30"/>
        <v>0.64246388109941166</v>
      </c>
      <c r="P127" s="55">
        <f t="shared" ca="1" si="31"/>
        <v>0.44831396055213152</v>
      </c>
      <c r="Q127" s="57">
        <f t="shared" ca="1" si="17"/>
        <v>13.553886788243172</v>
      </c>
      <c r="R127" s="57">
        <f t="shared" ca="1" si="18"/>
        <v>18.255669475449835</v>
      </c>
      <c r="S127" s="55">
        <f t="shared" ca="1" si="19"/>
        <v>0.55168603944786843</v>
      </c>
      <c r="T127" s="29">
        <f t="shared" ca="1" si="20"/>
        <v>-0.44831396055213157</v>
      </c>
      <c r="U127" s="58"/>
      <c r="V127" s="10"/>
      <c r="W127" s="10"/>
      <c r="X127" s="10"/>
      <c r="Y127" s="10"/>
      <c r="Z127" s="10"/>
      <c r="AA127" s="64">
        <f ca="1">IFERROR(Sheet3!Q127,"")</f>
        <v>50.281318547736689</v>
      </c>
      <c r="AB127" s="10" t="str">
        <f t="shared" ca="1" si="21"/>
        <v/>
      </c>
      <c r="AC127" s="10" t="str">
        <f t="shared" ca="1" si="22"/>
        <v/>
      </c>
      <c r="AD127" s="65">
        <f ca="1">Sheet3!N127</f>
        <v>0.57836223736238423</v>
      </c>
      <c r="AE127" s="65">
        <f ca="1">Sheet3!O127</f>
        <v>0.69299436325104047</v>
      </c>
      <c r="AF127" s="10" t="str">
        <f t="shared" ca="1" si="23"/>
        <v>Hedge</v>
      </c>
      <c r="AG127" s="10" t="str">
        <f t="shared" ca="1" si="24"/>
        <v/>
      </c>
      <c r="AH127" s="3" t="str">
        <f t="shared" ca="1" si="32"/>
        <v/>
      </c>
      <c r="AI127" s="5" t="str">
        <f t="shared" ca="1" si="25"/>
        <v/>
      </c>
    </row>
    <row r="128" spans="10:35" x14ac:dyDescent="0.2">
      <c r="J128" s="3">
        <v>126</v>
      </c>
      <c r="K128" s="72">
        <f t="shared" si="26"/>
        <v>0.49599999999999955</v>
      </c>
      <c r="L128" s="57">
        <f t="shared" ca="1" si="27"/>
        <v>73.368706275947289</v>
      </c>
      <c r="M128" s="55">
        <f t="shared" ca="1" si="28"/>
        <v>0.30796989465745217</v>
      </c>
      <c r="N128" s="56">
        <f t="shared" ca="1" si="29"/>
        <v>0.49656032047182608</v>
      </c>
      <c r="O128" s="55">
        <f t="shared" ca="1" si="30"/>
        <v>0.69203010534254783</v>
      </c>
      <c r="P128" s="55">
        <f t="shared" ca="1" si="31"/>
        <v>0.50343967952817392</v>
      </c>
      <c r="Q128" s="57">
        <f t="shared" ca="1" si="17"/>
        <v>10.808360847071228</v>
      </c>
      <c r="R128" s="57">
        <f t="shared" ca="1" si="18"/>
        <v>20.641382721912848</v>
      </c>
      <c r="S128" s="55">
        <f t="shared" ca="1" si="19"/>
        <v>0.49656032047182608</v>
      </c>
      <c r="T128" s="29">
        <f t="shared" ca="1" si="20"/>
        <v>-0.50343967952817392</v>
      </c>
      <c r="U128" s="58"/>
      <c r="V128" s="10"/>
      <c r="W128" s="10"/>
      <c r="X128" s="10"/>
      <c r="Y128" s="10"/>
      <c r="Z128" s="10"/>
      <c r="AA128" s="64">
        <f ca="1">IFERROR(Sheet3!Q128,"")</f>
        <v>43.103643022604359</v>
      </c>
      <c r="AB128" s="10" t="str">
        <f t="shared" ca="1" si="21"/>
        <v/>
      </c>
      <c r="AC128" s="10" t="str">
        <f t="shared" ca="1" si="22"/>
        <v/>
      </c>
      <c r="AD128" s="65">
        <f ca="1">Sheet3!N128</f>
        <v>-0.32490189706463468</v>
      </c>
      <c r="AE128" s="65">
        <f ca="1">Sheet3!O128</f>
        <v>1.4396856373923711E-2</v>
      </c>
      <c r="AF128" s="10" t="str">
        <f t="shared" ca="1" si="23"/>
        <v/>
      </c>
      <c r="AG128" s="10" t="str">
        <f t="shared" ca="1" si="24"/>
        <v/>
      </c>
      <c r="AH128" s="3" t="str">
        <f t="shared" ca="1" si="32"/>
        <v/>
      </c>
      <c r="AI128" s="5" t="str">
        <f t="shared" ca="1" si="25"/>
        <v/>
      </c>
    </row>
    <row r="129" spans="10:35" x14ac:dyDescent="0.2">
      <c r="J129" s="3">
        <v>127</v>
      </c>
      <c r="K129" s="72">
        <f t="shared" si="26"/>
        <v>0.49199999999999955</v>
      </c>
      <c r="L129" s="57">
        <f t="shared" ca="1" si="27"/>
        <v>71.0165589866034</v>
      </c>
      <c r="M129" s="55">
        <f t="shared" ca="1" si="28"/>
        <v>0.28476333887138972</v>
      </c>
      <c r="N129" s="56">
        <f t="shared" ca="1" si="29"/>
        <v>0.46901356312600184</v>
      </c>
      <c r="O129" s="55">
        <f t="shared" ca="1" si="30"/>
        <v>0.71523666112861028</v>
      </c>
      <c r="P129" s="55">
        <f t="shared" ca="1" si="31"/>
        <v>0.53098643687399816</v>
      </c>
      <c r="Q129" s="57">
        <f t="shared" ca="1" si="17"/>
        <v>9.6063965190016667</v>
      </c>
      <c r="R129" s="57">
        <f t="shared" ca="1" si="18"/>
        <v>21.82152369744049</v>
      </c>
      <c r="S129" s="55">
        <f t="shared" ca="1" si="19"/>
        <v>0.46901356312600184</v>
      </c>
      <c r="T129" s="29">
        <f t="shared" ca="1" si="20"/>
        <v>-0.53098643687399816</v>
      </c>
      <c r="U129" s="58"/>
      <c r="V129" s="10"/>
      <c r="W129" s="10"/>
      <c r="X129" s="10"/>
      <c r="Y129" s="10"/>
      <c r="Z129" s="10"/>
      <c r="AA129" s="64">
        <f ca="1">IFERROR(Sheet3!Q129,"")</f>
        <v>44.801484127484649</v>
      </c>
      <c r="AB129" s="10" t="str">
        <f t="shared" ca="1" si="21"/>
        <v/>
      </c>
      <c r="AC129" s="10" t="str">
        <f t="shared" ca="1" si="22"/>
        <v/>
      </c>
      <c r="AD129" s="65">
        <f ca="1">Sheet3!N129</f>
        <v>-1.0986022808672544</v>
      </c>
      <c r="AE129" s="65">
        <f ca="1">Sheet3!O129</f>
        <v>-0.72760256845352844</v>
      </c>
      <c r="AF129" s="10" t="str">
        <f t="shared" ca="1" si="23"/>
        <v/>
      </c>
      <c r="AG129" s="10" t="str">
        <f t="shared" ca="1" si="24"/>
        <v/>
      </c>
      <c r="AH129" s="3" t="str">
        <f t="shared" ca="1" si="32"/>
        <v/>
      </c>
      <c r="AI129" s="5" t="str">
        <f t="shared" ca="1" si="25"/>
        <v/>
      </c>
    </row>
    <row r="130" spans="10:35" x14ac:dyDescent="0.2">
      <c r="J130" s="3">
        <v>128</v>
      </c>
      <c r="K130" s="72">
        <f t="shared" si="26"/>
        <v>0.48799999999999955</v>
      </c>
      <c r="L130" s="57">
        <f t="shared" ca="1" si="27"/>
        <v>68.152055282023767</v>
      </c>
      <c r="M130" s="55">
        <f t="shared" ca="1" si="28"/>
        <v>0.25655493346873681</v>
      </c>
      <c r="N130" s="56">
        <f t="shared" ca="1" si="29"/>
        <v>0.43447040438233625</v>
      </c>
      <c r="O130" s="55">
        <f t="shared" ca="1" si="30"/>
        <v>0.74344506653126319</v>
      </c>
      <c r="P130" s="55">
        <f t="shared" ca="1" si="31"/>
        <v>0.56552959561766381</v>
      </c>
      <c r="Q130" s="57">
        <f t="shared" ca="1" si="17"/>
        <v>8.2488626675378107</v>
      </c>
      <c r="R130" s="57">
        <f t="shared" ca="1" si="18"/>
        <v>23.358462351636199</v>
      </c>
      <c r="S130" s="55">
        <f t="shared" ca="1" si="19"/>
        <v>0.43447040438233625</v>
      </c>
      <c r="T130" s="29">
        <f t="shared" ca="1" si="20"/>
        <v>-0.56552959561766381</v>
      </c>
      <c r="U130" s="58"/>
      <c r="V130" s="10"/>
      <c r="W130" s="10"/>
      <c r="X130" s="10"/>
      <c r="Y130" s="10"/>
      <c r="Z130" s="10"/>
      <c r="AA130" s="64">
        <f ca="1">IFERROR(Sheet3!Q130,"")</f>
        <v>41.790131905463952</v>
      </c>
      <c r="AB130" s="10" t="str">
        <f t="shared" ca="1" si="21"/>
        <v/>
      </c>
      <c r="AC130" s="10" t="str">
        <f t="shared" ca="1" si="22"/>
        <v/>
      </c>
      <c r="AD130" s="65">
        <f ca="1">Sheet3!N130</f>
        <v>-1.8199361607814524</v>
      </c>
      <c r="AE130" s="65">
        <f ca="1">Sheet3!O130</f>
        <v>-1.455824963338811</v>
      </c>
      <c r="AF130" s="10" t="str">
        <f t="shared" ca="1" si="23"/>
        <v/>
      </c>
      <c r="AG130" s="10" t="str">
        <f t="shared" ca="1" si="24"/>
        <v/>
      </c>
      <c r="AH130" s="3" t="str">
        <f t="shared" ca="1" si="32"/>
        <v/>
      </c>
      <c r="AI130" s="5" t="str">
        <f t="shared" ca="1" si="25"/>
        <v/>
      </c>
    </row>
    <row r="131" spans="10:35" x14ac:dyDescent="0.2">
      <c r="J131" s="3">
        <v>129</v>
      </c>
      <c r="K131" s="72">
        <f t="shared" si="26"/>
        <v>0.48399999999999954</v>
      </c>
      <c r="L131" s="57">
        <f t="shared" ca="1" si="27"/>
        <v>70.810274441198061</v>
      </c>
      <c r="M131" s="55">
        <f t="shared" ca="1" si="28"/>
        <v>0.28201804368853506</v>
      </c>
      <c r="N131" s="56">
        <f t="shared" ca="1" si="29"/>
        <v>0.46419677026108391</v>
      </c>
      <c r="O131" s="55">
        <f t="shared" ca="1" si="30"/>
        <v>0.71798195631146489</v>
      </c>
      <c r="P131" s="55">
        <f t="shared" ca="1" si="31"/>
        <v>0.53580322973891614</v>
      </c>
      <c r="Q131" s="57">
        <f t="shared" ref="Q131:Q194" ca="1" si="33">IFERROR(MAX(((((L131*EXP(-$B$4*K131))*N131)-($B$2*EXP(-$B$3*K131))*M131)),0),"")</f>
        <v>9.3801568632621937</v>
      </c>
      <c r="R131" s="57">
        <f t="shared" ref="R131:R194" ca="1" si="34">IFERROR(MAX(((($B$2*EXP(-$B$3*K131))*O131)-(L131*EXP(-$B$4*$B$6))*P131),0),"")</f>
        <v>21.861516979976841</v>
      </c>
      <c r="S131" s="55">
        <f t="shared" ref="S131:S194" ca="1" si="35">IFERROR(N131*EXP(-$B$4*K131),"")</f>
        <v>0.46419677026108391</v>
      </c>
      <c r="T131" s="29">
        <f t="shared" ref="T131:T194" ca="1" si="36">IFERROR((N131-1)*EXP(-$B$4*K131),"")</f>
        <v>-0.53580322973891614</v>
      </c>
      <c r="U131" s="58"/>
      <c r="V131" s="10"/>
      <c r="W131" s="10"/>
      <c r="X131" s="10"/>
      <c r="Y131" s="10"/>
      <c r="Z131" s="10"/>
      <c r="AA131" s="64">
        <f ca="1">IFERROR(Sheet3!Q131,"")</f>
        <v>46.325306210586021</v>
      </c>
      <c r="AB131" s="10" t="str">
        <f t="shared" ref="AB131:AB194" ca="1" si="37">IF(AA131&gt;$B$12,"Hedge","")</f>
        <v/>
      </c>
      <c r="AC131" s="10" t="str">
        <f t="shared" ref="AC131:AC194" ca="1" si="38">IF(AA131="","",IF(AA131&lt;$B$13,"Exit Hedge",""))</f>
        <v/>
      </c>
      <c r="AD131" s="65">
        <f ca="1">Sheet3!N131</f>
        <v>-1.7288892647936791</v>
      </c>
      <c r="AE131" s="65">
        <f ca="1">Sheet3!O131</f>
        <v>-1.6378678309753898</v>
      </c>
      <c r="AF131" s="10" t="str">
        <f t="shared" ref="AF131:AF194" ca="1" si="39">IF(AD131&gt;0,IF(AD131&lt;AE131,"Hedge",""),"")</f>
        <v/>
      </c>
      <c r="AG131" s="10" t="str">
        <f t="shared" ref="AG131:AG194" ca="1" si="40">IF(AD131&lt;0,IF(AD131&gt;AE131,"Exit Hedge",""),"")</f>
        <v/>
      </c>
      <c r="AH131" s="3" t="str">
        <f t="shared" ca="1" si="32"/>
        <v/>
      </c>
      <c r="AI131" s="5" t="str">
        <f t="shared" ref="AI131:AI194" ca="1" si="41">IF(AND(AG131="Exit Hedge",AC131="Exit Hedge"),"Exit Hedge","")</f>
        <v/>
      </c>
    </row>
    <row r="132" spans="10:35" x14ac:dyDescent="0.2">
      <c r="J132" s="3">
        <v>130</v>
      </c>
      <c r="K132" s="72">
        <f t="shared" ref="K132:K195" si="42">IFERROR(IF(K131-$B$7&gt;0,K131-$B$7,""),"")</f>
        <v>0.47999999999999954</v>
      </c>
      <c r="L132" s="57">
        <f t="shared" ref="L132:L195" ca="1" si="43">(L131+$B$8*$B$7*L131+$B$5*NORMSINV(RAND())*SQRT($B$7)*L131)</f>
        <v>66.938221825300531</v>
      </c>
      <c r="M132" s="55">
        <f t="shared" ref="M132:M195" ca="1" si="44">IFERROR(_xlfn.NORM.S.DIST((((LN(L132/$B$2)+($B$3-$B$4-($B$5^2)/2)*K132)/($B$5*SQRT(K132)))),TRUE),"")</f>
        <v>0.24386316933075697</v>
      </c>
      <c r="N132" s="56">
        <f t="shared" ref="N132:N195" ca="1" si="45">IFERROR(_xlfn.NORM.S.DIST((((LN(L132/$B$2)+($B$3-$B$4+($B$5^2)/2)*K132)/($B$5*SQRT(K132)))),TRUE),"")</f>
        <v>0.41724152498678102</v>
      </c>
      <c r="O132" s="55">
        <f t="shared" ref="O132:O195" ca="1" si="46">IFERROR(_xlfn.NORM.S.DIST(-(((LN(L132/$B$2)+($B$3-$B$4-($B$5^2)/2)*K132)/($B$5*SQRT(K132)))),TRUE),"")</f>
        <v>0.75613683066924309</v>
      </c>
      <c r="P132" s="55">
        <f t="shared" ref="P132:P195" ca="1" si="47">IFERROR(_xlfn.NORM.S.DIST(-(((LN(L132/$B$2)+($B$3-$B$4+($B$5^2)/2)*K132)/($B$5*SQRT(K132)))),TRUE),"")</f>
        <v>0.58275847501321898</v>
      </c>
      <c r="Q132" s="57">
        <f t="shared" ca="1" si="33"/>
        <v>7.6103302215863593</v>
      </c>
      <c r="R132" s="57">
        <f t="shared" ca="1" si="34"/>
        <v>23.993733340585038</v>
      </c>
      <c r="S132" s="55">
        <f t="shared" ca="1" si="35"/>
        <v>0.41724152498678102</v>
      </c>
      <c r="T132" s="29">
        <f t="shared" ca="1" si="36"/>
        <v>-0.58275847501321898</v>
      </c>
      <c r="U132" s="58"/>
      <c r="V132" s="10"/>
      <c r="W132" s="10"/>
      <c r="X132" s="10"/>
      <c r="Y132" s="10"/>
      <c r="Z132" s="10"/>
      <c r="AA132" s="64">
        <f ca="1">IFERROR(Sheet3!Q132,"")</f>
        <v>39.259270201241598</v>
      </c>
      <c r="AB132" s="10" t="str">
        <f t="shared" ca="1" si="37"/>
        <v/>
      </c>
      <c r="AC132" s="10" t="str">
        <f t="shared" ca="1" si="38"/>
        <v/>
      </c>
      <c r="AD132" s="65">
        <f ca="1">Sheet3!N132</f>
        <v>-2.0813453180669654</v>
      </c>
      <c r="AE132" s="65">
        <f ca="1">Sheet3!O132</f>
        <v>-1.9335194890364402</v>
      </c>
      <c r="AF132" s="10" t="str">
        <f t="shared" ca="1" si="39"/>
        <v/>
      </c>
      <c r="AG132" s="10" t="str">
        <f t="shared" ca="1" si="40"/>
        <v/>
      </c>
      <c r="AH132" s="3" t="str">
        <f t="shared" ca="1" si="32"/>
        <v/>
      </c>
      <c r="AI132" s="5" t="str">
        <f t="shared" ca="1" si="41"/>
        <v/>
      </c>
    </row>
    <row r="133" spans="10:35" x14ac:dyDescent="0.2">
      <c r="J133" s="3">
        <v>131</v>
      </c>
      <c r="K133" s="72">
        <f t="shared" si="42"/>
        <v>0.47599999999999953</v>
      </c>
      <c r="L133" s="57">
        <f t="shared" ca="1" si="43"/>
        <v>63.107794389603747</v>
      </c>
      <c r="M133" s="55">
        <f t="shared" ca="1" si="44"/>
        <v>0.20680197585073756</v>
      </c>
      <c r="N133" s="56">
        <f t="shared" ca="1" si="45"/>
        <v>0.36895638828184235</v>
      </c>
      <c r="O133" s="55">
        <f t="shared" ca="1" si="46"/>
        <v>0.79319802414926244</v>
      </c>
      <c r="P133" s="55">
        <f t="shared" ca="1" si="47"/>
        <v>0.6310436117181577</v>
      </c>
      <c r="Q133" s="57">
        <f t="shared" ca="1" si="33"/>
        <v>6.046742916537319</v>
      </c>
      <c r="R133" s="57">
        <f t="shared" ca="1" si="34"/>
        <v>26.290574656101988</v>
      </c>
      <c r="S133" s="55">
        <f t="shared" ca="1" si="35"/>
        <v>0.36895638828184235</v>
      </c>
      <c r="T133" s="29">
        <f t="shared" ca="1" si="36"/>
        <v>-0.6310436117181577</v>
      </c>
      <c r="U133" s="58"/>
      <c r="V133" s="10"/>
      <c r="W133" s="10"/>
      <c r="X133" s="10"/>
      <c r="Y133" s="10"/>
      <c r="Z133" s="10"/>
      <c r="AA133" s="64">
        <f ca="1">IFERROR(Sheet3!Q133,"")</f>
        <v>38.76277915932905</v>
      </c>
      <c r="AB133" s="10" t="str">
        <f t="shared" ca="1" si="37"/>
        <v/>
      </c>
      <c r="AC133" s="10" t="str">
        <f t="shared" ca="1" si="38"/>
        <v/>
      </c>
      <c r="AD133" s="65">
        <f ca="1">Sheet3!N133</f>
        <v>-2.6412891833678316</v>
      </c>
      <c r="AE133" s="65">
        <f ca="1">Sheet3!O133</f>
        <v>-2.4053659519240345</v>
      </c>
      <c r="AF133" s="10" t="str">
        <f t="shared" ca="1" si="39"/>
        <v/>
      </c>
      <c r="AG133" s="10" t="str">
        <f t="shared" ca="1" si="40"/>
        <v/>
      </c>
      <c r="AH133" s="3" t="str">
        <f t="shared" ca="1" si="32"/>
        <v/>
      </c>
      <c r="AI133" s="5" t="str">
        <f t="shared" ca="1" si="41"/>
        <v/>
      </c>
    </row>
    <row r="134" spans="10:35" x14ac:dyDescent="0.2">
      <c r="J134" s="3">
        <v>132</v>
      </c>
      <c r="K134" s="72">
        <f t="shared" si="42"/>
        <v>0.47199999999999953</v>
      </c>
      <c r="L134" s="57">
        <f t="shared" ca="1" si="43"/>
        <v>65.958753229621266</v>
      </c>
      <c r="M134" s="55">
        <f t="shared" ca="1" si="44"/>
        <v>0.23335018412281316</v>
      </c>
      <c r="N134" s="56">
        <f t="shared" ca="1" si="45"/>
        <v>0.40247638244239964</v>
      </c>
      <c r="O134" s="55">
        <f t="shared" ca="1" si="46"/>
        <v>0.76664981587718684</v>
      </c>
      <c r="P134" s="55">
        <f t="shared" ca="1" si="47"/>
        <v>0.59752361755760042</v>
      </c>
      <c r="Q134" s="57">
        <f t="shared" ca="1" si="33"/>
        <v>7.0897197833432131</v>
      </c>
      <c r="R134" s="57">
        <f t="shared" ca="1" si="34"/>
        <v>24.512604670130436</v>
      </c>
      <c r="S134" s="55">
        <f t="shared" ca="1" si="35"/>
        <v>0.40247638244239964</v>
      </c>
      <c r="T134" s="29">
        <f t="shared" ca="1" si="36"/>
        <v>-0.59752361755760042</v>
      </c>
      <c r="U134" s="58"/>
      <c r="V134" s="10"/>
      <c r="W134" s="10"/>
      <c r="X134" s="10"/>
      <c r="Y134" s="10"/>
      <c r="Z134" s="10"/>
      <c r="AA134" s="64">
        <f ca="1">IFERROR(Sheet3!Q134,"")</f>
        <v>37.623013803166039</v>
      </c>
      <c r="AB134" s="10" t="str">
        <f t="shared" ca="1" si="37"/>
        <v/>
      </c>
      <c r="AC134" s="10" t="str">
        <f t="shared" ca="1" si="38"/>
        <v/>
      </c>
      <c r="AD134" s="65">
        <f ca="1">Sheet3!N134</f>
        <v>-2.3837121206347547</v>
      </c>
      <c r="AE134" s="65">
        <f ca="1">Sheet3!O134</f>
        <v>-2.3909300643978479</v>
      </c>
      <c r="AF134" s="10" t="str">
        <f t="shared" ca="1" si="39"/>
        <v/>
      </c>
      <c r="AG134" s="10" t="str">
        <f t="shared" ca="1" si="40"/>
        <v>Exit Hedge</v>
      </c>
      <c r="AH134" s="3" t="str">
        <f t="shared" ca="1" si="32"/>
        <v/>
      </c>
      <c r="AI134" s="5" t="str">
        <f t="shared" ca="1" si="41"/>
        <v/>
      </c>
    </row>
    <row r="135" spans="10:35" x14ac:dyDescent="0.2">
      <c r="J135" s="3">
        <v>133</v>
      </c>
      <c r="K135" s="72">
        <f t="shared" si="42"/>
        <v>0.46799999999999953</v>
      </c>
      <c r="L135" s="57">
        <f t="shared" ca="1" si="43"/>
        <v>63.443530580384568</v>
      </c>
      <c r="M135" s="55">
        <f t="shared" ca="1" si="44"/>
        <v>0.20872400841262798</v>
      </c>
      <c r="N135" s="56">
        <f t="shared" ca="1" si="45"/>
        <v>0.36995107139537542</v>
      </c>
      <c r="O135" s="55">
        <f t="shared" ca="1" si="46"/>
        <v>0.79127599158737205</v>
      </c>
      <c r="P135" s="55">
        <f t="shared" ca="1" si="47"/>
        <v>0.63004892860462458</v>
      </c>
      <c r="Q135" s="57">
        <f t="shared" ca="1" si="33"/>
        <v>6.0609858978474165</v>
      </c>
      <c r="R135" s="57">
        <f t="shared" ca="1" si="34"/>
        <v>26.029116227371844</v>
      </c>
      <c r="S135" s="55">
        <f t="shared" ca="1" si="35"/>
        <v>0.36995107139537542</v>
      </c>
      <c r="T135" s="29">
        <f t="shared" ca="1" si="36"/>
        <v>-0.63004892860462458</v>
      </c>
      <c r="U135" s="58"/>
      <c r="V135" s="10"/>
      <c r="W135" s="10"/>
      <c r="X135" s="10"/>
      <c r="Y135" s="10"/>
      <c r="Z135" s="10"/>
      <c r="AA135" s="64">
        <f ca="1">IFERROR(Sheet3!Q135,"")</f>
        <v>28.853878625094964</v>
      </c>
      <c r="AB135" s="10" t="str">
        <f t="shared" ca="1" si="37"/>
        <v/>
      </c>
      <c r="AC135" s="10" t="str">
        <f t="shared" ca="1" si="38"/>
        <v>Exit Hedge</v>
      </c>
      <c r="AD135" s="65">
        <f ca="1">Sheet3!N135</f>
        <v>-2.4227865656996954</v>
      </c>
      <c r="AE135" s="65">
        <f ca="1">Sheet3!O135</f>
        <v>-2.4121677319324131</v>
      </c>
      <c r="AF135" s="10" t="str">
        <f t="shared" ca="1" si="39"/>
        <v/>
      </c>
      <c r="AG135" s="10" t="str">
        <f t="shared" ca="1" si="40"/>
        <v/>
      </c>
      <c r="AH135" s="3" t="str">
        <f t="shared" ca="1" si="32"/>
        <v/>
      </c>
      <c r="AI135" s="5" t="str">
        <f t="shared" ca="1" si="41"/>
        <v/>
      </c>
    </row>
    <row r="136" spans="10:35" x14ac:dyDescent="0.2">
      <c r="J136" s="3">
        <v>134</v>
      </c>
      <c r="K136" s="72">
        <f t="shared" si="42"/>
        <v>0.46399999999999952</v>
      </c>
      <c r="L136" s="57">
        <f t="shared" ca="1" si="43"/>
        <v>63.19474907660873</v>
      </c>
      <c r="M136" s="55">
        <f t="shared" ca="1" si="44"/>
        <v>0.2057422872382588</v>
      </c>
      <c r="N136" s="56">
        <f t="shared" ca="1" si="45"/>
        <v>0.36524977861939073</v>
      </c>
      <c r="O136" s="55">
        <f t="shared" ca="1" si="46"/>
        <v>0.79425771276174117</v>
      </c>
      <c r="P136" s="55">
        <f t="shared" ca="1" si="47"/>
        <v>0.63475022138060933</v>
      </c>
      <c r="Q136" s="57">
        <f t="shared" ca="1" si="33"/>
        <v>5.9143830298832079</v>
      </c>
      <c r="R136" s="57">
        <f t="shared" ca="1" si="34"/>
        <v>26.161328466835315</v>
      </c>
      <c r="S136" s="55">
        <f t="shared" ca="1" si="35"/>
        <v>0.36524977861939073</v>
      </c>
      <c r="T136" s="29">
        <f t="shared" ca="1" si="36"/>
        <v>-0.63475022138060933</v>
      </c>
      <c r="U136" s="58"/>
      <c r="V136" s="10"/>
      <c r="W136" s="10"/>
      <c r="X136" s="10"/>
      <c r="Y136" s="10"/>
      <c r="Z136" s="10"/>
      <c r="AA136" s="64">
        <f ca="1">IFERROR(Sheet3!Q136,"")</f>
        <v>26.117896502671613</v>
      </c>
      <c r="AB136" s="10" t="str">
        <f t="shared" ca="1" si="37"/>
        <v/>
      </c>
      <c r="AC136" s="10" t="str">
        <f t="shared" ca="1" si="38"/>
        <v>Exit Hedge</v>
      </c>
      <c r="AD136" s="65">
        <f ca="1">Sheet3!N136</f>
        <v>-2.3152780325244748</v>
      </c>
      <c r="AE136" s="65">
        <f ca="1">Sheet3!O136</f>
        <v>-2.3475745989937877</v>
      </c>
      <c r="AF136" s="10" t="str">
        <f t="shared" ca="1" si="39"/>
        <v/>
      </c>
      <c r="AG136" s="10" t="str">
        <f t="shared" ca="1" si="40"/>
        <v>Exit Hedge</v>
      </c>
      <c r="AH136" s="3" t="str">
        <f t="shared" ca="1" si="32"/>
        <v/>
      </c>
      <c r="AI136" s="5" t="str">
        <f t="shared" ca="1" si="41"/>
        <v>Exit Hedge</v>
      </c>
    </row>
    <row r="137" spans="10:35" x14ac:dyDescent="0.2">
      <c r="J137" s="3">
        <v>135</v>
      </c>
      <c r="K137" s="72">
        <f t="shared" si="42"/>
        <v>0.45999999999999952</v>
      </c>
      <c r="L137" s="57">
        <f t="shared" ca="1" si="43"/>
        <v>62.275023893681329</v>
      </c>
      <c r="M137" s="55">
        <f t="shared" ca="1" si="44"/>
        <v>0.19643581675675564</v>
      </c>
      <c r="N137" s="56">
        <f t="shared" ca="1" si="45"/>
        <v>0.35209959942793156</v>
      </c>
      <c r="O137" s="55">
        <f t="shared" ca="1" si="46"/>
        <v>0.8035641832432443</v>
      </c>
      <c r="P137" s="55">
        <f t="shared" ca="1" si="47"/>
        <v>0.64790040057206844</v>
      </c>
      <c r="Q137" s="57">
        <f t="shared" ca="1" si="33"/>
        <v>5.5301717542620246</v>
      </c>
      <c r="R137" s="57">
        <f t="shared" ca="1" si="34"/>
        <v>26.726886791837138</v>
      </c>
      <c r="S137" s="55">
        <f t="shared" ca="1" si="35"/>
        <v>0.35209959942793156</v>
      </c>
      <c r="T137" s="29">
        <f t="shared" ca="1" si="36"/>
        <v>-0.64790040057206844</v>
      </c>
      <c r="U137" s="58"/>
      <c r="V137" s="10"/>
      <c r="W137" s="10"/>
      <c r="X137" s="10"/>
      <c r="Y137" s="10"/>
      <c r="Z137" s="10"/>
      <c r="AA137" s="64">
        <f ca="1">IFERROR(Sheet3!Q137,"")</f>
        <v>26.499361297647411</v>
      </c>
      <c r="AB137" s="10" t="str">
        <f t="shared" ca="1" si="37"/>
        <v/>
      </c>
      <c r="AC137" s="10" t="str">
        <f t="shared" ca="1" si="38"/>
        <v>Exit Hedge</v>
      </c>
      <c r="AD137" s="65">
        <f ca="1">Sheet3!N137</f>
        <v>-2.2262183037197047</v>
      </c>
      <c r="AE137" s="65">
        <f ca="1">Sheet3!O137</f>
        <v>-2.2666704021443991</v>
      </c>
      <c r="AF137" s="10" t="str">
        <f t="shared" ca="1" si="39"/>
        <v/>
      </c>
      <c r="AG137" s="10" t="str">
        <f t="shared" ca="1" si="40"/>
        <v>Exit Hedge</v>
      </c>
      <c r="AH137" s="3" t="str">
        <f t="shared" ref="AH137:AH200" ca="1" si="48">IF(AND(AF137="Hedge",AB137="Hedge"),"Hedge","")</f>
        <v/>
      </c>
      <c r="AI137" s="5" t="str">
        <f t="shared" ca="1" si="41"/>
        <v>Exit Hedge</v>
      </c>
    </row>
    <row r="138" spans="10:35" x14ac:dyDescent="0.2">
      <c r="J138" s="3">
        <v>136</v>
      </c>
      <c r="K138" s="72">
        <f t="shared" si="42"/>
        <v>0.45599999999999952</v>
      </c>
      <c r="L138" s="57">
        <f t="shared" ca="1" si="43"/>
        <v>58.077824554233686</v>
      </c>
      <c r="M138" s="55">
        <f t="shared" ca="1" si="44"/>
        <v>0.15757766418088343</v>
      </c>
      <c r="N138" s="56">
        <f t="shared" ca="1" si="45"/>
        <v>0.29744301688678254</v>
      </c>
      <c r="O138" s="55">
        <f t="shared" ca="1" si="46"/>
        <v>0.84242233581911652</v>
      </c>
      <c r="P138" s="55">
        <f t="shared" ca="1" si="47"/>
        <v>0.70255698311321746</v>
      </c>
      <c r="Q138" s="57">
        <f t="shared" ca="1" si="33"/>
        <v>4.1168256699011572</v>
      </c>
      <c r="R138" s="57">
        <f t="shared" ca="1" si="34"/>
        <v>29.540795282556978</v>
      </c>
      <c r="S138" s="55">
        <f t="shared" ca="1" si="35"/>
        <v>0.29744301688678254</v>
      </c>
      <c r="T138" s="29">
        <f t="shared" ca="1" si="36"/>
        <v>-0.70255698311321746</v>
      </c>
      <c r="U138" s="58"/>
      <c r="V138" s="10"/>
      <c r="W138" s="10"/>
      <c r="X138" s="10"/>
      <c r="Y138" s="10"/>
      <c r="Z138" s="10"/>
      <c r="AA138" s="64">
        <f ca="1">IFERROR(Sheet3!Q138,"")</f>
        <v>17.324204287212737</v>
      </c>
      <c r="AB138" s="10" t="str">
        <f t="shared" ca="1" si="37"/>
        <v/>
      </c>
      <c r="AC138" s="10" t="str">
        <f t="shared" ca="1" si="38"/>
        <v>Exit Hedge</v>
      </c>
      <c r="AD138" s="65">
        <f ca="1">Sheet3!N138</f>
        <v>-2.5899318067022037</v>
      </c>
      <c r="AE138" s="65">
        <f ca="1">Sheet3!O138</f>
        <v>-2.4821780051829356</v>
      </c>
      <c r="AF138" s="10" t="str">
        <f t="shared" ca="1" si="39"/>
        <v/>
      </c>
      <c r="AG138" s="10" t="str">
        <f t="shared" ca="1" si="40"/>
        <v/>
      </c>
      <c r="AH138" s="3" t="str">
        <f t="shared" ca="1" si="48"/>
        <v/>
      </c>
      <c r="AI138" s="5" t="str">
        <f t="shared" ca="1" si="41"/>
        <v/>
      </c>
    </row>
    <row r="139" spans="10:35" x14ac:dyDescent="0.2">
      <c r="J139" s="3">
        <v>137</v>
      </c>
      <c r="K139" s="72">
        <f t="shared" si="42"/>
        <v>0.45199999999999951</v>
      </c>
      <c r="L139" s="57">
        <f t="shared" ca="1" si="43"/>
        <v>51.618132419884304</v>
      </c>
      <c r="M139" s="55">
        <f t="shared" ca="1" si="44"/>
        <v>0.10417305637565059</v>
      </c>
      <c r="N139" s="56">
        <f t="shared" ca="1" si="45"/>
        <v>0.21549180497503406</v>
      </c>
      <c r="O139" s="55">
        <f t="shared" ca="1" si="46"/>
        <v>0.89582694362434945</v>
      </c>
      <c r="P139" s="55">
        <f t="shared" ca="1" si="47"/>
        <v>0.78450819502496594</v>
      </c>
      <c r="Q139" s="57">
        <f t="shared" ca="1" si="33"/>
        <v>2.4215153402864686</v>
      </c>
      <c r="R139" s="57">
        <f t="shared" ca="1" si="34"/>
        <v>34.335243144757399</v>
      </c>
      <c r="S139" s="55">
        <f t="shared" ca="1" si="35"/>
        <v>0.21549180497503406</v>
      </c>
      <c r="T139" s="29">
        <f t="shared" ca="1" si="36"/>
        <v>-0.78450819502496594</v>
      </c>
      <c r="U139" s="58"/>
      <c r="V139" s="10"/>
      <c r="W139" s="10"/>
      <c r="X139" s="10"/>
      <c r="Y139" s="10"/>
      <c r="Z139" s="10"/>
      <c r="AA139" s="64">
        <f ca="1">IFERROR(Sheet3!Q139,"")</f>
        <v>15.320972463427168</v>
      </c>
      <c r="AB139" s="10" t="str">
        <f t="shared" ca="1" si="37"/>
        <v/>
      </c>
      <c r="AC139" s="10" t="str">
        <f t="shared" ca="1" si="38"/>
        <v>Exit Hedge</v>
      </c>
      <c r="AD139" s="65">
        <f ca="1">Sheet3!N139</f>
        <v>-3.4725425057593071</v>
      </c>
      <c r="AE139" s="65">
        <f ca="1">Sheet3!O139</f>
        <v>-3.1424210055671833</v>
      </c>
      <c r="AF139" s="10" t="str">
        <f t="shared" ca="1" si="39"/>
        <v/>
      </c>
      <c r="AG139" s="10" t="str">
        <f t="shared" ca="1" si="40"/>
        <v/>
      </c>
      <c r="AH139" s="3" t="str">
        <f t="shared" ca="1" si="48"/>
        <v/>
      </c>
      <c r="AI139" s="5" t="str">
        <f t="shared" ca="1" si="41"/>
        <v/>
      </c>
    </row>
    <row r="140" spans="10:35" x14ac:dyDescent="0.2">
      <c r="J140" s="3">
        <v>138</v>
      </c>
      <c r="K140" s="72">
        <f t="shared" si="42"/>
        <v>0.44799999999999951</v>
      </c>
      <c r="L140" s="57">
        <f t="shared" ca="1" si="43"/>
        <v>50.422246649847033</v>
      </c>
      <c r="M140" s="55">
        <f t="shared" ca="1" si="44"/>
        <v>9.4686351499546531E-2</v>
      </c>
      <c r="N140" s="56">
        <f t="shared" ca="1" si="45"/>
        <v>0.19936055842217817</v>
      </c>
      <c r="O140" s="55">
        <f t="shared" ca="1" si="46"/>
        <v>0.90531364850045348</v>
      </c>
      <c r="P140" s="55">
        <f t="shared" ca="1" si="47"/>
        <v>0.80063944157782185</v>
      </c>
      <c r="Q140" s="57">
        <f t="shared" ca="1" si="33"/>
        <v>2.1400323000658146</v>
      </c>
      <c r="R140" s="57">
        <f t="shared" ca="1" si="34"/>
        <v>35.279722757768923</v>
      </c>
      <c r="S140" s="55">
        <f t="shared" ca="1" si="35"/>
        <v>0.19936055842217817</v>
      </c>
      <c r="T140" s="29">
        <f t="shared" ca="1" si="36"/>
        <v>-0.80063944157782185</v>
      </c>
      <c r="U140" s="58"/>
      <c r="V140" s="10"/>
      <c r="W140" s="10"/>
      <c r="X140" s="10"/>
      <c r="Y140" s="10"/>
      <c r="Z140" s="10"/>
      <c r="AA140" s="64">
        <f ca="1">IFERROR(Sheet3!Q140,"")</f>
        <v>13.395591138751669</v>
      </c>
      <c r="AB140" s="10" t="str">
        <f t="shared" ca="1" si="37"/>
        <v/>
      </c>
      <c r="AC140" s="10" t="str">
        <f t="shared" ca="1" si="38"/>
        <v>Exit Hedge</v>
      </c>
      <c r="AD140" s="65">
        <f ca="1">Sheet3!N140</f>
        <v>-3.8712168142107686</v>
      </c>
      <c r="AE140" s="65">
        <f ca="1">Sheet3!O140</f>
        <v>-3.62828487799624</v>
      </c>
      <c r="AF140" s="10" t="str">
        <f t="shared" ca="1" si="39"/>
        <v/>
      </c>
      <c r="AG140" s="10" t="str">
        <f t="shared" ca="1" si="40"/>
        <v/>
      </c>
      <c r="AH140" s="3" t="str">
        <f t="shared" ca="1" si="48"/>
        <v/>
      </c>
      <c r="AI140" s="5" t="str">
        <f t="shared" ca="1" si="41"/>
        <v/>
      </c>
    </row>
    <row r="141" spans="10:35" x14ac:dyDescent="0.2">
      <c r="J141" s="3">
        <v>139</v>
      </c>
      <c r="K141" s="72">
        <f t="shared" si="42"/>
        <v>0.44399999999999951</v>
      </c>
      <c r="L141" s="57">
        <f t="shared" ca="1" si="43"/>
        <v>54.353050318573096</v>
      </c>
      <c r="M141" s="55">
        <f t="shared" ca="1" si="44"/>
        <v>0.12382719816312185</v>
      </c>
      <c r="N141" s="56">
        <f t="shared" ca="1" si="45"/>
        <v>0.24521277150007431</v>
      </c>
      <c r="O141" s="55">
        <f t="shared" ca="1" si="46"/>
        <v>0.87617280183687818</v>
      </c>
      <c r="P141" s="55">
        <f t="shared" ca="1" si="47"/>
        <v>0.75478722849992574</v>
      </c>
      <c r="Q141" s="57">
        <f t="shared" ca="1" si="33"/>
        <v>2.9770958858114778</v>
      </c>
      <c r="R141" s="57">
        <f t="shared" ca="1" si="34"/>
        <v>32.216070387610579</v>
      </c>
      <c r="S141" s="55">
        <f t="shared" ca="1" si="35"/>
        <v>0.24521277150007431</v>
      </c>
      <c r="T141" s="29">
        <f t="shared" ca="1" si="36"/>
        <v>-0.75478722849992574</v>
      </c>
      <c r="U141" s="58"/>
      <c r="V141" s="10"/>
      <c r="W141" s="10"/>
      <c r="X141" s="10"/>
      <c r="Y141" s="10"/>
      <c r="Z141" s="10"/>
      <c r="AA141" s="64">
        <f ca="1">IFERROR(Sheet3!Q141,"")</f>
        <v>21.955022799503567</v>
      </c>
      <c r="AB141" s="10" t="str">
        <f t="shared" ca="1" si="37"/>
        <v/>
      </c>
      <c r="AC141" s="10" t="str">
        <f t="shared" ca="1" si="38"/>
        <v>Exit Hedge</v>
      </c>
      <c r="AD141" s="65">
        <f ca="1">Sheet3!N141</f>
        <v>-3.3016548352740216</v>
      </c>
      <c r="AE141" s="65">
        <f ca="1">Sheet3!O141</f>
        <v>-3.410531516181428</v>
      </c>
      <c r="AF141" s="10" t="str">
        <f t="shared" ca="1" si="39"/>
        <v/>
      </c>
      <c r="AG141" s="10" t="str">
        <f t="shared" ca="1" si="40"/>
        <v>Exit Hedge</v>
      </c>
      <c r="AH141" s="3" t="str">
        <f t="shared" ca="1" si="48"/>
        <v/>
      </c>
      <c r="AI141" s="5" t="str">
        <f t="shared" ca="1" si="41"/>
        <v>Exit Hedge</v>
      </c>
    </row>
    <row r="142" spans="10:35" x14ac:dyDescent="0.2">
      <c r="J142" s="3">
        <v>140</v>
      </c>
      <c r="K142" s="72">
        <f t="shared" si="42"/>
        <v>0.4399999999999995</v>
      </c>
      <c r="L142" s="57">
        <f t="shared" ca="1" si="43"/>
        <v>54.19350401055442</v>
      </c>
      <c r="M142" s="55">
        <f t="shared" ca="1" si="44"/>
        <v>0.12174574202374776</v>
      </c>
      <c r="N142" s="56">
        <f t="shared" ca="1" si="45"/>
        <v>0.24134684440067639</v>
      </c>
      <c r="O142" s="55">
        <f t="shared" ca="1" si="46"/>
        <v>0.87825425797625223</v>
      </c>
      <c r="P142" s="55">
        <f t="shared" ca="1" si="47"/>
        <v>0.75865315559932367</v>
      </c>
      <c r="Q142" s="57">
        <f t="shared" ca="1" si="33"/>
        <v>2.8987937210799082</v>
      </c>
      <c r="R142" s="57">
        <f t="shared" ca="1" si="34"/>
        <v>32.327413077246298</v>
      </c>
      <c r="S142" s="55">
        <f t="shared" ca="1" si="35"/>
        <v>0.24134684440067639</v>
      </c>
      <c r="T142" s="29">
        <f t="shared" ca="1" si="36"/>
        <v>-0.75865315559932367</v>
      </c>
      <c r="U142" s="58"/>
      <c r="V142" s="10"/>
      <c r="W142" s="10"/>
      <c r="X142" s="10"/>
      <c r="Y142" s="10"/>
      <c r="Z142" s="10"/>
      <c r="AA142" s="64">
        <f ca="1">IFERROR(Sheet3!Q142,"")</f>
        <v>24.806045431091505</v>
      </c>
      <c r="AB142" s="10" t="str">
        <f t="shared" ca="1" si="37"/>
        <v/>
      </c>
      <c r="AC142" s="10" t="str">
        <f t="shared" ca="1" si="38"/>
        <v>Exit Hedge</v>
      </c>
      <c r="AD142" s="65">
        <f ca="1">Sheet3!N142</f>
        <v>-2.7990509652253124</v>
      </c>
      <c r="AE142" s="65">
        <f ca="1">Sheet3!O142</f>
        <v>-3.0028778155440179</v>
      </c>
      <c r="AF142" s="10" t="str">
        <f t="shared" ca="1" si="39"/>
        <v/>
      </c>
      <c r="AG142" s="10" t="str">
        <f t="shared" ca="1" si="40"/>
        <v>Exit Hedge</v>
      </c>
      <c r="AH142" s="3" t="str">
        <f t="shared" ca="1" si="48"/>
        <v/>
      </c>
      <c r="AI142" s="5" t="str">
        <f t="shared" ca="1" si="41"/>
        <v>Exit Hedge</v>
      </c>
    </row>
    <row r="143" spans="10:35" x14ac:dyDescent="0.2">
      <c r="J143" s="3">
        <v>141</v>
      </c>
      <c r="K143" s="72">
        <f t="shared" si="42"/>
        <v>0.4359999999999995</v>
      </c>
      <c r="L143" s="57">
        <f t="shared" ca="1" si="43"/>
        <v>52.665147329280863</v>
      </c>
      <c r="M143" s="55">
        <f t="shared" ca="1" si="44"/>
        <v>0.1089386027592065</v>
      </c>
      <c r="N143" s="56">
        <f t="shared" ca="1" si="45"/>
        <v>0.22065576837570153</v>
      </c>
      <c r="O143" s="55">
        <f t="shared" ca="1" si="46"/>
        <v>0.89106139724079347</v>
      </c>
      <c r="P143" s="55">
        <f t="shared" ca="1" si="47"/>
        <v>0.77934423162429844</v>
      </c>
      <c r="Q143" s="57">
        <f t="shared" ca="1" si="33"/>
        <v>2.5079111970349466</v>
      </c>
      <c r="R143" s="57">
        <f t="shared" ca="1" si="34"/>
        <v>33.494996618250816</v>
      </c>
      <c r="S143" s="55">
        <f t="shared" ca="1" si="35"/>
        <v>0.22065576837570153</v>
      </c>
      <c r="T143" s="29">
        <f t="shared" ca="1" si="36"/>
        <v>-0.77934423162429844</v>
      </c>
      <c r="U143" s="58"/>
      <c r="V143" s="10"/>
      <c r="W143" s="10"/>
      <c r="X143" s="10"/>
      <c r="Y143" s="10"/>
      <c r="Z143" s="10"/>
      <c r="AA143" s="64">
        <f ca="1">IFERROR(Sheet3!Q143,"")</f>
        <v>25.354910125270919</v>
      </c>
      <c r="AB143" s="10" t="str">
        <f t="shared" ca="1" si="37"/>
        <v/>
      </c>
      <c r="AC143" s="10" t="str">
        <f t="shared" ca="1" si="38"/>
        <v>Exit Hedge</v>
      </c>
      <c r="AD143" s="65">
        <f ca="1">Sheet3!N143</f>
        <v>-2.5481730610207975</v>
      </c>
      <c r="AE143" s="65">
        <f ca="1">Sheet3!O143</f>
        <v>-2.6997413125285377</v>
      </c>
      <c r="AF143" s="10" t="str">
        <f t="shared" ca="1" si="39"/>
        <v/>
      </c>
      <c r="AG143" s="10" t="str">
        <f t="shared" ca="1" si="40"/>
        <v>Exit Hedge</v>
      </c>
      <c r="AH143" s="3" t="str">
        <f t="shared" ca="1" si="48"/>
        <v/>
      </c>
      <c r="AI143" s="5" t="str">
        <f t="shared" ca="1" si="41"/>
        <v>Exit Hedge</v>
      </c>
    </row>
    <row r="144" spans="10:35" x14ac:dyDescent="0.2">
      <c r="J144" s="3">
        <v>142</v>
      </c>
      <c r="K144" s="72">
        <f t="shared" si="42"/>
        <v>0.4319999999999995</v>
      </c>
      <c r="L144" s="57">
        <f t="shared" ca="1" si="43"/>
        <v>49.854893312052511</v>
      </c>
      <c r="M144" s="55">
        <f t="shared" ca="1" si="44"/>
        <v>8.7593310438629349E-2</v>
      </c>
      <c r="N144" s="56">
        <f t="shared" ca="1" si="45"/>
        <v>0.18522300166006445</v>
      </c>
      <c r="O144" s="55">
        <f t="shared" ca="1" si="46"/>
        <v>0.91240668956137061</v>
      </c>
      <c r="P144" s="55">
        <f t="shared" ca="1" si="47"/>
        <v>0.81477699833993555</v>
      </c>
      <c r="Q144" s="57">
        <f t="shared" ca="1" si="33"/>
        <v>1.9042586642737618</v>
      </c>
      <c r="R144" s="57">
        <f t="shared" ca="1" si="34"/>
        <v>35.731718327823394</v>
      </c>
      <c r="S144" s="55">
        <f t="shared" ca="1" si="35"/>
        <v>0.18522300166006445</v>
      </c>
      <c r="T144" s="29">
        <f t="shared" ca="1" si="36"/>
        <v>-0.81477699833993555</v>
      </c>
      <c r="U144" s="58"/>
      <c r="V144" s="10"/>
      <c r="W144" s="10"/>
      <c r="X144" s="10"/>
      <c r="Y144" s="10"/>
      <c r="Z144" s="10"/>
      <c r="AA144" s="64">
        <f ca="1">IFERROR(Sheet3!Q144,"")</f>
        <v>25.391908573531822</v>
      </c>
      <c r="AB144" s="10" t="str">
        <f t="shared" ca="1" si="37"/>
        <v/>
      </c>
      <c r="AC144" s="10" t="str">
        <f t="shared" ca="1" si="38"/>
        <v>Exit Hedge</v>
      </c>
      <c r="AD144" s="65">
        <f ca="1">Sheet3!N144</f>
        <v>-2.6191938436741111</v>
      </c>
      <c r="AE144" s="65">
        <f ca="1">Sheet3!O144</f>
        <v>-2.6460429999589201</v>
      </c>
      <c r="AF144" s="10" t="str">
        <f t="shared" ca="1" si="39"/>
        <v/>
      </c>
      <c r="AG144" s="10" t="str">
        <f t="shared" ca="1" si="40"/>
        <v>Exit Hedge</v>
      </c>
      <c r="AH144" s="3" t="str">
        <f t="shared" ca="1" si="48"/>
        <v/>
      </c>
      <c r="AI144" s="5" t="str">
        <f t="shared" ca="1" si="41"/>
        <v>Exit Hedge</v>
      </c>
    </row>
    <row r="145" spans="10:35" x14ac:dyDescent="0.2">
      <c r="J145" s="3">
        <v>143</v>
      </c>
      <c r="K145" s="72">
        <f t="shared" si="42"/>
        <v>0.42799999999999949</v>
      </c>
      <c r="L145" s="57">
        <f t="shared" ca="1" si="43"/>
        <v>45.177372754728118</v>
      </c>
      <c r="M145" s="55">
        <f t="shared" ca="1" si="44"/>
        <v>5.7533168132576369E-2</v>
      </c>
      <c r="N145" s="56">
        <f t="shared" ca="1" si="45"/>
        <v>0.13181079357986136</v>
      </c>
      <c r="O145" s="55">
        <f t="shared" ca="1" si="46"/>
        <v>0.94246683186742364</v>
      </c>
      <c r="P145" s="55">
        <f t="shared" ca="1" si="47"/>
        <v>0.86818920642013864</v>
      </c>
      <c r="Q145" s="57">
        <f t="shared" ca="1" si="33"/>
        <v>1.1386209352432033</v>
      </c>
      <c r="R145" s="57">
        <f t="shared" ca="1" si="34"/>
        <v>39.673732226455677</v>
      </c>
      <c r="S145" s="55">
        <f t="shared" ca="1" si="35"/>
        <v>0.13181079357986136</v>
      </c>
      <c r="T145" s="29">
        <f t="shared" ca="1" si="36"/>
        <v>-0.86818920642013864</v>
      </c>
      <c r="U145" s="58"/>
      <c r="V145" s="10"/>
      <c r="W145" s="10"/>
      <c r="X145" s="10"/>
      <c r="Y145" s="10"/>
      <c r="Z145" s="10"/>
      <c r="AA145" s="64">
        <f ca="1">IFERROR(Sheet3!Q145,"")</f>
        <v>17.301991735024473</v>
      </c>
      <c r="AB145" s="10" t="str">
        <f t="shared" ca="1" si="37"/>
        <v/>
      </c>
      <c r="AC145" s="10" t="str">
        <f t="shared" ca="1" si="38"/>
        <v>Exit Hedge</v>
      </c>
      <c r="AD145" s="65">
        <f ca="1">Sheet3!N145</f>
        <v>-3.1061280791541961</v>
      </c>
      <c r="AE145" s="65">
        <f ca="1">Sheet3!O145</f>
        <v>-2.9527663860891042</v>
      </c>
      <c r="AF145" s="10" t="str">
        <f t="shared" ca="1" si="39"/>
        <v/>
      </c>
      <c r="AG145" s="10" t="str">
        <f t="shared" ca="1" si="40"/>
        <v/>
      </c>
      <c r="AH145" s="3" t="str">
        <f t="shared" ca="1" si="48"/>
        <v/>
      </c>
      <c r="AI145" s="5" t="str">
        <f t="shared" ca="1" si="41"/>
        <v/>
      </c>
    </row>
    <row r="146" spans="10:35" x14ac:dyDescent="0.2">
      <c r="J146" s="3">
        <v>144</v>
      </c>
      <c r="K146" s="72">
        <f t="shared" si="42"/>
        <v>0.42399999999999949</v>
      </c>
      <c r="L146" s="57">
        <f t="shared" ca="1" si="43"/>
        <v>45.948363105380068</v>
      </c>
      <c r="M146" s="55">
        <f t="shared" ca="1" si="44"/>
        <v>6.120282425840648E-2</v>
      </c>
      <c r="N146" s="56">
        <f t="shared" ca="1" si="45"/>
        <v>0.13808850630542058</v>
      </c>
      <c r="O146" s="55">
        <f t="shared" ca="1" si="46"/>
        <v>0.93879717574159349</v>
      </c>
      <c r="P146" s="55">
        <f t="shared" ca="1" si="47"/>
        <v>0.86191149369457942</v>
      </c>
      <c r="Q146" s="57">
        <f t="shared" ca="1" si="33"/>
        <v>1.2196556085021397</v>
      </c>
      <c r="R146" s="57">
        <f t="shared" ca="1" si="34"/>
        <v>39.013918468539167</v>
      </c>
      <c r="S146" s="55">
        <f t="shared" ca="1" si="35"/>
        <v>0.13808850630542058</v>
      </c>
      <c r="T146" s="29">
        <f t="shared" ca="1" si="36"/>
        <v>-0.86191149369457942</v>
      </c>
      <c r="U146" s="58"/>
      <c r="V146" s="10"/>
      <c r="W146" s="10"/>
      <c r="X146" s="10"/>
      <c r="Y146" s="10"/>
      <c r="Z146" s="10"/>
      <c r="AA146" s="64">
        <f ca="1">IFERROR(Sheet3!Q146,"")</f>
        <v>20.924439957434984</v>
      </c>
      <c r="AB146" s="10" t="str">
        <f t="shared" ca="1" si="37"/>
        <v/>
      </c>
      <c r="AC146" s="10" t="str">
        <f t="shared" ca="1" si="38"/>
        <v>Exit Hedge</v>
      </c>
      <c r="AD146" s="65">
        <f ca="1">Sheet3!N146</f>
        <v>-3.0559524193796932</v>
      </c>
      <c r="AE146" s="65">
        <f ca="1">Sheet3!O146</f>
        <v>-3.0215570749494969</v>
      </c>
      <c r="AF146" s="10" t="str">
        <f t="shared" ca="1" si="39"/>
        <v/>
      </c>
      <c r="AG146" s="10" t="str">
        <f t="shared" ca="1" si="40"/>
        <v/>
      </c>
      <c r="AH146" s="3" t="str">
        <f t="shared" ca="1" si="48"/>
        <v/>
      </c>
      <c r="AI146" s="5" t="str">
        <f t="shared" ca="1" si="41"/>
        <v/>
      </c>
    </row>
    <row r="147" spans="10:35" x14ac:dyDescent="0.2">
      <c r="J147" s="3">
        <v>145</v>
      </c>
      <c r="K147" s="72">
        <f t="shared" si="42"/>
        <v>0.41999999999999948</v>
      </c>
      <c r="L147" s="57">
        <f t="shared" ca="1" si="43"/>
        <v>51.370692948632183</v>
      </c>
      <c r="M147" s="55">
        <f t="shared" ca="1" si="44"/>
        <v>9.5974716392577555E-2</v>
      </c>
      <c r="N147" s="56">
        <f t="shared" ca="1" si="45"/>
        <v>0.19733413199084859</v>
      </c>
      <c r="O147" s="55">
        <f t="shared" ca="1" si="46"/>
        <v>0.9040252836074224</v>
      </c>
      <c r="P147" s="55">
        <f t="shared" ca="1" si="47"/>
        <v>0.80266586800915141</v>
      </c>
      <c r="Q147" s="57">
        <f t="shared" ca="1" si="33"/>
        <v>2.0971224219949818</v>
      </c>
      <c r="R147" s="57">
        <f t="shared" ca="1" si="34"/>
        <v>34.499208211300861</v>
      </c>
      <c r="S147" s="55">
        <f t="shared" ca="1" si="35"/>
        <v>0.19733413199084859</v>
      </c>
      <c r="T147" s="29">
        <f t="shared" ca="1" si="36"/>
        <v>-0.80266586800915141</v>
      </c>
      <c r="U147" s="58"/>
      <c r="V147" s="10"/>
      <c r="W147" s="10"/>
      <c r="X147" s="10"/>
      <c r="Y147" s="10"/>
      <c r="Z147" s="10"/>
      <c r="AA147" s="64">
        <f ca="1">IFERROR(Sheet3!Q147,"")</f>
        <v>34.42829313034386</v>
      </c>
      <c r="AB147" s="10" t="str">
        <f t="shared" ca="1" si="37"/>
        <v/>
      </c>
      <c r="AC147" s="10" t="str">
        <f t="shared" ca="1" si="38"/>
        <v/>
      </c>
      <c r="AD147" s="65">
        <f ca="1">Sheet3!N147</f>
        <v>-2.1024845937743635</v>
      </c>
      <c r="AE147" s="65">
        <f ca="1">Sheet3!O147</f>
        <v>-2.4088420874994081</v>
      </c>
      <c r="AF147" s="10" t="str">
        <f t="shared" ca="1" si="39"/>
        <v/>
      </c>
      <c r="AG147" s="10" t="str">
        <f t="shared" ca="1" si="40"/>
        <v>Exit Hedge</v>
      </c>
      <c r="AH147" s="3" t="str">
        <f t="shared" ca="1" si="48"/>
        <v/>
      </c>
      <c r="AI147" s="5" t="str">
        <f t="shared" ca="1" si="41"/>
        <v/>
      </c>
    </row>
    <row r="148" spans="10:35" x14ac:dyDescent="0.2">
      <c r="J148" s="3">
        <v>146</v>
      </c>
      <c r="K148" s="72">
        <f t="shared" si="42"/>
        <v>0.41599999999999948</v>
      </c>
      <c r="L148" s="57">
        <f t="shared" ca="1" si="43"/>
        <v>54.257343430039256</v>
      </c>
      <c r="M148" s="55">
        <f t="shared" ca="1" si="44"/>
        <v>0.11729288722259409</v>
      </c>
      <c r="N148" s="56">
        <f t="shared" ca="1" si="45"/>
        <v>0.23051789252428281</v>
      </c>
      <c r="O148" s="55">
        <f t="shared" ca="1" si="46"/>
        <v>0.88270711277740588</v>
      </c>
      <c r="P148" s="55">
        <f t="shared" ca="1" si="47"/>
        <v>0.76948210747571721</v>
      </c>
      <c r="Q148" s="57">
        <f t="shared" ca="1" si="33"/>
        <v>2.6777993934365689</v>
      </c>
      <c r="R148" s="57">
        <f t="shared" ca="1" si="34"/>
        <v>32.223398330808571</v>
      </c>
      <c r="S148" s="55">
        <f t="shared" ca="1" si="35"/>
        <v>0.23051789252428281</v>
      </c>
      <c r="T148" s="29">
        <f t="shared" ca="1" si="36"/>
        <v>-0.76948210747571721</v>
      </c>
      <c r="U148" s="58"/>
      <c r="V148" s="10"/>
      <c r="W148" s="10"/>
      <c r="X148" s="10"/>
      <c r="Y148" s="10"/>
      <c r="Z148" s="10"/>
      <c r="AA148" s="64">
        <f ca="1">IFERROR(Sheet3!Q148,"")</f>
        <v>34.490333912422443</v>
      </c>
      <c r="AB148" s="10" t="str">
        <f t="shared" ca="1" si="37"/>
        <v/>
      </c>
      <c r="AC148" s="10" t="str">
        <f t="shared" ca="1" si="38"/>
        <v/>
      </c>
      <c r="AD148" s="65">
        <f ca="1">Sheet3!N148</f>
        <v>-1.0689160496789611</v>
      </c>
      <c r="AE148" s="65">
        <f ca="1">Sheet3!O148</f>
        <v>-1.5155580622857769</v>
      </c>
      <c r="AF148" s="10" t="str">
        <f t="shared" ca="1" si="39"/>
        <v/>
      </c>
      <c r="AG148" s="10" t="str">
        <f t="shared" ca="1" si="40"/>
        <v>Exit Hedge</v>
      </c>
      <c r="AH148" s="3" t="str">
        <f t="shared" ca="1" si="48"/>
        <v/>
      </c>
      <c r="AI148" s="5" t="str">
        <f t="shared" ca="1" si="41"/>
        <v/>
      </c>
    </row>
    <row r="149" spans="10:35" x14ac:dyDescent="0.2">
      <c r="J149" s="3">
        <v>147</v>
      </c>
      <c r="K149" s="72">
        <f t="shared" si="42"/>
        <v>0.41199999999999948</v>
      </c>
      <c r="L149" s="57">
        <f t="shared" ca="1" si="43"/>
        <v>54.089809771368216</v>
      </c>
      <c r="M149" s="55">
        <f t="shared" ca="1" si="44"/>
        <v>0.11509144954747956</v>
      </c>
      <c r="N149" s="56">
        <f t="shared" ca="1" si="45"/>
        <v>0.22645355314786292</v>
      </c>
      <c r="O149" s="55">
        <f t="shared" ca="1" si="46"/>
        <v>0.88490855045252048</v>
      </c>
      <c r="P149" s="55">
        <f t="shared" ca="1" si="47"/>
        <v>0.77354644685213714</v>
      </c>
      <c r="Q149" s="57">
        <f t="shared" ca="1" si="33"/>
        <v>2.6003546725771063</v>
      </c>
      <c r="R149" s="57">
        <f t="shared" ca="1" si="34"/>
        <v>32.343661758954802</v>
      </c>
      <c r="S149" s="55">
        <f t="shared" ca="1" si="35"/>
        <v>0.22645355314786292</v>
      </c>
      <c r="T149" s="29">
        <f t="shared" ca="1" si="36"/>
        <v>-0.77354644685213714</v>
      </c>
      <c r="U149" s="58"/>
      <c r="V149" s="10"/>
      <c r="W149" s="10"/>
      <c r="X149" s="10"/>
      <c r="Y149" s="10"/>
      <c r="Z149" s="10"/>
      <c r="AA149" s="64">
        <f ca="1">IFERROR(Sheet3!Q149,"")</f>
        <v>36.779293922007291</v>
      </c>
      <c r="AB149" s="10" t="str">
        <f t="shared" ca="1" si="37"/>
        <v/>
      </c>
      <c r="AC149" s="10" t="str">
        <f t="shared" ca="1" si="38"/>
        <v/>
      </c>
      <c r="AD149" s="65">
        <f ca="1">Sheet3!N149</f>
        <v>-0.46875624400561833</v>
      </c>
      <c r="AE149" s="65">
        <f ca="1">Sheet3!O149</f>
        <v>-0.81769018343233801</v>
      </c>
      <c r="AF149" s="10" t="str">
        <f t="shared" ca="1" si="39"/>
        <v/>
      </c>
      <c r="AG149" s="10" t="str">
        <f t="shared" ca="1" si="40"/>
        <v>Exit Hedge</v>
      </c>
      <c r="AH149" s="3" t="str">
        <f t="shared" ca="1" si="48"/>
        <v/>
      </c>
      <c r="AI149" s="5" t="str">
        <f t="shared" ca="1" si="41"/>
        <v/>
      </c>
    </row>
    <row r="150" spans="10:35" x14ac:dyDescent="0.2">
      <c r="J150" s="3">
        <v>148</v>
      </c>
      <c r="K150" s="72">
        <f t="shared" si="42"/>
        <v>0.40799999999999947</v>
      </c>
      <c r="L150" s="57">
        <f t="shared" ca="1" si="43"/>
        <v>52.115769544868748</v>
      </c>
      <c r="M150" s="55">
        <f t="shared" ca="1" si="44"/>
        <v>9.8956839980528996E-2</v>
      </c>
      <c r="N150" s="56">
        <f t="shared" ca="1" si="45"/>
        <v>0.20034369994630102</v>
      </c>
      <c r="O150" s="55">
        <f t="shared" ca="1" si="46"/>
        <v>0.90104316001947105</v>
      </c>
      <c r="P150" s="55">
        <f t="shared" ca="1" si="47"/>
        <v>0.79965630005369892</v>
      </c>
      <c r="Q150" s="57">
        <f t="shared" ca="1" si="33"/>
        <v>2.1422187188517583</v>
      </c>
      <c r="R150" s="57">
        <f t="shared" ca="1" si="34"/>
        <v>33.889751386835634</v>
      </c>
      <c r="S150" s="55">
        <f t="shared" ca="1" si="35"/>
        <v>0.20034369994630102</v>
      </c>
      <c r="T150" s="29">
        <f t="shared" ca="1" si="36"/>
        <v>-0.79965630005369892</v>
      </c>
      <c r="U150" s="58"/>
      <c r="V150" s="10"/>
      <c r="W150" s="10"/>
      <c r="X150" s="10"/>
      <c r="Y150" s="10"/>
      <c r="Z150" s="10"/>
      <c r="AA150" s="64">
        <f ca="1">IFERROR(Sheet3!Q150,"")</f>
        <v>35.068973322833983</v>
      </c>
      <c r="AB150" s="10" t="str">
        <f t="shared" ca="1" si="37"/>
        <v/>
      </c>
      <c r="AC150" s="10" t="str">
        <f t="shared" ca="1" si="38"/>
        <v/>
      </c>
      <c r="AD150" s="65">
        <f ca="1">Sheet3!N150</f>
        <v>-0.38062596157939765</v>
      </c>
      <c r="AE150" s="65">
        <f ca="1">Sheet3!O150</f>
        <v>-0.52631403553037781</v>
      </c>
      <c r="AF150" s="10" t="str">
        <f t="shared" ca="1" si="39"/>
        <v/>
      </c>
      <c r="AG150" s="10" t="str">
        <f t="shared" ca="1" si="40"/>
        <v>Exit Hedge</v>
      </c>
      <c r="AH150" s="3" t="str">
        <f t="shared" ca="1" si="48"/>
        <v/>
      </c>
      <c r="AI150" s="5" t="str">
        <f t="shared" ca="1" si="41"/>
        <v/>
      </c>
    </row>
    <row r="151" spans="10:35" x14ac:dyDescent="0.2">
      <c r="J151" s="3">
        <v>149</v>
      </c>
      <c r="K151" s="72">
        <f t="shared" si="42"/>
        <v>0.40399999999999947</v>
      </c>
      <c r="L151" s="57">
        <f t="shared" ca="1" si="43"/>
        <v>55.699190757997371</v>
      </c>
      <c r="M151" s="55">
        <f t="shared" ca="1" si="44"/>
        <v>0.12651417027887193</v>
      </c>
      <c r="N151" s="56">
        <f t="shared" ca="1" si="45"/>
        <v>0.24255803922149166</v>
      </c>
      <c r="O151" s="55">
        <f t="shared" ca="1" si="46"/>
        <v>0.87348582972112809</v>
      </c>
      <c r="P151" s="55">
        <f t="shared" ca="1" si="47"/>
        <v>0.75744196077850834</v>
      </c>
      <c r="Q151" s="57">
        <f t="shared" ca="1" si="33"/>
        <v>2.8965701499798939</v>
      </c>
      <c r="R151" s="57">
        <f t="shared" ca="1" si="34"/>
        <v>31.090877828625921</v>
      </c>
      <c r="S151" s="55">
        <f t="shared" ca="1" si="35"/>
        <v>0.24255803922149166</v>
      </c>
      <c r="T151" s="29">
        <f t="shared" ca="1" si="36"/>
        <v>-0.75744196077850834</v>
      </c>
      <c r="U151" s="58"/>
      <c r="V151" s="10"/>
      <c r="W151" s="10"/>
      <c r="X151" s="10"/>
      <c r="Y151" s="10"/>
      <c r="Z151" s="10"/>
      <c r="AA151" s="64">
        <f ca="1">IFERROR(Sheet3!Q151,"")</f>
        <v>41.731470612454636</v>
      </c>
      <c r="AB151" s="10" t="str">
        <f t="shared" ca="1" si="37"/>
        <v/>
      </c>
      <c r="AC151" s="10" t="str">
        <f t="shared" ca="1" si="38"/>
        <v/>
      </c>
      <c r="AD151" s="65">
        <f ca="1">Sheet3!N151</f>
        <v>0.16954141490370489</v>
      </c>
      <c r="AE151" s="65">
        <f ca="1">Sheet3!O151</f>
        <v>-6.2410401907656024E-2</v>
      </c>
      <c r="AF151" s="10" t="str">
        <f t="shared" ca="1" si="39"/>
        <v/>
      </c>
      <c r="AG151" s="10" t="str">
        <f t="shared" ca="1" si="40"/>
        <v/>
      </c>
      <c r="AH151" s="3" t="str">
        <f t="shared" ca="1" si="48"/>
        <v/>
      </c>
      <c r="AI151" s="5" t="str">
        <f t="shared" ca="1" si="41"/>
        <v/>
      </c>
    </row>
    <row r="152" spans="10:35" x14ac:dyDescent="0.2">
      <c r="J152" s="3">
        <v>150</v>
      </c>
      <c r="K152" s="72">
        <f t="shared" si="42"/>
        <v>0.39999999999999947</v>
      </c>
      <c r="L152" s="57">
        <f t="shared" ca="1" si="43"/>
        <v>53.172712225866455</v>
      </c>
      <c r="M152" s="55">
        <f t="shared" ca="1" si="44"/>
        <v>0.10525252597446483</v>
      </c>
      <c r="N152" s="56">
        <f t="shared" ca="1" si="45"/>
        <v>0.20912558445899904</v>
      </c>
      <c r="O152" s="55">
        <f t="shared" ca="1" si="46"/>
        <v>0.89474747402553523</v>
      </c>
      <c r="P152" s="55">
        <f t="shared" ca="1" si="47"/>
        <v>0.79087441554100102</v>
      </c>
      <c r="Q152" s="57">
        <f t="shared" ca="1" si="33"/>
        <v>2.2865925250157275</v>
      </c>
      <c r="R152" s="57">
        <f t="shared" ca="1" si="34"/>
        <v>33.037585832180987</v>
      </c>
      <c r="S152" s="55">
        <f t="shared" ca="1" si="35"/>
        <v>0.20912558445899904</v>
      </c>
      <c r="T152" s="29">
        <f t="shared" ca="1" si="36"/>
        <v>-0.79087441554100102</v>
      </c>
      <c r="U152" s="58"/>
      <c r="V152" s="10"/>
      <c r="W152" s="10"/>
      <c r="X152" s="10"/>
      <c r="Y152" s="10"/>
      <c r="Z152" s="10"/>
      <c r="AA152" s="64">
        <f ca="1">IFERROR(Sheet3!Q152,"")</f>
        <v>43.561746905550947</v>
      </c>
      <c r="AB152" s="10" t="str">
        <f t="shared" ca="1" si="37"/>
        <v/>
      </c>
      <c r="AC152" s="10" t="str">
        <f t="shared" ca="1" si="38"/>
        <v/>
      </c>
      <c r="AD152" s="65">
        <f ca="1">Sheet3!N152</f>
        <v>0.11479745041698663</v>
      </c>
      <c r="AE152" s="65">
        <f ca="1">Sheet3!O152</f>
        <v>5.5728166308772413E-2</v>
      </c>
      <c r="AF152" s="10" t="str">
        <f t="shared" ca="1" si="39"/>
        <v/>
      </c>
      <c r="AG152" s="10" t="str">
        <f t="shared" ca="1" si="40"/>
        <v/>
      </c>
      <c r="AH152" s="3" t="str">
        <f t="shared" ca="1" si="48"/>
        <v/>
      </c>
      <c r="AI152" s="5" t="str">
        <f t="shared" ca="1" si="41"/>
        <v/>
      </c>
    </row>
    <row r="153" spans="10:35" x14ac:dyDescent="0.2">
      <c r="J153" s="3">
        <v>151</v>
      </c>
      <c r="K153" s="72">
        <f t="shared" si="42"/>
        <v>0.39599999999999946</v>
      </c>
      <c r="L153" s="57">
        <f t="shared" ca="1" si="43"/>
        <v>51.627444069576825</v>
      </c>
      <c r="M153" s="55">
        <f t="shared" ca="1" si="44"/>
        <v>9.2746583557288043E-2</v>
      </c>
      <c r="N153" s="56">
        <f t="shared" ca="1" si="45"/>
        <v>0.18847498346788269</v>
      </c>
      <c r="O153" s="55">
        <f t="shared" ca="1" si="46"/>
        <v>0.90725341644271196</v>
      </c>
      <c r="P153" s="55">
        <f t="shared" ca="1" si="47"/>
        <v>0.81152501653211728</v>
      </c>
      <c r="Q153" s="57">
        <f t="shared" ca="1" si="33"/>
        <v>1.9440420860974061</v>
      </c>
      <c r="R153" s="57">
        <f t="shared" ca="1" si="34"/>
        <v>34.270521522452952</v>
      </c>
      <c r="S153" s="55">
        <f t="shared" ca="1" si="35"/>
        <v>0.18847498346788269</v>
      </c>
      <c r="T153" s="29">
        <f t="shared" ca="1" si="36"/>
        <v>-0.81152501653211728</v>
      </c>
      <c r="U153" s="58"/>
      <c r="V153" s="10"/>
      <c r="W153" s="10"/>
      <c r="X153" s="10"/>
      <c r="Y153" s="10"/>
      <c r="Z153" s="10"/>
      <c r="AA153" s="64">
        <f ca="1">IFERROR(Sheet3!Q153,"")</f>
        <v>50.014032411149991</v>
      </c>
      <c r="AB153" s="10" t="str">
        <f t="shared" ca="1" si="37"/>
        <v/>
      </c>
      <c r="AC153" s="10" t="str">
        <f t="shared" ca="1" si="38"/>
        <v/>
      </c>
      <c r="AD153" s="65">
        <f ca="1">Sheet3!N153</f>
        <v>-0.1280882481756791</v>
      </c>
      <c r="AE153" s="65">
        <f ca="1">Sheet3!O153</f>
        <v>-6.6816110014195268E-2</v>
      </c>
      <c r="AF153" s="10" t="str">
        <f t="shared" ca="1" si="39"/>
        <v/>
      </c>
      <c r="AG153" s="10" t="str">
        <f t="shared" ca="1" si="40"/>
        <v/>
      </c>
      <c r="AH153" s="3" t="str">
        <f t="shared" ca="1" si="48"/>
        <v/>
      </c>
      <c r="AI153" s="5" t="str">
        <f t="shared" ca="1" si="41"/>
        <v/>
      </c>
    </row>
    <row r="154" spans="10:35" x14ac:dyDescent="0.2">
      <c r="J154" s="3">
        <v>152</v>
      </c>
      <c r="K154" s="72">
        <f t="shared" si="42"/>
        <v>0.39199999999999946</v>
      </c>
      <c r="L154" s="57">
        <f t="shared" ca="1" si="43"/>
        <v>50.165759748689453</v>
      </c>
      <c r="M154" s="55">
        <f t="shared" ca="1" si="44"/>
        <v>8.1525227549059234E-2</v>
      </c>
      <c r="N154" s="56">
        <f t="shared" ca="1" si="45"/>
        <v>0.16938058141681409</v>
      </c>
      <c r="O154" s="55">
        <f t="shared" ca="1" si="46"/>
        <v>0.91847477245094078</v>
      </c>
      <c r="P154" s="55">
        <f t="shared" ca="1" si="47"/>
        <v>0.83061941858318589</v>
      </c>
      <c r="Q154" s="57">
        <f t="shared" ca="1" si="33"/>
        <v>1.6502784218455648</v>
      </c>
      <c r="R154" s="57">
        <f t="shared" ca="1" si="34"/>
        <v>35.468671032417745</v>
      </c>
      <c r="S154" s="55">
        <f t="shared" ca="1" si="35"/>
        <v>0.16938058141681409</v>
      </c>
      <c r="T154" s="29">
        <f t="shared" ca="1" si="36"/>
        <v>-0.83061941858318589</v>
      </c>
      <c r="U154" s="58"/>
      <c r="V154" s="10"/>
      <c r="W154" s="10"/>
      <c r="X154" s="10"/>
      <c r="Y154" s="10"/>
      <c r="Z154" s="10"/>
      <c r="AA154" s="64">
        <f ca="1">IFERROR(Sheet3!Q154,"")</f>
        <v>49.616552793167919</v>
      </c>
      <c r="AB154" s="10" t="str">
        <f t="shared" ca="1" si="37"/>
        <v/>
      </c>
      <c r="AC154" s="10" t="str">
        <f t="shared" ca="1" si="38"/>
        <v/>
      </c>
      <c r="AD154" s="65">
        <f ca="1">Sheet3!N154</f>
        <v>-0.4439793136650465</v>
      </c>
      <c r="AE154" s="65">
        <f ca="1">Sheet3!O154</f>
        <v>-0.31825824578142942</v>
      </c>
      <c r="AF154" s="10" t="str">
        <f t="shared" ca="1" si="39"/>
        <v/>
      </c>
      <c r="AG154" s="10" t="str">
        <f t="shared" ca="1" si="40"/>
        <v/>
      </c>
      <c r="AH154" s="3" t="str">
        <f t="shared" ca="1" si="48"/>
        <v/>
      </c>
      <c r="AI154" s="5" t="str">
        <f t="shared" ca="1" si="41"/>
        <v/>
      </c>
    </row>
    <row r="155" spans="10:35" x14ac:dyDescent="0.2">
      <c r="J155" s="3">
        <v>153</v>
      </c>
      <c r="K155" s="72">
        <f t="shared" si="42"/>
        <v>0.38799999999999946</v>
      </c>
      <c r="L155" s="57">
        <f t="shared" ca="1" si="43"/>
        <v>49.445518093593684</v>
      </c>
      <c r="M155" s="55">
        <f t="shared" ca="1" si="44"/>
        <v>7.5814528908703729E-2</v>
      </c>
      <c r="N155" s="56">
        <f t="shared" ca="1" si="45"/>
        <v>0.159194605393015</v>
      </c>
      <c r="O155" s="55">
        <f t="shared" ca="1" si="46"/>
        <v>0.92418547109129623</v>
      </c>
      <c r="P155" s="55">
        <f t="shared" ca="1" si="47"/>
        <v>0.840805394606985</v>
      </c>
      <c r="Q155" s="57">
        <f t="shared" ca="1" si="33"/>
        <v>1.5019481829824173</v>
      </c>
      <c r="R155" s="57">
        <f t="shared" ca="1" si="34"/>
        <v>36.070822186325891</v>
      </c>
      <c r="S155" s="55">
        <f t="shared" ca="1" si="35"/>
        <v>0.159194605393015</v>
      </c>
      <c r="T155" s="29">
        <f t="shared" ca="1" si="36"/>
        <v>-0.840805394606985</v>
      </c>
      <c r="U155" s="58"/>
      <c r="V155" s="10"/>
      <c r="W155" s="10"/>
      <c r="X155" s="10"/>
      <c r="Y155" s="10"/>
      <c r="Z155" s="10"/>
      <c r="AA155" s="64">
        <f ca="1">IFERROR(Sheet3!Q155,"")</f>
        <v>41.884168597236211</v>
      </c>
      <c r="AB155" s="10" t="str">
        <f t="shared" ca="1" si="37"/>
        <v/>
      </c>
      <c r="AC155" s="10" t="str">
        <f t="shared" ca="1" si="38"/>
        <v/>
      </c>
      <c r="AD155" s="65">
        <f ca="1">Sheet3!N155</f>
        <v>-0.67888814836113909</v>
      </c>
      <c r="AE155" s="65">
        <f ca="1">Sheet3!O155</f>
        <v>-0.55867818083456922</v>
      </c>
      <c r="AF155" s="10" t="str">
        <f t="shared" ca="1" si="39"/>
        <v/>
      </c>
      <c r="AG155" s="10" t="str">
        <f t="shared" ca="1" si="40"/>
        <v/>
      </c>
      <c r="AH155" s="3" t="str">
        <f t="shared" ca="1" si="48"/>
        <v/>
      </c>
      <c r="AI155" s="5" t="str">
        <f t="shared" ca="1" si="41"/>
        <v/>
      </c>
    </row>
    <row r="156" spans="10:35" x14ac:dyDescent="0.2">
      <c r="J156" s="3">
        <v>154</v>
      </c>
      <c r="K156" s="72">
        <f t="shared" si="42"/>
        <v>0.38399999999999945</v>
      </c>
      <c r="L156" s="57">
        <f t="shared" ca="1" si="43"/>
        <v>47.703584552880912</v>
      </c>
      <c r="M156" s="55">
        <f t="shared" ca="1" si="44"/>
        <v>6.3941791238855336E-2</v>
      </c>
      <c r="N156" s="56">
        <f t="shared" ca="1" si="45"/>
        <v>0.13813716445904081</v>
      </c>
      <c r="O156" s="55">
        <f t="shared" ca="1" si="46"/>
        <v>0.93605820876114465</v>
      </c>
      <c r="P156" s="55">
        <f t="shared" ca="1" si="47"/>
        <v>0.86186283554095922</v>
      </c>
      <c r="Q156" s="57">
        <f t="shared" ca="1" si="33"/>
        <v>1.2156729049366204</v>
      </c>
      <c r="R156" s="57">
        <f t="shared" ca="1" si="34"/>
        <v>37.55673107493373</v>
      </c>
      <c r="S156" s="55">
        <f t="shared" ca="1" si="35"/>
        <v>0.13813716445904081</v>
      </c>
      <c r="T156" s="29">
        <f t="shared" ca="1" si="36"/>
        <v>-0.86186283554095922</v>
      </c>
      <c r="U156" s="58"/>
      <c r="V156" s="10"/>
      <c r="W156" s="10"/>
      <c r="X156" s="10"/>
      <c r="Y156" s="10"/>
      <c r="Z156" s="10"/>
      <c r="AA156" s="64">
        <f ca="1">IFERROR(Sheet3!Q156,"")</f>
        <v>39.801081196518439</v>
      </c>
      <c r="AB156" s="10" t="str">
        <f t="shared" ca="1" si="37"/>
        <v/>
      </c>
      <c r="AC156" s="10" t="str">
        <f t="shared" ca="1" si="38"/>
        <v/>
      </c>
      <c r="AD156" s="65">
        <f ca="1">Sheet3!N156</f>
        <v>-0.99117145573667642</v>
      </c>
      <c r="AE156" s="65">
        <f ca="1">Sheet3!O156</f>
        <v>-0.84700703076930739</v>
      </c>
      <c r="AF156" s="10" t="str">
        <f t="shared" ca="1" si="39"/>
        <v/>
      </c>
      <c r="AG156" s="10" t="str">
        <f t="shared" ca="1" si="40"/>
        <v/>
      </c>
      <c r="AH156" s="3" t="str">
        <f t="shared" ca="1" si="48"/>
        <v/>
      </c>
      <c r="AI156" s="5" t="str">
        <f t="shared" ca="1" si="41"/>
        <v/>
      </c>
    </row>
    <row r="157" spans="10:35" x14ac:dyDescent="0.2">
      <c r="J157" s="3">
        <v>155</v>
      </c>
      <c r="K157" s="72">
        <f t="shared" si="42"/>
        <v>0.37999999999999945</v>
      </c>
      <c r="L157" s="57">
        <f t="shared" ca="1" si="43"/>
        <v>53.273041580551677</v>
      </c>
      <c r="M157" s="55">
        <f t="shared" ca="1" si="44"/>
        <v>0.10148156942370985</v>
      </c>
      <c r="N157" s="56">
        <f t="shared" ca="1" si="45"/>
        <v>0.19999313469307153</v>
      </c>
      <c r="O157" s="55">
        <f t="shared" ca="1" si="46"/>
        <v>0.89851843057629011</v>
      </c>
      <c r="P157" s="55">
        <f t="shared" ca="1" si="47"/>
        <v>0.80000686530692844</v>
      </c>
      <c r="Q157" s="57">
        <f t="shared" ca="1" si="33"/>
        <v>2.1221893488035963</v>
      </c>
      <c r="R157" s="57">
        <f t="shared" ca="1" si="34"/>
        <v>32.924052009256606</v>
      </c>
      <c r="S157" s="55">
        <f t="shared" ca="1" si="35"/>
        <v>0.19999313469307153</v>
      </c>
      <c r="T157" s="29">
        <f t="shared" ca="1" si="36"/>
        <v>-0.80000686530692844</v>
      </c>
      <c r="U157" s="58"/>
      <c r="V157" s="10"/>
      <c r="W157" s="10"/>
      <c r="X157" s="10"/>
      <c r="Y157" s="10"/>
      <c r="Z157" s="10"/>
      <c r="AA157" s="64">
        <f ca="1">IFERROR(Sheet3!Q157,"")</f>
        <v>50.847645687358494</v>
      </c>
      <c r="AB157" s="10" t="str">
        <f t="shared" ca="1" si="37"/>
        <v/>
      </c>
      <c r="AC157" s="10" t="str">
        <f t="shared" ca="1" si="38"/>
        <v/>
      </c>
      <c r="AD157" s="65">
        <f ca="1">Sheet3!N157</f>
        <v>-0.34905018559841494</v>
      </c>
      <c r="AE157" s="65">
        <f ca="1">Sheet3!O157</f>
        <v>-0.51503580065537913</v>
      </c>
      <c r="AF157" s="10" t="str">
        <f t="shared" ca="1" si="39"/>
        <v/>
      </c>
      <c r="AG157" s="10" t="str">
        <f t="shared" ca="1" si="40"/>
        <v>Exit Hedge</v>
      </c>
      <c r="AH157" s="3" t="str">
        <f t="shared" ca="1" si="48"/>
        <v/>
      </c>
      <c r="AI157" s="5" t="str">
        <f t="shared" ca="1" si="41"/>
        <v/>
      </c>
    </row>
    <row r="158" spans="10:35" x14ac:dyDescent="0.2">
      <c r="J158" s="3">
        <v>156</v>
      </c>
      <c r="K158" s="72">
        <f t="shared" si="42"/>
        <v>0.37599999999999945</v>
      </c>
      <c r="L158" s="57">
        <f t="shared" ca="1" si="43"/>
        <v>47.533347845722275</v>
      </c>
      <c r="M158" s="55">
        <f t="shared" ca="1" si="44"/>
        <v>6.1287793548502216E-2</v>
      </c>
      <c r="N158" s="56">
        <f t="shared" ca="1" si="45"/>
        <v>0.13246362309750581</v>
      </c>
      <c r="O158" s="55">
        <f t="shared" ca="1" si="46"/>
        <v>0.93871220645149778</v>
      </c>
      <c r="P158" s="55">
        <f t="shared" ca="1" si="47"/>
        <v>0.86753637690249419</v>
      </c>
      <c r="Q158" s="57">
        <f t="shared" ca="1" si="33"/>
        <v>1.1418187703917946</v>
      </c>
      <c r="R158" s="57">
        <f t="shared" ca="1" si="34"/>
        <v>37.713647579908596</v>
      </c>
      <c r="S158" s="55">
        <f t="shared" ca="1" si="35"/>
        <v>0.13246362309750581</v>
      </c>
      <c r="T158" s="29">
        <f t="shared" ca="1" si="36"/>
        <v>-0.86753637690249419</v>
      </c>
      <c r="U158" s="58"/>
      <c r="V158" s="10"/>
      <c r="W158" s="10"/>
      <c r="X158" s="10"/>
      <c r="Y158" s="10"/>
      <c r="Z158" s="10"/>
      <c r="AA158" s="64">
        <f ca="1">IFERROR(Sheet3!Q158,"")</f>
        <v>47.0073337663353</v>
      </c>
      <c r="AB158" s="10" t="str">
        <f t="shared" ca="1" si="37"/>
        <v/>
      </c>
      <c r="AC158" s="10" t="str">
        <f t="shared" ca="1" si="38"/>
        <v/>
      </c>
      <c r="AD158" s="65">
        <f ca="1">Sheet3!N158</f>
        <v>-0.74860799379537468</v>
      </c>
      <c r="AE158" s="65">
        <f ca="1">Sheet3!O158</f>
        <v>-0.6707505960820429</v>
      </c>
      <c r="AF158" s="10" t="str">
        <f t="shared" ca="1" si="39"/>
        <v/>
      </c>
      <c r="AG158" s="10" t="str">
        <f t="shared" ca="1" si="40"/>
        <v/>
      </c>
      <c r="AH158" s="3" t="str">
        <f t="shared" ca="1" si="48"/>
        <v/>
      </c>
      <c r="AI158" s="5" t="str">
        <f t="shared" ca="1" si="41"/>
        <v/>
      </c>
    </row>
    <row r="159" spans="10:35" x14ac:dyDescent="0.2">
      <c r="J159" s="3">
        <v>157</v>
      </c>
      <c r="K159" s="72">
        <f t="shared" si="42"/>
        <v>0.37199999999999944</v>
      </c>
      <c r="L159" s="57">
        <f t="shared" ca="1" si="43"/>
        <v>48.089287699650477</v>
      </c>
      <c r="M159" s="55">
        <f t="shared" ca="1" si="44"/>
        <v>6.3798798972755755E-2</v>
      </c>
      <c r="N159" s="56">
        <f t="shared" ca="1" si="45"/>
        <v>0.13638591722334825</v>
      </c>
      <c r="O159" s="55">
        <f t="shared" ca="1" si="46"/>
        <v>0.93620120102724425</v>
      </c>
      <c r="P159" s="55">
        <f t="shared" ca="1" si="47"/>
        <v>0.86361408277665175</v>
      </c>
      <c r="Q159" s="57">
        <f t="shared" ca="1" si="33"/>
        <v>1.1909603144595549</v>
      </c>
      <c r="R159" s="57">
        <f t="shared" ca="1" si="34"/>
        <v>37.237132584313542</v>
      </c>
      <c r="S159" s="55">
        <f t="shared" ca="1" si="35"/>
        <v>0.13638591722334825</v>
      </c>
      <c r="T159" s="29">
        <f t="shared" ca="1" si="36"/>
        <v>-0.86361408277665175</v>
      </c>
      <c r="U159" s="58"/>
      <c r="V159" s="10"/>
      <c r="W159" s="10"/>
      <c r="X159" s="10"/>
      <c r="Y159" s="10"/>
      <c r="Z159" s="10"/>
      <c r="AA159" s="64">
        <f ca="1">IFERROR(Sheet3!Q159,"")</f>
        <v>54.199998971502893</v>
      </c>
      <c r="AB159" s="10" t="str">
        <f t="shared" ca="1" si="37"/>
        <v/>
      </c>
      <c r="AC159" s="10" t="str">
        <f t="shared" ca="1" si="38"/>
        <v/>
      </c>
      <c r="AD159" s="65">
        <f ca="1">Sheet3!N159</f>
        <v>-0.83767297805695762</v>
      </c>
      <c r="AE159" s="65">
        <f ca="1">Sheet3!O159</f>
        <v>-0.78203218406531949</v>
      </c>
      <c r="AF159" s="10" t="str">
        <f t="shared" ca="1" si="39"/>
        <v/>
      </c>
      <c r="AG159" s="10" t="str">
        <f t="shared" ca="1" si="40"/>
        <v/>
      </c>
      <c r="AH159" s="3" t="str">
        <f t="shared" ca="1" si="48"/>
        <v/>
      </c>
      <c r="AI159" s="5" t="str">
        <f t="shared" ca="1" si="41"/>
        <v/>
      </c>
    </row>
    <row r="160" spans="10:35" x14ac:dyDescent="0.2">
      <c r="J160" s="3">
        <v>158</v>
      </c>
      <c r="K160" s="72">
        <f t="shared" si="42"/>
        <v>0.36799999999999944</v>
      </c>
      <c r="L160" s="57">
        <f t="shared" ca="1" si="43"/>
        <v>46.619766953990819</v>
      </c>
      <c r="M160" s="55">
        <f t="shared" ca="1" si="44"/>
        <v>5.4409141388069363E-2</v>
      </c>
      <c r="N160" s="56">
        <f t="shared" ca="1" si="45"/>
        <v>0.11922172813708976</v>
      </c>
      <c r="O160" s="55">
        <f t="shared" ca="1" si="46"/>
        <v>0.9455908586119306</v>
      </c>
      <c r="P160" s="55">
        <f t="shared" ca="1" si="47"/>
        <v>0.88077827186291024</v>
      </c>
      <c r="Q160" s="57">
        <f t="shared" ca="1" si="33"/>
        <v>0.97870276196972128</v>
      </c>
      <c r="R160" s="57">
        <f t="shared" ca="1" si="34"/>
        <v>38.524689995704499</v>
      </c>
      <c r="S160" s="55">
        <f t="shared" ca="1" si="35"/>
        <v>0.11922172813708976</v>
      </c>
      <c r="T160" s="29">
        <f t="shared" ca="1" si="36"/>
        <v>-0.88077827186291024</v>
      </c>
      <c r="U160" s="58"/>
      <c r="V160" s="10"/>
      <c r="W160" s="10"/>
      <c r="X160" s="10"/>
      <c r="Y160" s="10"/>
      <c r="Z160" s="10"/>
      <c r="AA160" s="64">
        <f ca="1">IFERROR(Sheet3!Q160,"")</f>
        <v>50.949270705537536</v>
      </c>
      <c r="AB160" s="10" t="str">
        <f t="shared" ca="1" si="37"/>
        <v/>
      </c>
      <c r="AC160" s="10" t="str">
        <f t="shared" ca="1" si="38"/>
        <v/>
      </c>
      <c r="AD160" s="65">
        <f ca="1">Sheet3!N160</f>
        <v>-1.0252655372139614</v>
      </c>
      <c r="AE160" s="65">
        <f ca="1">Sheet3!O160</f>
        <v>-0.94418775283108081</v>
      </c>
      <c r="AF160" s="10" t="str">
        <f t="shared" ca="1" si="39"/>
        <v/>
      </c>
      <c r="AG160" s="10" t="str">
        <f t="shared" ca="1" si="40"/>
        <v/>
      </c>
      <c r="AH160" s="3" t="str">
        <f t="shared" ca="1" si="48"/>
        <v/>
      </c>
      <c r="AI160" s="5" t="str">
        <f t="shared" ca="1" si="41"/>
        <v/>
      </c>
    </row>
    <row r="161" spans="10:35" x14ac:dyDescent="0.2">
      <c r="J161" s="3">
        <v>159</v>
      </c>
      <c r="K161" s="72">
        <f t="shared" si="42"/>
        <v>0.36399999999999944</v>
      </c>
      <c r="L161" s="57">
        <f t="shared" ca="1" si="43"/>
        <v>45.796385244114994</v>
      </c>
      <c r="M161" s="55">
        <f t="shared" ca="1" si="44"/>
        <v>4.9161429686135301E-2</v>
      </c>
      <c r="N161" s="56">
        <f t="shared" ca="1" si="45"/>
        <v>0.10921521636929162</v>
      </c>
      <c r="O161" s="55">
        <f t="shared" ca="1" si="46"/>
        <v>0.95083857031386465</v>
      </c>
      <c r="P161" s="55">
        <f t="shared" ca="1" si="47"/>
        <v>0.89078478363070834</v>
      </c>
      <c r="Q161" s="57">
        <f t="shared" ca="1" si="33"/>
        <v>0.86246347356099218</v>
      </c>
      <c r="R161" s="57">
        <f t="shared" ca="1" si="34"/>
        <v>39.262137543274569</v>
      </c>
      <c r="S161" s="55">
        <f t="shared" ca="1" si="35"/>
        <v>0.10921521636929162</v>
      </c>
      <c r="T161" s="29">
        <f t="shared" ca="1" si="36"/>
        <v>-0.89078478363070834</v>
      </c>
      <c r="U161" s="58"/>
      <c r="V161" s="10"/>
      <c r="W161" s="10"/>
      <c r="X161" s="10"/>
      <c r="Y161" s="10"/>
      <c r="Z161" s="10"/>
      <c r="AA161" s="64">
        <f ca="1">IFERROR(Sheet3!Q161,"")</f>
        <v>40.940576402908832</v>
      </c>
      <c r="AB161" s="10" t="str">
        <f t="shared" ca="1" si="37"/>
        <v/>
      </c>
      <c r="AC161" s="10" t="str">
        <f t="shared" ca="1" si="38"/>
        <v/>
      </c>
      <c r="AD161" s="65">
        <f ca="1">Sheet3!N161</f>
        <v>-1.1667480942668718</v>
      </c>
      <c r="AE161" s="65">
        <f ca="1">Sheet3!O161</f>
        <v>-1.0925613137882748</v>
      </c>
      <c r="AF161" s="10" t="str">
        <f t="shared" ca="1" si="39"/>
        <v/>
      </c>
      <c r="AG161" s="10" t="str">
        <f t="shared" ca="1" si="40"/>
        <v/>
      </c>
      <c r="AH161" s="3" t="str">
        <f t="shared" ca="1" si="48"/>
        <v/>
      </c>
      <c r="AI161" s="5" t="str">
        <f t="shared" ca="1" si="41"/>
        <v/>
      </c>
    </row>
    <row r="162" spans="10:35" x14ac:dyDescent="0.2">
      <c r="J162" s="3">
        <v>160</v>
      </c>
      <c r="K162" s="72">
        <f t="shared" si="42"/>
        <v>0.35999999999999943</v>
      </c>
      <c r="L162" s="57">
        <f t="shared" ca="1" si="43"/>
        <v>49.187302294537282</v>
      </c>
      <c r="M162" s="55">
        <f t="shared" ca="1" si="44"/>
        <v>6.8026826223733988E-2</v>
      </c>
      <c r="N162" s="56">
        <f t="shared" ca="1" si="45"/>
        <v>0.14216362408473132</v>
      </c>
      <c r="O162" s="55">
        <f t="shared" ca="1" si="46"/>
        <v>0.93197317377626598</v>
      </c>
      <c r="P162" s="55">
        <f t="shared" ca="1" si="47"/>
        <v>0.85783637591526873</v>
      </c>
      <c r="Q162" s="57">
        <f t="shared" ca="1" si="33"/>
        <v>1.2629921536347659</v>
      </c>
      <c r="R162" s="57">
        <f t="shared" ca="1" si="34"/>
        <v>36.30206521083845</v>
      </c>
      <c r="S162" s="55">
        <f t="shared" ca="1" si="35"/>
        <v>0.14216362408473132</v>
      </c>
      <c r="T162" s="29">
        <f t="shared" ca="1" si="36"/>
        <v>-0.85783637591526873</v>
      </c>
      <c r="U162" s="58"/>
      <c r="V162" s="10"/>
      <c r="W162" s="10"/>
      <c r="X162" s="10"/>
      <c r="Y162" s="10"/>
      <c r="Z162" s="10"/>
      <c r="AA162" s="64">
        <f ca="1">IFERROR(Sheet3!Q162,"")</f>
        <v>41.892995917872774</v>
      </c>
      <c r="AB162" s="10" t="str">
        <f t="shared" ca="1" si="37"/>
        <v/>
      </c>
      <c r="AC162" s="10" t="str">
        <f t="shared" ca="1" si="38"/>
        <v/>
      </c>
      <c r="AD162" s="65">
        <f ca="1">Sheet3!N162</f>
        <v>-0.71229997835433068</v>
      </c>
      <c r="AE162" s="65">
        <f ca="1">Sheet3!O162</f>
        <v>-0.83905375683231209</v>
      </c>
      <c r="AF162" s="10" t="str">
        <f t="shared" ca="1" si="39"/>
        <v/>
      </c>
      <c r="AG162" s="10" t="str">
        <f t="shared" ca="1" si="40"/>
        <v>Exit Hedge</v>
      </c>
      <c r="AH162" s="3" t="str">
        <f t="shared" ca="1" si="48"/>
        <v/>
      </c>
      <c r="AI162" s="5" t="str">
        <f t="shared" ca="1" si="41"/>
        <v/>
      </c>
    </row>
    <row r="163" spans="10:35" x14ac:dyDescent="0.2">
      <c r="J163" s="3">
        <v>161</v>
      </c>
      <c r="K163" s="72">
        <f t="shared" si="42"/>
        <v>0.35599999999999943</v>
      </c>
      <c r="L163" s="57">
        <f t="shared" ca="1" si="43"/>
        <v>51.706036481902679</v>
      </c>
      <c r="M163" s="55">
        <f t="shared" ca="1" si="44"/>
        <v>8.4109813255401414E-2</v>
      </c>
      <c r="N163" s="56">
        <f t="shared" ca="1" si="45"/>
        <v>0.16845541192181768</v>
      </c>
      <c r="O163" s="55">
        <f t="shared" ca="1" si="46"/>
        <v>0.91589018674459854</v>
      </c>
      <c r="P163" s="55">
        <f t="shared" ca="1" si="47"/>
        <v>0.83154458807818232</v>
      </c>
      <c r="Q163" s="57">
        <f t="shared" ca="1" si="33"/>
        <v>1.6233461779810012</v>
      </c>
      <c r="R163" s="57">
        <f t="shared" ca="1" si="34"/>
        <v>34.174012001470039</v>
      </c>
      <c r="S163" s="55">
        <f t="shared" ca="1" si="35"/>
        <v>0.16845541192181768</v>
      </c>
      <c r="T163" s="29">
        <f t="shared" ca="1" si="36"/>
        <v>-0.83154458807818232</v>
      </c>
      <c r="U163" s="58"/>
      <c r="V163" s="10"/>
      <c r="W163" s="10"/>
      <c r="X163" s="10"/>
      <c r="Y163" s="10"/>
      <c r="Z163" s="10"/>
      <c r="AA163" s="64">
        <f ca="1">IFERROR(Sheet3!Q163,"")</f>
        <v>46.454903613147962</v>
      </c>
      <c r="AB163" s="10" t="str">
        <f t="shared" ca="1" si="37"/>
        <v/>
      </c>
      <c r="AC163" s="10" t="str">
        <f t="shared" ca="1" si="38"/>
        <v/>
      </c>
      <c r="AD163" s="65">
        <f ca="1">Sheet3!N163</f>
        <v>-8.6609759661953944E-2</v>
      </c>
      <c r="AE163" s="65">
        <f ca="1">Sheet3!O163</f>
        <v>-0.33742442538540673</v>
      </c>
      <c r="AF163" s="10" t="str">
        <f t="shared" ca="1" si="39"/>
        <v/>
      </c>
      <c r="AG163" s="10" t="str">
        <f t="shared" ca="1" si="40"/>
        <v>Exit Hedge</v>
      </c>
      <c r="AH163" s="3" t="str">
        <f t="shared" ca="1" si="48"/>
        <v/>
      </c>
      <c r="AI163" s="5" t="str">
        <f t="shared" ca="1" si="41"/>
        <v/>
      </c>
    </row>
    <row r="164" spans="10:35" x14ac:dyDescent="0.2">
      <c r="J164" s="3">
        <v>162</v>
      </c>
      <c r="K164" s="72">
        <f t="shared" si="42"/>
        <v>0.35199999999999942</v>
      </c>
      <c r="L164" s="57">
        <f t="shared" ca="1" si="43"/>
        <v>53.13495989504915</v>
      </c>
      <c r="M164" s="55">
        <f t="shared" ca="1" si="44"/>
        <v>9.3647785839046663E-2</v>
      </c>
      <c r="N164" s="56">
        <f t="shared" ca="1" si="45"/>
        <v>0.18317944440400641</v>
      </c>
      <c r="O164" s="55">
        <f t="shared" ca="1" si="46"/>
        <v>0.90635221416095335</v>
      </c>
      <c r="P164" s="55">
        <f t="shared" ca="1" si="47"/>
        <v>0.81682055559599354</v>
      </c>
      <c r="Q164" s="57">
        <f t="shared" ca="1" si="33"/>
        <v>1.8399377443411975</v>
      </c>
      <c r="R164" s="57">
        <f t="shared" ca="1" si="34"/>
        <v>32.992018028003258</v>
      </c>
      <c r="S164" s="55">
        <f t="shared" ca="1" si="35"/>
        <v>0.18317944440400641</v>
      </c>
      <c r="T164" s="29">
        <f t="shared" ca="1" si="36"/>
        <v>-0.81682055559599354</v>
      </c>
      <c r="U164" s="58"/>
      <c r="V164" s="10"/>
      <c r="W164" s="10"/>
      <c r="X164" s="10"/>
      <c r="Y164" s="10"/>
      <c r="Z164" s="10"/>
      <c r="AA164" s="64">
        <f ca="1">IFERROR(Sheet3!Q164,"")</f>
        <v>51.540698430113231</v>
      </c>
      <c r="AB164" s="10" t="str">
        <f t="shared" ca="1" si="37"/>
        <v/>
      </c>
      <c r="AC164" s="10" t="str">
        <f t="shared" ca="1" si="38"/>
        <v/>
      </c>
      <c r="AD164" s="65">
        <f ca="1">Sheet3!N164</f>
        <v>0.44338879603763104</v>
      </c>
      <c r="AE164" s="65">
        <f ca="1">Sheet3!O164</f>
        <v>0.18311772222995176</v>
      </c>
      <c r="AF164" s="10" t="str">
        <f t="shared" ca="1" si="39"/>
        <v/>
      </c>
      <c r="AG164" s="10" t="str">
        <f t="shared" ca="1" si="40"/>
        <v/>
      </c>
      <c r="AH164" s="3" t="str">
        <f t="shared" ca="1" si="48"/>
        <v/>
      </c>
      <c r="AI164" s="5" t="str">
        <f t="shared" ca="1" si="41"/>
        <v/>
      </c>
    </row>
    <row r="165" spans="10:35" x14ac:dyDescent="0.2">
      <c r="J165" s="3">
        <v>163</v>
      </c>
      <c r="K165" s="72">
        <f t="shared" si="42"/>
        <v>0.34799999999999942</v>
      </c>
      <c r="L165" s="57">
        <f t="shared" ca="1" si="43"/>
        <v>55.470373653355686</v>
      </c>
      <c r="M165" s="55">
        <f t="shared" ca="1" si="44"/>
        <v>0.11113542123120861</v>
      </c>
      <c r="N165" s="56">
        <f t="shared" ca="1" si="45"/>
        <v>0.20966869875778729</v>
      </c>
      <c r="O165" s="55">
        <f t="shared" ca="1" si="46"/>
        <v>0.88886457876879144</v>
      </c>
      <c r="P165" s="55">
        <f t="shared" ca="1" si="47"/>
        <v>0.79033130124221274</v>
      </c>
      <c r="Q165" s="57">
        <f t="shared" ca="1" si="33"/>
        <v>2.2597525225848933</v>
      </c>
      <c r="R165" s="57">
        <f t="shared" ca="1" si="34"/>
        <v>31.106767844860435</v>
      </c>
      <c r="S165" s="55">
        <f t="shared" ca="1" si="35"/>
        <v>0.20966869875778729</v>
      </c>
      <c r="T165" s="29">
        <f t="shared" ca="1" si="36"/>
        <v>-0.79033130124221274</v>
      </c>
      <c r="U165" s="58"/>
      <c r="V165" s="10"/>
      <c r="W165" s="10"/>
      <c r="X165" s="10"/>
      <c r="Y165" s="10"/>
      <c r="Z165" s="10"/>
      <c r="AA165" s="64">
        <f ca="1">IFERROR(Sheet3!Q165,"")</f>
        <v>49.640536526209893</v>
      </c>
      <c r="AB165" s="10" t="str">
        <f t="shared" ca="1" si="37"/>
        <v/>
      </c>
      <c r="AC165" s="10" t="str">
        <f t="shared" ca="1" si="38"/>
        <v/>
      </c>
      <c r="AD165" s="65">
        <f ca="1">Sheet3!N165</f>
        <v>1.0078839404491049</v>
      </c>
      <c r="AE165" s="65">
        <f ca="1">Sheet3!O165</f>
        <v>0.7329618677093872</v>
      </c>
      <c r="AF165" s="10" t="str">
        <f t="shared" ca="1" si="39"/>
        <v/>
      </c>
      <c r="AG165" s="10" t="str">
        <f t="shared" ca="1" si="40"/>
        <v/>
      </c>
      <c r="AH165" s="3" t="str">
        <f t="shared" ca="1" si="48"/>
        <v/>
      </c>
      <c r="AI165" s="5" t="str">
        <f t="shared" ca="1" si="41"/>
        <v/>
      </c>
    </row>
    <row r="166" spans="10:35" x14ac:dyDescent="0.2">
      <c r="J166" s="3">
        <v>164</v>
      </c>
      <c r="K166" s="72">
        <f t="shared" si="42"/>
        <v>0.34399999999999942</v>
      </c>
      <c r="L166" s="57">
        <f t="shared" ca="1" si="43"/>
        <v>52.536250240007043</v>
      </c>
      <c r="M166" s="55">
        <f t="shared" ca="1" si="44"/>
        <v>8.7160982643116364E-2</v>
      </c>
      <c r="N166" s="56">
        <f t="shared" ca="1" si="45"/>
        <v>0.17159370369247409</v>
      </c>
      <c r="O166" s="55">
        <f t="shared" ca="1" si="46"/>
        <v>0.91283901735688366</v>
      </c>
      <c r="P166" s="55">
        <f t="shared" ca="1" si="47"/>
        <v>0.82840629630752594</v>
      </c>
      <c r="Q166" s="57">
        <f t="shared" ca="1" si="33"/>
        <v>1.6630570963633931</v>
      </c>
      <c r="R166" s="57">
        <f t="shared" ca="1" si="34"/>
        <v>33.474555556441317</v>
      </c>
      <c r="S166" s="55">
        <f t="shared" ca="1" si="35"/>
        <v>0.17159370369247409</v>
      </c>
      <c r="T166" s="29">
        <f t="shared" ca="1" si="36"/>
        <v>-0.82840629630752594</v>
      </c>
      <c r="U166" s="58"/>
      <c r="V166" s="10"/>
      <c r="W166" s="10"/>
      <c r="X166" s="10"/>
      <c r="Y166" s="10"/>
      <c r="Z166" s="10"/>
      <c r="AA166" s="64">
        <f ca="1">IFERROR(Sheet3!Q166,"")</f>
        <v>49.012785180739883</v>
      </c>
      <c r="AB166" s="10" t="str">
        <f t="shared" ca="1" si="37"/>
        <v/>
      </c>
      <c r="AC166" s="10" t="str">
        <f t="shared" ca="1" si="38"/>
        <v/>
      </c>
      <c r="AD166" s="65">
        <f ca="1">Sheet3!N166</f>
        <v>0.85053929965879149</v>
      </c>
      <c r="AE166" s="65">
        <f ca="1">Sheet3!O166</f>
        <v>0.81134682234232347</v>
      </c>
      <c r="AF166" s="10" t="str">
        <f t="shared" ca="1" si="39"/>
        <v/>
      </c>
      <c r="AG166" s="10" t="str">
        <f t="shared" ca="1" si="40"/>
        <v/>
      </c>
      <c r="AH166" s="3" t="str">
        <f t="shared" ca="1" si="48"/>
        <v/>
      </c>
      <c r="AI166" s="5" t="str">
        <f t="shared" ca="1" si="41"/>
        <v/>
      </c>
    </row>
    <row r="167" spans="10:35" x14ac:dyDescent="0.2">
      <c r="J167" s="3">
        <v>165</v>
      </c>
      <c r="K167" s="72">
        <f t="shared" si="42"/>
        <v>0.33999999999999941</v>
      </c>
      <c r="L167" s="57">
        <f t="shared" ca="1" si="43"/>
        <v>54.566733556164493</v>
      </c>
      <c r="M167" s="55">
        <f t="shared" ca="1" si="44"/>
        <v>0.10168841360872032</v>
      </c>
      <c r="N167" s="56">
        <f t="shared" ca="1" si="45"/>
        <v>0.19384258434338975</v>
      </c>
      <c r="O167" s="55">
        <f t="shared" ca="1" si="46"/>
        <v>0.89831158639127973</v>
      </c>
      <c r="P167" s="55">
        <f t="shared" ca="1" si="47"/>
        <v>0.80615741565661025</v>
      </c>
      <c r="Q167" s="57">
        <f t="shared" ca="1" si="33"/>
        <v>1.9970795511044752</v>
      </c>
      <c r="R167" s="57">
        <f t="shared" ca="1" si="34"/>
        <v>31.808465350947046</v>
      </c>
      <c r="S167" s="55">
        <f t="shared" ca="1" si="35"/>
        <v>0.19384258434338975</v>
      </c>
      <c r="T167" s="29">
        <f t="shared" ca="1" si="36"/>
        <v>-0.80615741565661025</v>
      </c>
      <c r="U167" s="58"/>
      <c r="V167" s="10"/>
      <c r="W167" s="10"/>
      <c r="X167" s="10"/>
      <c r="Y167" s="10"/>
      <c r="Z167" s="10"/>
      <c r="AA167" s="64">
        <f ca="1">IFERROR(Sheet3!Q167,"")</f>
        <v>54.49151782865998</v>
      </c>
      <c r="AB167" s="10" t="str">
        <f t="shared" ca="1" si="37"/>
        <v/>
      </c>
      <c r="AC167" s="10" t="str">
        <f t="shared" ca="1" si="38"/>
        <v/>
      </c>
      <c r="AD167" s="65">
        <f ca="1">Sheet3!N167</f>
        <v>0.98065064674770497</v>
      </c>
      <c r="AE167" s="65">
        <f ca="1">Sheet3!O167</f>
        <v>0.92421603861257784</v>
      </c>
      <c r="AF167" s="10" t="str">
        <f t="shared" ca="1" si="39"/>
        <v/>
      </c>
      <c r="AG167" s="10" t="str">
        <f t="shared" ca="1" si="40"/>
        <v/>
      </c>
      <c r="AH167" s="3" t="str">
        <f t="shared" ca="1" si="48"/>
        <v/>
      </c>
      <c r="AI167" s="5" t="str">
        <f t="shared" ca="1" si="41"/>
        <v/>
      </c>
    </row>
    <row r="168" spans="10:35" x14ac:dyDescent="0.2">
      <c r="J168" s="3">
        <v>166</v>
      </c>
      <c r="K168" s="72">
        <f t="shared" si="42"/>
        <v>0.33599999999999941</v>
      </c>
      <c r="L168" s="57">
        <f t="shared" ca="1" si="43"/>
        <v>52.706534520823531</v>
      </c>
      <c r="M168" s="55">
        <f t="shared" ca="1" si="44"/>
        <v>8.6363697395329772E-2</v>
      </c>
      <c r="N168" s="56">
        <f t="shared" ca="1" si="45"/>
        <v>0.16909850467809062</v>
      </c>
      <c r="O168" s="55">
        <f t="shared" ca="1" si="46"/>
        <v>0.91363630260467021</v>
      </c>
      <c r="P168" s="55">
        <f t="shared" ca="1" si="47"/>
        <v>0.83090149532190938</v>
      </c>
      <c r="Q168" s="57">
        <f t="shared" ca="1" si="33"/>
        <v>1.6227659408265032</v>
      </c>
      <c r="R168" s="57">
        <f t="shared" ca="1" si="34"/>
        <v>33.324732367336509</v>
      </c>
      <c r="S168" s="55">
        <f t="shared" ca="1" si="35"/>
        <v>0.16909850467809062</v>
      </c>
      <c r="T168" s="29">
        <f t="shared" ca="1" si="36"/>
        <v>-0.83090149532190938</v>
      </c>
      <c r="U168" s="58"/>
      <c r="V168" s="10"/>
      <c r="W168" s="10"/>
      <c r="X168" s="10"/>
      <c r="Y168" s="10"/>
      <c r="Z168" s="10"/>
      <c r="AA168" s="64">
        <f ca="1">IFERROR(Sheet3!Q168,"")</f>
        <v>53.835830872712826</v>
      </c>
      <c r="AB168" s="10" t="str">
        <f t="shared" ca="1" si="37"/>
        <v/>
      </c>
      <c r="AC168" s="10" t="str">
        <f t="shared" ca="1" si="38"/>
        <v/>
      </c>
      <c r="AD168" s="65">
        <f ca="1">Sheet3!N168</f>
        <v>0.73664011736649115</v>
      </c>
      <c r="AE168" s="65">
        <f ca="1">Sheet3!O168</f>
        <v>0.79916542444852012</v>
      </c>
      <c r="AF168" s="10" t="str">
        <f t="shared" ca="1" si="39"/>
        <v>Hedge</v>
      </c>
      <c r="AG168" s="10" t="str">
        <f t="shared" ca="1" si="40"/>
        <v/>
      </c>
      <c r="AH168" s="3" t="str">
        <f t="shared" ca="1" si="48"/>
        <v/>
      </c>
      <c r="AI168" s="5" t="str">
        <f t="shared" ca="1" si="41"/>
        <v/>
      </c>
    </row>
    <row r="169" spans="10:35" x14ac:dyDescent="0.2">
      <c r="J169" s="3">
        <v>167</v>
      </c>
      <c r="K169" s="72">
        <f t="shared" si="42"/>
        <v>0.33199999999999941</v>
      </c>
      <c r="L169" s="57">
        <f t="shared" ca="1" si="43"/>
        <v>52.048715134319899</v>
      </c>
      <c r="M169" s="55">
        <f t="shared" ca="1" si="44"/>
        <v>8.0564729326811774E-2</v>
      </c>
      <c r="N169" s="56">
        <f t="shared" ca="1" si="45"/>
        <v>0.15915254781623001</v>
      </c>
      <c r="O169" s="55">
        <f t="shared" ca="1" si="46"/>
        <v>0.9194352706731882</v>
      </c>
      <c r="P169" s="55">
        <f t="shared" ca="1" si="47"/>
        <v>0.84084745218376999</v>
      </c>
      <c r="Q169" s="57">
        <f t="shared" ca="1" si="33"/>
        <v>1.4808890264774703</v>
      </c>
      <c r="R169" s="57">
        <f t="shared" ca="1" si="34"/>
        <v>33.87106737015943</v>
      </c>
      <c r="S169" s="55">
        <f t="shared" ca="1" si="35"/>
        <v>0.15915254781623001</v>
      </c>
      <c r="T169" s="29">
        <f t="shared" ca="1" si="36"/>
        <v>-0.84084745218376999</v>
      </c>
      <c r="U169" s="58"/>
      <c r="V169" s="10"/>
      <c r="W169" s="10"/>
      <c r="X169" s="10"/>
      <c r="Y169" s="10"/>
      <c r="Z169" s="10"/>
      <c r="AA169" s="64">
        <f ca="1">IFERROR(Sheet3!Q169,"")</f>
        <v>53.937491684068249</v>
      </c>
      <c r="AB169" s="10" t="str">
        <f t="shared" ca="1" si="37"/>
        <v/>
      </c>
      <c r="AC169" s="10" t="str">
        <f t="shared" ca="1" si="38"/>
        <v/>
      </c>
      <c r="AD169" s="65">
        <f ca="1">Sheet3!N169</f>
        <v>0.4696825756715981</v>
      </c>
      <c r="AE169" s="65">
        <f ca="1">Sheet3!O169</f>
        <v>0.57951019193057207</v>
      </c>
      <c r="AF169" s="10" t="str">
        <f t="shared" ca="1" si="39"/>
        <v>Hedge</v>
      </c>
      <c r="AG169" s="10" t="str">
        <f t="shared" ca="1" si="40"/>
        <v/>
      </c>
      <c r="AH169" s="3" t="str">
        <f t="shared" ca="1" si="48"/>
        <v/>
      </c>
      <c r="AI169" s="5" t="str">
        <f t="shared" ca="1" si="41"/>
        <v/>
      </c>
    </row>
    <row r="170" spans="10:35" x14ac:dyDescent="0.2">
      <c r="J170" s="3">
        <v>168</v>
      </c>
      <c r="K170" s="72">
        <f t="shared" si="42"/>
        <v>0.3279999999999994</v>
      </c>
      <c r="L170" s="57">
        <f t="shared" ca="1" si="43"/>
        <v>49.383881565041676</v>
      </c>
      <c r="M170" s="55">
        <f t="shared" ca="1" si="44"/>
        <v>6.1859384454699025E-2</v>
      </c>
      <c r="N170" s="56">
        <f t="shared" ca="1" si="45"/>
        <v>0.12746601264714807</v>
      </c>
      <c r="O170" s="55">
        <f t="shared" ca="1" si="46"/>
        <v>0.93814061554530093</v>
      </c>
      <c r="P170" s="55">
        <f t="shared" ca="1" si="47"/>
        <v>0.87253398735285193</v>
      </c>
      <c r="Q170" s="57">
        <f t="shared" ca="1" si="33"/>
        <v>1.0695477573659975</v>
      </c>
      <c r="R170" s="57">
        <f t="shared" ca="1" si="34"/>
        <v>36.154963144275214</v>
      </c>
      <c r="S170" s="55">
        <f t="shared" ca="1" si="35"/>
        <v>0.12746601264714807</v>
      </c>
      <c r="T170" s="29">
        <f t="shared" ca="1" si="36"/>
        <v>-0.87253398735285193</v>
      </c>
      <c r="U170" s="58"/>
      <c r="V170" s="10"/>
      <c r="W170" s="10"/>
      <c r="X170" s="10"/>
      <c r="Y170" s="10"/>
      <c r="Z170" s="10"/>
      <c r="AA170" s="64">
        <f ca="1">IFERROR(Sheet3!Q170,"")</f>
        <v>52.47252015068527</v>
      </c>
      <c r="AB170" s="10" t="str">
        <f t="shared" ca="1" si="37"/>
        <v/>
      </c>
      <c r="AC170" s="10" t="str">
        <f t="shared" ca="1" si="38"/>
        <v/>
      </c>
      <c r="AD170" s="65">
        <f ca="1">Sheet3!N170</f>
        <v>-5.9318094180888181E-2</v>
      </c>
      <c r="AE170" s="65">
        <f ca="1">Sheet3!O170</f>
        <v>0.15362466785626525</v>
      </c>
      <c r="AF170" s="10" t="str">
        <f t="shared" ca="1" si="39"/>
        <v/>
      </c>
      <c r="AG170" s="10" t="str">
        <f t="shared" ca="1" si="40"/>
        <v/>
      </c>
      <c r="AH170" s="3" t="str">
        <f t="shared" ca="1" si="48"/>
        <v/>
      </c>
      <c r="AI170" s="5" t="str">
        <f t="shared" ca="1" si="41"/>
        <v/>
      </c>
    </row>
    <row r="171" spans="10:35" x14ac:dyDescent="0.2">
      <c r="J171" s="3">
        <v>169</v>
      </c>
      <c r="K171" s="72">
        <f t="shared" si="42"/>
        <v>0.3239999999999994</v>
      </c>
      <c r="L171" s="57">
        <f t="shared" ca="1" si="43"/>
        <v>47.176464684758677</v>
      </c>
      <c r="M171" s="55">
        <f t="shared" ca="1" si="44"/>
        <v>4.8252842023805975E-2</v>
      </c>
      <c r="N171" s="56">
        <f t="shared" ca="1" si="45"/>
        <v>0.1031889034746027</v>
      </c>
      <c r="O171" s="55">
        <f t="shared" ca="1" si="46"/>
        <v>0.95174715797619402</v>
      </c>
      <c r="P171" s="55">
        <f t="shared" ca="1" si="47"/>
        <v>0.89681109652539726</v>
      </c>
      <c r="Q171" s="57">
        <f t="shared" ca="1" si="33"/>
        <v>0.79073643668416072</v>
      </c>
      <c r="R171" s="57">
        <f t="shared" ca="1" si="34"/>
        <v>38.113983125046417</v>
      </c>
      <c r="S171" s="55">
        <f t="shared" ca="1" si="35"/>
        <v>0.1031889034746027</v>
      </c>
      <c r="T171" s="29">
        <f t="shared" ca="1" si="36"/>
        <v>-0.89681109652539726</v>
      </c>
      <c r="U171" s="58"/>
      <c r="V171" s="10"/>
      <c r="W171" s="10"/>
      <c r="X171" s="10"/>
      <c r="Y171" s="10"/>
      <c r="Z171" s="10"/>
      <c r="AA171" s="64">
        <f ca="1">IFERROR(Sheet3!Q171,"")</f>
        <v>40.043934356033326</v>
      </c>
      <c r="AB171" s="10" t="str">
        <f t="shared" ca="1" si="37"/>
        <v/>
      </c>
      <c r="AC171" s="10" t="str">
        <f t="shared" ca="1" si="38"/>
        <v/>
      </c>
      <c r="AD171" s="65">
        <f ca="1">Sheet3!N171</f>
        <v>-0.63181949586122954</v>
      </c>
      <c r="AE171" s="65">
        <f ca="1">Sheet3!O171</f>
        <v>-0.3700047746220646</v>
      </c>
      <c r="AF171" s="10" t="str">
        <f t="shared" ca="1" si="39"/>
        <v/>
      </c>
      <c r="AG171" s="10" t="str">
        <f t="shared" ca="1" si="40"/>
        <v/>
      </c>
      <c r="AH171" s="3" t="str">
        <f t="shared" ca="1" si="48"/>
        <v/>
      </c>
      <c r="AI171" s="5" t="str">
        <f t="shared" ca="1" si="41"/>
        <v/>
      </c>
    </row>
    <row r="172" spans="10:35" x14ac:dyDescent="0.2">
      <c r="J172" s="3">
        <v>170</v>
      </c>
      <c r="K172" s="72">
        <f t="shared" si="42"/>
        <v>0.3199999999999994</v>
      </c>
      <c r="L172" s="57">
        <f t="shared" ca="1" si="43"/>
        <v>48.53160338269192</v>
      </c>
      <c r="M172" s="55">
        <f t="shared" ca="1" si="44"/>
        <v>5.4876299256119219E-2</v>
      </c>
      <c r="N172" s="56">
        <f t="shared" ca="1" si="45"/>
        <v>0.11442503176623373</v>
      </c>
      <c r="O172" s="55">
        <f t="shared" ca="1" si="46"/>
        <v>0.94512370074388075</v>
      </c>
      <c r="P172" s="55">
        <f t="shared" ca="1" si="47"/>
        <v>0.88557496823376625</v>
      </c>
      <c r="Q172" s="57">
        <f t="shared" ca="1" si="33"/>
        <v>0.91452917852658366</v>
      </c>
      <c r="R172" s="57">
        <f t="shared" ca="1" si="34"/>
        <v>36.913062541288333</v>
      </c>
      <c r="S172" s="55">
        <f t="shared" ca="1" si="35"/>
        <v>0.11442503176623373</v>
      </c>
      <c r="T172" s="29">
        <f t="shared" ca="1" si="36"/>
        <v>-0.88557496823376625</v>
      </c>
      <c r="U172" s="58"/>
      <c r="V172" s="10"/>
      <c r="W172" s="10"/>
      <c r="X172" s="10"/>
      <c r="Y172" s="10"/>
      <c r="Z172" s="10"/>
      <c r="AA172" s="64">
        <f ca="1">IFERROR(Sheet3!Q172,"")</f>
        <v>51.902682565123648</v>
      </c>
      <c r="AB172" s="10" t="str">
        <f t="shared" ca="1" si="37"/>
        <v/>
      </c>
      <c r="AC172" s="10" t="str">
        <f t="shared" ca="1" si="38"/>
        <v/>
      </c>
      <c r="AD172" s="65">
        <f ca="1">Sheet3!N172</f>
        <v>-0.71434711730889688</v>
      </c>
      <c r="AE172" s="65">
        <f ca="1">Sheet3!O172</f>
        <v>-0.59956633641328616</v>
      </c>
      <c r="AF172" s="10" t="str">
        <f t="shared" ca="1" si="39"/>
        <v/>
      </c>
      <c r="AG172" s="10" t="str">
        <f t="shared" ca="1" si="40"/>
        <v/>
      </c>
      <c r="AH172" s="3" t="str">
        <f t="shared" ca="1" si="48"/>
        <v/>
      </c>
      <c r="AI172" s="5" t="str">
        <f t="shared" ca="1" si="41"/>
        <v/>
      </c>
    </row>
    <row r="173" spans="10:35" x14ac:dyDescent="0.2">
      <c r="J173" s="3">
        <v>171</v>
      </c>
      <c r="K173" s="72">
        <f t="shared" si="42"/>
        <v>0.31599999999999939</v>
      </c>
      <c r="L173" s="57">
        <f t="shared" ca="1" si="43"/>
        <v>47.144031463090144</v>
      </c>
      <c r="M173" s="55">
        <f t="shared" ca="1" si="44"/>
        <v>4.6329154925141981E-2</v>
      </c>
      <c r="N173" s="56">
        <f t="shared" ca="1" si="45"/>
        <v>9.8865733944566284E-2</v>
      </c>
      <c r="O173" s="55">
        <f t="shared" ca="1" si="46"/>
        <v>0.953670845074858</v>
      </c>
      <c r="P173" s="55">
        <f t="shared" ca="1" si="47"/>
        <v>0.90113426605543367</v>
      </c>
      <c r="Q173" s="57">
        <f t="shared" ca="1" si="33"/>
        <v>0.74330938125131718</v>
      </c>
      <c r="R173" s="57">
        <f t="shared" ca="1" si="34"/>
        <v>38.159850991053446</v>
      </c>
      <c r="S173" s="55">
        <f t="shared" ca="1" si="35"/>
        <v>9.8865733944566284E-2</v>
      </c>
      <c r="T173" s="29">
        <f t="shared" ca="1" si="36"/>
        <v>-0.90113426605543367</v>
      </c>
      <c r="U173" s="58"/>
      <c r="V173" s="10"/>
      <c r="W173" s="10"/>
      <c r="X173" s="10"/>
      <c r="Y173" s="10"/>
      <c r="Z173" s="10"/>
      <c r="AA173" s="64">
        <f ca="1">IFERROR(Sheet3!Q173,"")</f>
        <v>48.253695732502656</v>
      </c>
      <c r="AB173" s="10" t="str">
        <f t="shared" ca="1" si="37"/>
        <v/>
      </c>
      <c r="AC173" s="10" t="str">
        <f t="shared" ca="1" si="38"/>
        <v/>
      </c>
      <c r="AD173" s="65">
        <f ca="1">Sheet3!N173</f>
        <v>-0.89574829687396118</v>
      </c>
      <c r="AE173" s="65">
        <f ca="1">Sheet3!O173</f>
        <v>-0.79702097672040284</v>
      </c>
      <c r="AF173" s="10" t="str">
        <f t="shared" ca="1" si="39"/>
        <v/>
      </c>
      <c r="AG173" s="10" t="str">
        <f t="shared" ca="1" si="40"/>
        <v/>
      </c>
      <c r="AH173" s="3" t="str">
        <f t="shared" ca="1" si="48"/>
        <v/>
      </c>
      <c r="AI173" s="5" t="str">
        <f t="shared" ca="1" si="41"/>
        <v/>
      </c>
    </row>
    <row r="174" spans="10:35" x14ac:dyDescent="0.2">
      <c r="J174" s="3">
        <v>172</v>
      </c>
      <c r="K174" s="72">
        <f t="shared" si="42"/>
        <v>0.31199999999999939</v>
      </c>
      <c r="L174" s="57">
        <f t="shared" ca="1" si="43"/>
        <v>50.690743695945216</v>
      </c>
      <c r="M174" s="55">
        <f t="shared" ca="1" si="44"/>
        <v>6.6138462517495306E-2</v>
      </c>
      <c r="N174" s="56">
        <f t="shared" ca="1" si="45"/>
        <v>0.13259997784425095</v>
      </c>
      <c r="O174" s="55">
        <f t="shared" ca="1" si="46"/>
        <v>0.93386153748250467</v>
      </c>
      <c r="P174" s="55">
        <f t="shared" ca="1" si="47"/>
        <v>0.86740002215574907</v>
      </c>
      <c r="Q174" s="57">
        <f t="shared" ca="1" si="33"/>
        <v>1.1268714616353206</v>
      </c>
      <c r="R174" s="57">
        <f t="shared" ca="1" si="34"/>
        <v>35.027148125071342</v>
      </c>
      <c r="S174" s="55">
        <f t="shared" ca="1" si="35"/>
        <v>0.13259997784425095</v>
      </c>
      <c r="T174" s="29">
        <f t="shared" ca="1" si="36"/>
        <v>-0.86740002215574907</v>
      </c>
      <c r="U174" s="58"/>
      <c r="V174" s="10"/>
      <c r="W174" s="10"/>
      <c r="X174" s="10"/>
      <c r="Y174" s="10"/>
      <c r="Z174" s="10"/>
      <c r="AA174" s="64">
        <f ca="1">IFERROR(Sheet3!Q174,"")</f>
        <v>56.984803790690989</v>
      </c>
      <c r="AB174" s="10" t="str">
        <f t="shared" ca="1" si="37"/>
        <v/>
      </c>
      <c r="AC174" s="10" t="str">
        <f t="shared" ca="1" si="38"/>
        <v/>
      </c>
      <c r="AD174" s="65">
        <f ca="1">Sheet3!N174</f>
        <v>-0.45988407513638663</v>
      </c>
      <c r="AE174" s="65">
        <f ca="1">Sheet3!O174</f>
        <v>-0.57226304233105874</v>
      </c>
      <c r="AF174" s="10" t="str">
        <f t="shared" ca="1" si="39"/>
        <v/>
      </c>
      <c r="AG174" s="10" t="str">
        <f t="shared" ca="1" si="40"/>
        <v>Exit Hedge</v>
      </c>
      <c r="AH174" s="3" t="str">
        <f t="shared" ca="1" si="48"/>
        <v/>
      </c>
      <c r="AI174" s="5" t="str">
        <f t="shared" ca="1" si="41"/>
        <v/>
      </c>
    </row>
    <row r="175" spans="10:35" x14ac:dyDescent="0.2">
      <c r="J175" s="3">
        <v>173</v>
      </c>
      <c r="K175" s="72">
        <f t="shared" si="42"/>
        <v>0.30799999999999939</v>
      </c>
      <c r="L175" s="57">
        <f t="shared" ca="1" si="43"/>
        <v>53.559901225064337</v>
      </c>
      <c r="M175" s="55">
        <f t="shared" ca="1" si="44"/>
        <v>8.5093008021125321E-2</v>
      </c>
      <c r="N175" s="56">
        <f t="shared" ca="1" si="45"/>
        <v>0.16277367039249932</v>
      </c>
      <c r="O175" s="55">
        <f t="shared" ca="1" si="46"/>
        <v>0.91490699197887471</v>
      </c>
      <c r="P175" s="55">
        <f t="shared" ca="1" si="47"/>
        <v>0.83722632960750065</v>
      </c>
      <c r="Q175" s="57">
        <f t="shared" ca="1" si="33"/>
        <v>1.5174455502396746</v>
      </c>
      <c r="R175" s="57">
        <f t="shared" ca="1" si="34"/>
        <v>32.57902293404193</v>
      </c>
      <c r="S175" s="55">
        <f t="shared" ca="1" si="35"/>
        <v>0.16277367039249932</v>
      </c>
      <c r="T175" s="29">
        <f t="shared" ca="1" si="36"/>
        <v>-0.83722632960750065</v>
      </c>
      <c r="U175" s="58"/>
      <c r="V175" s="10"/>
      <c r="W175" s="10"/>
      <c r="X175" s="10"/>
      <c r="Y175" s="10"/>
      <c r="Z175" s="10"/>
      <c r="AA175" s="64">
        <f ca="1">IFERROR(Sheet3!Q175,"")</f>
        <v>62.446540800122172</v>
      </c>
      <c r="AB175" s="10" t="str">
        <f t="shared" ca="1" si="37"/>
        <v/>
      </c>
      <c r="AC175" s="10" t="str">
        <f t="shared" ca="1" si="38"/>
        <v/>
      </c>
      <c r="AD175" s="65">
        <f ca="1">Sheet3!N175</f>
        <v>0.1857901186819646</v>
      </c>
      <c r="AE175" s="65">
        <f ca="1">Sheet3!O175</f>
        <v>-6.6894268322376535E-2</v>
      </c>
      <c r="AF175" s="10" t="str">
        <f t="shared" ca="1" si="39"/>
        <v/>
      </c>
      <c r="AG175" s="10" t="str">
        <f t="shared" ca="1" si="40"/>
        <v/>
      </c>
      <c r="AH175" s="3" t="str">
        <f t="shared" ca="1" si="48"/>
        <v/>
      </c>
      <c r="AI175" s="5" t="str">
        <f t="shared" ca="1" si="41"/>
        <v/>
      </c>
    </row>
    <row r="176" spans="10:35" x14ac:dyDescent="0.2">
      <c r="J176" s="3">
        <v>174</v>
      </c>
      <c r="K176" s="72">
        <f t="shared" si="42"/>
        <v>0.30399999999999938</v>
      </c>
      <c r="L176" s="57">
        <f t="shared" ca="1" si="43"/>
        <v>55.112482350229683</v>
      </c>
      <c r="M176" s="55">
        <f t="shared" ca="1" si="44"/>
        <v>9.5954035037283808E-2</v>
      </c>
      <c r="N176" s="56">
        <f t="shared" ca="1" si="45"/>
        <v>0.17904728078427803</v>
      </c>
      <c r="O176" s="55">
        <f t="shared" ca="1" si="46"/>
        <v>0.90404596496271616</v>
      </c>
      <c r="P176" s="55">
        <f t="shared" ca="1" si="47"/>
        <v>0.82095271921572199</v>
      </c>
      <c r="Q176" s="57">
        <f t="shared" ca="1" si="33"/>
        <v>1.7450441344773999</v>
      </c>
      <c r="R176" s="57">
        <f t="shared" ca="1" si="34"/>
        <v>31.284509609543385</v>
      </c>
      <c r="S176" s="55">
        <f t="shared" ca="1" si="35"/>
        <v>0.17904728078427803</v>
      </c>
      <c r="T176" s="29">
        <f t="shared" ca="1" si="36"/>
        <v>-0.82095271921572199</v>
      </c>
      <c r="U176" s="58"/>
      <c r="V176" s="10"/>
      <c r="W176" s="10"/>
      <c r="X176" s="10"/>
      <c r="Y176" s="10"/>
      <c r="Z176" s="10"/>
      <c r="AA176" s="64">
        <f ca="1">IFERROR(Sheet3!Q176,"")</f>
        <v>60.094310126794085</v>
      </c>
      <c r="AB176" s="10" t="str">
        <f t="shared" ca="1" si="37"/>
        <v/>
      </c>
      <c r="AC176" s="10" t="str">
        <f t="shared" ca="1" si="38"/>
        <v/>
      </c>
      <c r="AD176" s="65">
        <f ca="1">Sheet3!N176</f>
        <v>0.72477449749499812</v>
      </c>
      <c r="AE176" s="65">
        <f ca="1">Sheet3!O176</f>
        <v>0.46088490888920652</v>
      </c>
      <c r="AF176" s="10" t="str">
        <f t="shared" ca="1" si="39"/>
        <v/>
      </c>
      <c r="AG176" s="10" t="str">
        <f t="shared" ca="1" si="40"/>
        <v/>
      </c>
      <c r="AH176" s="3" t="str">
        <f t="shared" ca="1" si="48"/>
        <v/>
      </c>
      <c r="AI176" s="5" t="str">
        <f t="shared" ca="1" si="41"/>
        <v/>
      </c>
    </row>
    <row r="177" spans="10:35" x14ac:dyDescent="0.2">
      <c r="J177" s="3">
        <v>175</v>
      </c>
      <c r="K177" s="72">
        <f t="shared" si="42"/>
        <v>0.29999999999999938</v>
      </c>
      <c r="L177" s="57">
        <f t="shared" ca="1" si="43"/>
        <v>52.662906196017474</v>
      </c>
      <c r="M177" s="55">
        <f t="shared" ca="1" si="44"/>
        <v>7.6273769595052443E-2</v>
      </c>
      <c r="N177" s="56">
        <f t="shared" ca="1" si="45"/>
        <v>0.14750713963569631</v>
      </c>
      <c r="O177" s="55">
        <f t="shared" ca="1" si="46"/>
        <v>0.92372623040494761</v>
      </c>
      <c r="P177" s="55">
        <f t="shared" ca="1" si="47"/>
        <v>0.85249286036430372</v>
      </c>
      <c r="Q177" s="57">
        <f t="shared" ca="1" si="33"/>
        <v>1.3091066548935384</v>
      </c>
      <c r="R177" s="57">
        <f t="shared" ca="1" si="34"/>
        <v>33.328628471493381</v>
      </c>
      <c r="S177" s="55">
        <f t="shared" ca="1" si="35"/>
        <v>0.14750713963569631</v>
      </c>
      <c r="T177" s="29">
        <f t="shared" ca="1" si="36"/>
        <v>-0.85249286036430372</v>
      </c>
      <c r="U177" s="58"/>
      <c r="V177" s="10"/>
      <c r="W177" s="10"/>
      <c r="X177" s="10"/>
      <c r="Y177" s="10"/>
      <c r="Z177" s="10"/>
      <c r="AA177" s="64">
        <f ca="1">IFERROR(Sheet3!Q177,"")</f>
        <v>51.634001594984753</v>
      </c>
      <c r="AB177" s="10" t="str">
        <f t="shared" ca="1" si="37"/>
        <v/>
      </c>
      <c r="AC177" s="10" t="str">
        <f t="shared" ca="1" si="38"/>
        <v/>
      </c>
      <c r="AD177" s="65">
        <f ca="1">Sheet3!N177</f>
        <v>0.63730437913398674</v>
      </c>
      <c r="AE177" s="65">
        <f ca="1">Sheet3!O177</f>
        <v>0.57849788905239341</v>
      </c>
      <c r="AF177" s="10" t="str">
        <f t="shared" ca="1" si="39"/>
        <v/>
      </c>
      <c r="AG177" s="10" t="str">
        <f t="shared" ca="1" si="40"/>
        <v/>
      </c>
      <c r="AH177" s="3" t="str">
        <f t="shared" ca="1" si="48"/>
        <v/>
      </c>
      <c r="AI177" s="5" t="str">
        <f t="shared" ca="1" si="41"/>
        <v/>
      </c>
    </row>
    <row r="178" spans="10:35" x14ac:dyDescent="0.2">
      <c r="J178" s="3">
        <v>176</v>
      </c>
      <c r="K178" s="72">
        <f t="shared" si="42"/>
        <v>0.29599999999999937</v>
      </c>
      <c r="L178" s="57">
        <f t="shared" ca="1" si="43"/>
        <v>52.789661163599909</v>
      </c>
      <c r="M178" s="55">
        <f t="shared" ca="1" si="44"/>
        <v>7.6031265832350023E-2</v>
      </c>
      <c r="N178" s="56">
        <f t="shared" ca="1" si="45"/>
        <v>0.14652760483030783</v>
      </c>
      <c r="O178" s="55">
        <f t="shared" ca="1" si="46"/>
        <v>0.92396873416765002</v>
      </c>
      <c r="P178" s="55">
        <f t="shared" ca="1" si="47"/>
        <v>0.8534723951696922</v>
      </c>
      <c r="Q178" s="57">
        <f t="shared" ca="1" si="33"/>
        <v>1.2943121328936043</v>
      </c>
      <c r="R178" s="57">
        <f t="shared" ca="1" si="34"/>
        <v>33.217570144075431</v>
      </c>
      <c r="S178" s="55">
        <f t="shared" ca="1" si="35"/>
        <v>0.14652760483030783</v>
      </c>
      <c r="T178" s="29">
        <f t="shared" ca="1" si="36"/>
        <v>-0.8534723951696922</v>
      </c>
      <c r="U178" s="58"/>
      <c r="V178" s="10"/>
      <c r="W178" s="10"/>
      <c r="X178" s="10"/>
      <c r="Y178" s="10"/>
      <c r="Z178" s="10"/>
      <c r="AA178" s="64">
        <f ca="1">IFERROR(Sheet3!Q178,"")</f>
        <v>49.38290545757723</v>
      </c>
      <c r="AB178" s="10" t="str">
        <f t="shared" ca="1" si="37"/>
        <v/>
      </c>
      <c r="AC178" s="10" t="str">
        <f t="shared" ca="1" si="38"/>
        <v/>
      </c>
      <c r="AD178" s="65">
        <f ca="1">Sheet3!N178</f>
        <v>0.56506735307684153</v>
      </c>
      <c r="AE178" s="65">
        <f ca="1">Sheet3!O178</f>
        <v>0.56954419840202553</v>
      </c>
      <c r="AF178" s="10" t="str">
        <f t="shared" ca="1" si="39"/>
        <v>Hedge</v>
      </c>
      <c r="AG178" s="10" t="str">
        <f t="shared" ca="1" si="40"/>
        <v/>
      </c>
      <c r="AH178" s="3" t="str">
        <f t="shared" ca="1" si="48"/>
        <v/>
      </c>
      <c r="AI178" s="5" t="str">
        <f t="shared" ca="1" si="41"/>
        <v/>
      </c>
    </row>
    <row r="179" spans="10:35" x14ac:dyDescent="0.2">
      <c r="J179" s="3">
        <v>177</v>
      </c>
      <c r="K179" s="72">
        <f t="shared" si="42"/>
        <v>0.29199999999999937</v>
      </c>
      <c r="L179" s="57">
        <f t="shared" ca="1" si="43"/>
        <v>52.570977756796538</v>
      </c>
      <c r="M179" s="55">
        <f t="shared" ca="1" si="44"/>
        <v>7.3334790148600448E-2</v>
      </c>
      <c r="N179" s="56">
        <f t="shared" ca="1" si="45"/>
        <v>0.14160482992267404</v>
      </c>
      <c r="O179" s="55">
        <f t="shared" ca="1" si="46"/>
        <v>0.92666520985139955</v>
      </c>
      <c r="P179" s="55">
        <f t="shared" ca="1" si="47"/>
        <v>0.85839517007732602</v>
      </c>
      <c r="Q179" s="57">
        <f t="shared" ca="1" si="33"/>
        <v>1.2296633454555819</v>
      </c>
      <c r="R179" s="57">
        <f t="shared" ca="1" si="34"/>
        <v>33.402106904399652</v>
      </c>
      <c r="S179" s="55">
        <f t="shared" ca="1" si="35"/>
        <v>0.14160482992267404</v>
      </c>
      <c r="T179" s="29">
        <f t="shared" ca="1" si="36"/>
        <v>-0.85839517007732602</v>
      </c>
      <c r="U179" s="58"/>
      <c r="V179" s="10"/>
      <c r="W179" s="10"/>
      <c r="X179" s="10"/>
      <c r="Y179" s="10"/>
      <c r="Z179" s="10"/>
      <c r="AA179" s="64">
        <f ca="1">IFERROR(Sheet3!Q179,"")</f>
        <v>44.394280755530886</v>
      </c>
      <c r="AB179" s="10" t="str">
        <f t="shared" ca="1" si="37"/>
        <v/>
      </c>
      <c r="AC179" s="10" t="str">
        <f t="shared" ca="1" si="38"/>
        <v/>
      </c>
      <c r="AD179" s="65">
        <f ca="1">Sheet3!N179</f>
        <v>0.45971199473412128</v>
      </c>
      <c r="AE179" s="65">
        <f ca="1">Sheet3!O179</f>
        <v>0.49632272929008936</v>
      </c>
      <c r="AF179" s="10" t="str">
        <f t="shared" ca="1" si="39"/>
        <v>Hedge</v>
      </c>
      <c r="AG179" s="10" t="str">
        <f t="shared" ca="1" si="40"/>
        <v/>
      </c>
      <c r="AH179" s="3" t="str">
        <f t="shared" ca="1" si="48"/>
        <v/>
      </c>
      <c r="AI179" s="5" t="str">
        <f t="shared" ca="1" si="41"/>
        <v/>
      </c>
    </row>
    <row r="180" spans="10:35" x14ac:dyDescent="0.2">
      <c r="J180" s="3">
        <v>178</v>
      </c>
      <c r="K180" s="72">
        <f t="shared" si="42"/>
        <v>0.28799999999999937</v>
      </c>
      <c r="L180" s="57">
        <f t="shared" ca="1" si="43"/>
        <v>48.423186064835697</v>
      </c>
      <c r="M180" s="55">
        <f t="shared" ca="1" si="44"/>
        <v>4.6618266890906326E-2</v>
      </c>
      <c r="N180" s="56">
        <f t="shared" ca="1" si="45"/>
        <v>9.6303220336950907E-2</v>
      </c>
      <c r="O180" s="55">
        <f t="shared" ca="1" si="46"/>
        <v>0.95338173310909369</v>
      </c>
      <c r="P180" s="55">
        <f t="shared" ca="1" si="47"/>
        <v>0.90369677966304907</v>
      </c>
      <c r="Q180" s="57">
        <f t="shared" ca="1" si="33"/>
        <v>0.71129485592870756</v>
      </c>
      <c r="R180" s="57">
        <f t="shared" ca="1" si="34"/>
        <v>37.062043230539999</v>
      </c>
      <c r="S180" s="55">
        <f t="shared" ca="1" si="35"/>
        <v>9.6303220336950907E-2</v>
      </c>
      <c r="T180" s="29">
        <f t="shared" ca="1" si="36"/>
        <v>-0.90369677966304907</v>
      </c>
      <c r="U180" s="58"/>
      <c r="V180" s="10"/>
      <c r="W180" s="10"/>
      <c r="X180" s="10"/>
      <c r="Y180" s="10"/>
      <c r="Z180" s="10"/>
      <c r="AA180" s="64">
        <f ca="1">IFERROR(Sheet3!Q180,"")</f>
        <v>42.40423504210041</v>
      </c>
      <c r="AB180" s="10" t="str">
        <f t="shared" ca="1" si="37"/>
        <v/>
      </c>
      <c r="AC180" s="10" t="str">
        <f t="shared" ca="1" si="38"/>
        <v/>
      </c>
      <c r="AD180" s="65">
        <f ca="1">Sheet3!N180</f>
        <v>-0.18016388829239105</v>
      </c>
      <c r="AE180" s="65">
        <f ca="1">Sheet3!O180</f>
        <v>4.5331650901769119E-2</v>
      </c>
      <c r="AF180" s="10" t="str">
        <f t="shared" ca="1" si="39"/>
        <v/>
      </c>
      <c r="AG180" s="10" t="str">
        <f t="shared" ca="1" si="40"/>
        <v/>
      </c>
      <c r="AH180" s="3" t="str">
        <f t="shared" ca="1" si="48"/>
        <v/>
      </c>
      <c r="AI180" s="5" t="str">
        <f t="shared" ca="1" si="41"/>
        <v/>
      </c>
    </row>
    <row r="181" spans="10:35" x14ac:dyDescent="0.2">
      <c r="J181" s="3">
        <v>179</v>
      </c>
      <c r="K181" s="72">
        <f t="shared" si="42"/>
        <v>0.28399999999999936</v>
      </c>
      <c r="L181" s="57">
        <f t="shared" ca="1" si="43"/>
        <v>48.111038952000285</v>
      </c>
      <c r="M181" s="55">
        <f t="shared" ca="1" si="44"/>
        <v>4.4002148475192682E-2</v>
      </c>
      <c r="N181" s="56">
        <f t="shared" ca="1" si="45"/>
        <v>9.126938638650535E-2</v>
      </c>
      <c r="O181" s="55">
        <f t="shared" ca="1" si="46"/>
        <v>0.95599785152480732</v>
      </c>
      <c r="P181" s="55">
        <f t="shared" ca="1" si="47"/>
        <v>0.90873061361349461</v>
      </c>
      <c r="Q181" s="57">
        <f t="shared" ca="1" si="33"/>
        <v>0.65948662709726236</v>
      </c>
      <c r="R181" s="57">
        <f t="shared" ca="1" si="34"/>
        <v>37.352906224952392</v>
      </c>
      <c r="S181" s="55">
        <f t="shared" ca="1" si="35"/>
        <v>9.126938638650535E-2</v>
      </c>
      <c r="T181" s="29">
        <f t="shared" ca="1" si="36"/>
        <v>-0.90873061361349461</v>
      </c>
      <c r="U181" s="58"/>
      <c r="V181" s="10"/>
      <c r="W181" s="10"/>
      <c r="X181" s="10"/>
      <c r="Y181" s="10"/>
      <c r="Z181" s="10"/>
      <c r="AA181" s="64">
        <f ca="1">IFERROR(Sheet3!Q181,"")</f>
        <v>37.270080232789702</v>
      </c>
      <c r="AB181" s="10" t="str">
        <f t="shared" ca="1" si="37"/>
        <v/>
      </c>
      <c r="AC181" s="10" t="str">
        <f t="shared" ca="1" si="38"/>
        <v/>
      </c>
      <c r="AD181" s="65">
        <f ca="1">Sheet3!N181</f>
        <v>-0.55103971506508742</v>
      </c>
      <c r="AE181" s="65">
        <f ca="1">Sheet3!O181</f>
        <v>-0.35224925974280191</v>
      </c>
      <c r="AF181" s="10" t="str">
        <f t="shared" ca="1" si="39"/>
        <v/>
      </c>
      <c r="AG181" s="10" t="str">
        <f t="shared" ca="1" si="40"/>
        <v/>
      </c>
      <c r="AH181" s="3" t="str">
        <f t="shared" ca="1" si="48"/>
        <v/>
      </c>
      <c r="AI181" s="5" t="str">
        <f t="shared" ca="1" si="41"/>
        <v/>
      </c>
    </row>
    <row r="182" spans="10:35" x14ac:dyDescent="0.2">
      <c r="J182" s="3">
        <v>180</v>
      </c>
      <c r="K182" s="72">
        <f t="shared" si="42"/>
        <v>0.27999999999999936</v>
      </c>
      <c r="L182" s="57">
        <f t="shared" ca="1" si="43"/>
        <v>46.284013555910676</v>
      </c>
      <c r="M182" s="55">
        <f t="shared" ca="1" si="44"/>
        <v>3.4302677941789018E-2</v>
      </c>
      <c r="N182" s="56">
        <f t="shared" ca="1" si="45"/>
        <v>7.3444984185004794E-2</v>
      </c>
      <c r="O182" s="55">
        <f t="shared" ca="1" si="46"/>
        <v>0.96569732205821102</v>
      </c>
      <c r="P182" s="55">
        <f t="shared" ca="1" si="47"/>
        <v>0.92655501581499522</v>
      </c>
      <c r="Q182" s="57">
        <f t="shared" ca="1" si="33"/>
        <v>0.48926117823112136</v>
      </c>
      <c r="R182" s="57">
        <f t="shared" ca="1" si="34"/>
        <v>39.040241273242223</v>
      </c>
      <c r="S182" s="55">
        <f t="shared" ca="1" si="35"/>
        <v>7.3444984185004794E-2</v>
      </c>
      <c r="T182" s="29">
        <f t="shared" ca="1" si="36"/>
        <v>-0.92655501581499522</v>
      </c>
      <c r="U182" s="58"/>
      <c r="V182" s="10"/>
      <c r="W182" s="10"/>
      <c r="X182" s="10"/>
      <c r="Y182" s="10"/>
      <c r="Z182" s="10"/>
      <c r="AA182" s="64">
        <f ca="1">IFERROR(Sheet3!Q182,"")</f>
        <v>37.31890438237749</v>
      </c>
      <c r="AB182" s="10" t="str">
        <f t="shared" ca="1" si="37"/>
        <v/>
      </c>
      <c r="AC182" s="10" t="str">
        <f t="shared" ca="1" si="38"/>
        <v/>
      </c>
      <c r="AD182" s="65">
        <f ca="1">Sheet3!N182</f>
        <v>-0.95570756115147049</v>
      </c>
      <c r="AE182" s="65">
        <f ca="1">Sheet3!O182</f>
        <v>-0.75455479401524761</v>
      </c>
      <c r="AF182" s="10" t="str">
        <f t="shared" ca="1" si="39"/>
        <v/>
      </c>
      <c r="AG182" s="10" t="str">
        <f t="shared" ca="1" si="40"/>
        <v/>
      </c>
      <c r="AH182" s="3" t="str">
        <f t="shared" ca="1" si="48"/>
        <v/>
      </c>
      <c r="AI182" s="5" t="str">
        <f t="shared" ca="1" si="41"/>
        <v/>
      </c>
    </row>
    <row r="183" spans="10:35" x14ac:dyDescent="0.2">
      <c r="J183" s="3">
        <v>181</v>
      </c>
      <c r="K183" s="72">
        <f t="shared" si="42"/>
        <v>0.27599999999999936</v>
      </c>
      <c r="L183" s="57">
        <f t="shared" ca="1" si="43"/>
        <v>48.020998087988396</v>
      </c>
      <c r="M183" s="55">
        <f t="shared" ca="1" si="44"/>
        <v>4.1610911994298422E-2</v>
      </c>
      <c r="N183" s="56">
        <f t="shared" ca="1" si="45"/>
        <v>8.619871971505802E-2</v>
      </c>
      <c r="O183" s="55">
        <f t="shared" ca="1" si="46"/>
        <v>0.95838908800570155</v>
      </c>
      <c r="P183" s="55">
        <f t="shared" ca="1" si="47"/>
        <v>0.91380128028494201</v>
      </c>
      <c r="Q183" s="57">
        <f t="shared" ca="1" si="33"/>
        <v>0.60801604887929894</v>
      </c>
      <c r="R183" s="57">
        <f t="shared" ca="1" si="34"/>
        <v>37.452557707494329</v>
      </c>
      <c r="S183" s="55">
        <f t="shared" ca="1" si="35"/>
        <v>8.619871971505802E-2</v>
      </c>
      <c r="T183" s="29">
        <f t="shared" ca="1" si="36"/>
        <v>-0.91380128028494201</v>
      </c>
      <c r="U183" s="58"/>
      <c r="V183" s="10"/>
      <c r="W183" s="10"/>
      <c r="X183" s="10"/>
      <c r="Y183" s="10"/>
      <c r="Z183" s="10"/>
      <c r="AA183" s="64">
        <f ca="1">IFERROR(Sheet3!Q183,"")</f>
        <v>42.372434272652875</v>
      </c>
      <c r="AB183" s="10" t="str">
        <f t="shared" ca="1" si="37"/>
        <v/>
      </c>
      <c r="AC183" s="10" t="str">
        <f t="shared" ca="1" si="38"/>
        <v/>
      </c>
      <c r="AD183" s="65">
        <f ca="1">Sheet3!N183</f>
        <v>-0.87621863737707173</v>
      </c>
      <c r="AE183" s="65">
        <f ca="1">Sheet3!O183</f>
        <v>-0.83566402292313047</v>
      </c>
      <c r="AF183" s="10" t="str">
        <f t="shared" ca="1" si="39"/>
        <v/>
      </c>
      <c r="AG183" s="10" t="str">
        <f t="shared" ca="1" si="40"/>
        <v/>
      </c>
      <c r="AH183" s="3" t="str">
        <f t="shared" ca="1" si="48"/>
        <v/>
      </c>
      <c r="AI183" s="5" t="str">
        <f t="shared" ca="1" si="41"/>
        <v/>
      </c>
    </row>
    <row r="184" spans="10:35" x14ac:dyDescent="0.2">
      <c r="J184" s="3">
        <v>182</v>
      </c>
      <c r="K184" s="72">
        <f t="shared" si="42"/>
        <v>0.27199999999999935</v>
      </c>
      <c r="L184" s="57">
        <f t="shared" ca="1" si="43"/>
        <v>50.074371673342547</v>
      </c>
      <c r="M184" s="55">
        <f t="shared" ca="1" si="44"/>
        <v>5.1699705000095443E-2</v>
      </c>
      <c r="N184" s="56">
        <f t="shared" ca="1" si="45"/>
        <v>0.10320177305737889</v>
      </c>
      <c r="O184" s="55">
        <f t="shared" ca="1" si="46"/>
        <v>0.94830029499990454</v>
      </c>
      <c r="P184" s="55">
        <f t="shared" ca="1" si="47"/>
        <v>0.89679822694262112</v>
      </c>
      <c r="Q184" s="57">
        <f t="shared" ca="1" si="33"/>
        <v>0.77866077909118658</v>
      </c>
      <c r="R184" s="57">
        <f t="shared" ca="1" si="34"/>
        <v>35.600385946607801</v>
      </c>
      <c r="S184" s="55">
        <f t="shared" ca="1" si="35"/>
        <v>0.10320177305737889</v>
      </c>
      <c r="T184" s="29">
        <f t="shared" ca="1" si="36"/>
        <v>-0.89679822694262112</v>
      </c>
      <c r="U184" s="58"/>
      <c r="V184" s="10"/>
      <c r="W184" s="10"/>
      <c r="X184" s="10"/>
      <c r="Y184" s="10"/>
      <c r="Z184" s="10"/>
      <c r="AA184" s="64">
        <f ca="1">IFERROR(Sheet3!Q184,"")</f>
        <v>51.338630486923428</v>
      </c>
      <c r="AB184" s="10" t="str">
        <f t="shared" ca="1" si="37"/>
        <v/>
      </c>
      <c r="AC184" s="10" t="str">
        <f t="shared" ca="1" si="38"/>
        <v/>
      </c>
      <c r="AD184" s="65">
        <f ca="1">Sheet3!N184</f>
        <v>-0.50162682415836457</v>
      </c>
      <c r="AE184" s="65">
        <f ca="1">Sheet3!O184</f>
        <v>-0.61297255707995324</v>
      </c>
      <c r="AF184" s="10" t="str">
        <f t="shared" ca="1" si="39"/>
        <v/>
      </c>
      <c r="AG184" s="10" t="str">
        <f t="shared" ca="1" si="40"/>
        <v>Exit Hedge</v>
      </c>
      <c r="AH184" s="3" t="str">
        <f t="shared" ca="1" si="48"/>
        <v/>
      </c>
      <c r="AI184" s="5" t="str">
        <f t="shared" ca="1" si="41"/>
        <v/>
      </c>
    </row>
    <row r="185" spans="10:35" x14ac:dyDescent="0.2">
      <c r="J185" s="3">
        <v>183</v>
      </c>
      <c r="K185" s="72">
        <f t="shared" si="42"/>
        <v>0.26799999999999935</v>
      </c>
      <c r="L185" s="57">
        <f t="shared" ca="1" si="43"/>
        <v>48.821037800529631</v>
      </c>
      <c r="M185" s="55">
        <f t="shared" ca="1" si="44"/>
        <v>4.3731189383395257E-2</v>
      </c>
      <c r="N185" s="56">
        <f t="shared" ca="1" si="45"/>
        <v>8.9061429271199255E-2</v>
      </c>
      <c r="O185" s="55">
        <f t="shared" ca="1" si="46"/>
        <v>0.95626881061660474</v>
      </c>
      <c r="P185" s="55">
        <f t="shared" ca="1" si="47"/>
        <v>0.91093857072880069</v>
      </c>
      <c r="Q185" s="57">
        <f t="shared" ca="1" si="33"/>
        <v>0.63412733692992651</v>
      </c>
      <c r="R185" s="57">
        <f t="shared" ca="1" si="34"/>
        <v>36.739754474049441</v>
      </c>
      <c r="S185" s="55">
        <f t="shared" ca="1" si="35"/>
        <v>8.9061429271199255E-2</v>
      </c>
      <c r="T185" s="29">
        <f t="shared" ca="1" si="36"/>
        <v>-0.91093857072880069</v>
      </c>
      <c r="U185" s="58"/>
      <c r="V185" s="10"/>
      <c r="W185" s="10"/>
      <c r="X185" s="10"/>
      <c r="Y185" s="10"/>
      <c r="Z185" s="10"/>
      <c r="AA185" s="64">
        <f ca="1">IFERROR(Sheet3!Q185,"")</f>
        <v>53.310754569890541</v>
      </c>
      <c r="AB185" s="10" t="str">
        <f t="shared" ca="1" si="37"/>
        <v/>
      </c>
      <c r="AC185" s="10" t="str">
        <f t="shared" ca="1" si="38"/>
        <v/>
      </c>
      <c r="AD185" s="65">
        <f ca="1">Sheet3!N185</f>
        <v>-0.43551391853955579</v>
      </c>
      <c r="AE185" s="65">
        <f ca="1">Sheet3!O185</f>
        <v>-0.49466679805302161</v>
      </c>
      <c r="AF185" s="10" t="str">
        <f t="shared" ca="1" si="39"/>
        <v/>
      </c>
      <c r="AG185" s="10" t="str">
        <f t="shared" ca="1" si="40"/>
        <v>Exit Hedge</v>
      </c>
      <c r="AH185" s="3" t="str">
        <f t="shared" ca="1" si="48"/>
        <v/>
      </c>
      <c r="AI185" s="5" t="str">
        <f t="shared" ca="1" si="41"/>
        <v/>
      </c>
    </row>
    <row r="186" spans="10:35" x14ac:dyDescent="0.2">
      <c r="J186" s="3">
        <v>184</v>
      </c>
      <c r="K186" s="72">
        <f t="shared" si="42"/>
        <v>0.26399999999999935</v>
      </c>
      <c r="L186" s="57">
        <f t="shared" ca="1" si="43"/>
        <v>48.906521836491194</v>
      </c>
      <c r="M186" s="55">
        <f t="shared" ca="1" si="44"/>
        <v>4.3149859868236669E-2</v>
      </c>
      <c r="N186" s="56">
        <f t="shared" ca="1" si="45"/>
        <v>8.7616140802389386E-2</v>
      </c>
      <c r="O186" s="55">
        <f t="shared" ca="1" si="46"/>
        <v>0.95685014013176328</v>
      </c>
      <c r="P186" s="55">
        <f t="shared" ca="1" si="47"/>
        <v>0.91238385919761056</v>
      </c>
      <c r="Q186" s="57">
        <f t="shared" ca="1" si="33"/>
        <v>0.61910752822321191</v>
      </c>
      <c r="R186" s="57">
        <f t="shared" ca="1" si="34"/>
        <v>36.669829732667054</v>
      </c>
      <c r="S186" s="55">
        <f t="shared" ca="1" si="35"/>
        <v>8.7616140802389386E-2</v>
      </c>
      <c r="T186" s="29">
        <f t="shared" ca="1" si="36"/>
        <v>-0.91238385919761056</v>
      </c>
      <c r="U186" s="58"/>
      <c r="V186" s="10"/>
      <c r="W186" s="10"/>
      <c r="X186" s="10"/>
      <c r="Y186" s="10"/>
      <c r="Z186" s="10"/>
      <c r="AA186" s="64">
        <f ca="1">IFERROR(Sheet3!Q186,"")</f>
        <v>50.795425020255571</v>
      </c>
      <c r="AB186" s="10" t="str">
        <f t="shared" ca="1" si="37"/>
        <v/>
      </c>
      <c r="AC186" s="10" t="str">
        <f t="shared" ca="1" si="38"/>
        <v/>
      </c>
      <c r="AD186" s="65">
        <f ca="1">Sheet3!N186</f>
        <v>-0.35982156951201461</v>
      </c>
      <c r="AE186" s="65">
        <f ca="1">Sheet3!O186</f>
        <v>-0.40476997902568362</v>
      </c>
      <c r="AF186" s="10" t="str">
        <f t="shared" ca="1" si="39"/>
        <v/>
      </c>
      <c r="AG186" s="10" t="str">
        <f t="shared" ca="1" si="40"/>
        <v>Exit Hedge</v>
      </c>
      <c r="AH186" s="3" t="str">
        <f t="shared" ca="1" si="48"/>
        <v/>
      </c>
      <c r="AI186" s="5" t="str">
        <f t="shared" ca="1" si="41"/>
        <v/>
      </c>
    </row>
    <row r="187" spans="10:35" x14ac:dyDescent="0.2">
      <c r="J187" s="3">
        <v>185</v>
      </c>
      <c r="K187" s="72">
        <f t="shared" si="42"/>
        <v>0.25999999999999934</v>
      </c>
      <c r="L187" s="57">
        <f t="shared" ca="1" si="43"/>
        <v>49.311268451188951</v>
      </c>
      <c r="M187" s="55">
        <f t="shared" ca="1" si="44"/>
        <v>4.4231267801919168E-2</v>
      </c>
      <c r="N187" s="56">
        <f t="shared" ca="1" si="45"/>
        <v>8.904925794512257E-2</v>
      </c>
      <c r="O187" s="55">
        <f t="shared" ca="1" si="46"/>
        <v>0.95576873219808078</v>
      </c>
      <c r="P187" s="55">
        <f t="shared" ca="1" si="47"/>
        <v>0.91095074205487747</v>
      </c>
      <c r="Q187" s="57">
        <f t="shared" ca="1" si="33"/>
        <v>0.63201221151037146</v>
      </c>
      <c r="R187" s="57">
        <f t="shared" ca="1" si="34"/>
        <v>36.308577915001287</v>
      </c>
      <c r="S187" s="55">
        <f t="shared" ca="1" si="35"/>
        <v>8.904925794512257E-2</v>
      </c>
      <c r="T187" s="29">
        <f t="shared" ca="1" si="36"/>
        <v>-0.91095074205487747</v>
      </c>
      <c r="U187" s="58"/>
      <c r="V187" s="10"/>
      <c r="W187" s="10"/>
      <c r="X187" s="10"/>
      <c r="Y187" s="10"/>
      <c r="Z187" s="10"/>
      <c r="AA187" s="64">
        <f ca="1">IFERROR(Sheet3!Q187,"")</f>
        <v>54.79809419235491</v>
      </c>
      <c r="AB187" s="10" t="str">
        <f t="shared" ca="1" si="37"/>
        <v/>
      </c>
      <c r="AC187" s="10" t="str">
        <f t="shared" ca="1" si="38"/>
        <v/>
      </c>
      <c r="AD187" s="65">
        <f ca="1">Sheet3!N187</f>
        <v>-0.24149799677015693</v>
      </c>
      <c r="AE187" s="65">
        <f ca="1">Sheet3!O187</f>
        <v>-0.2959219908553325</v>
      </c>
      <c r="AF187" s="10" t="str">
        <f t="shared" ca="1" si="39"/>
        <v/>
      </c>
      <c r="AG187" s="10" t="str">
        <f t="shared" ca="1" si="40"/>
        <v>Exit Hedge</v>
      </c>
      <c r="AH187" s="3" t="str">
        <f t="shared" ca="1" si="48"/>
        <v/>
      </c>
      <c r="AI187" s="5" t="str">
        <f t="shared" ca="1" si="41"/>
        <v/>
      </c>
    </row>
    <row r="188" spans="10:35" x14ac:dyDescent="0.2">
      <c r="J188" s="3">
        <v>186</v>
      </c>
      <c r="K188" s="72">
        <f t="shared" si="42"/>
        <v>0.25599999999999934</v>
      </c>
      <c r="L188" s="57">
        <f t="shared" ca="1" si="43"/>
        <v>49.693289316063392</v>
      </c>
      <c r="M188" s="55">
        <f t="shared" ca="1" si="44"/>
        <v>4.5200928110185411E-2</v>
      </c>
      <c r="N188" s="56">
        <f t="shared" ca="1" si="45"/>
        <v>9.0267982748238301E-2</v>
      </c>
      <c r="O188" s="55">
        <f t="shared" ca="1" si="46"/>
        <v>0.95479907188981461</v>
      </c>
      <c r="P188" s="55">
        <f t="shared" ca="1" si="47"/>
        <v>0.90973201725176167</v>
      </c>
      <c r="Q188" s="57">
        <f t="shared" ca="1" si="33"/>
        <v>0.64280080142515494</v>
      </c>
      <c r="R188" s="57">
        <f t="shared" ca="1" si="34"/>
        <v>35.967946768209906</v>
      </c>
      <c r="S188" s="55">
        <f t="shared" ca="1" si="35"/>
        <v>9.0267982748238301E-2</v>
      </c>
      <c r="T188" s="29">
        <f t="shared" ca="1" si="36"/>
        <v>-0.90973201725176167</v>
      </c>
      <c r="U188" s="58"/>
      <c r="V188" s="10"/>
      <c r="W188" s="10"/>
      <c r="X188" s="10"/>
      <c r="Y188" s="10"/>
      <c r="Z188" s="10"/>
      <c r="AA188" s="64">
        <f ca="1">IFERROR(Sheet3!Q188,"")</f>
        <v>47.431843981326352</v>
      </c>
      <c r="AB188" s="10" t="str">
        <f t="shared" ca="1" si="37"/>
        <v/>
      </c>
      <c r="AC188" s="10" t="str">
        <f t="shared" ca="1" si="38"/>
        <v/>
      </c>
      <c r="AD188" s="65">
        <f ca="1">Sheet3!N188</f>
        <v>-0.11135610953989783</v>
      </c>
      <c r="AE188" s="65">
        <f ca="1">Sheet3!O188</f>
        <v>-0.17287806997837607</v>
      </c>
      <c r="AF188" s="10" t="str">
        <f t="shared" ca="1" si="39"/>
        <v/>
      </c>
      <c r="AG188" s="10" t="str">
        <f t="shared" ca="1" si="40"/>
        <v>Exit Hedge</v>
      </c>
      <c r="AH188" s="3" t="str">
        <f t="shared" ca="1" si="48"/>
        <v/>
      </c>
      <c r="AI188" s="5" t="str">
        <f t="shared" ca="1" si="41"/>
        <v/>
      </c>
    </row>
    <row r="189" spans="10:35" x14ac:dyDescent="0.2">
      <c r="J189" s="3">
        <v>187</v>
      </c>
      <c r="K189" s="72">
        <f t="shared" si="42"/>
        <v>0.25199999999999934</v>
      </c>
      <c r="L189" s="57">
        <f t="shared" ca="1" si="43"/>
        <v>51.687298682710392</v>
      </c>
      <c r="M189" s="55">
        <f t="shared" ca="1" si="44"/>
        <v>5.5586389415297505E-2</v>
      </c>
      <c r="N189" s="56">
        <f t="shared" ca="1" si="45"/>
        <v>0.10720193255918653</v>
      </c>
      <c r="O189" s="55">
        <f t="shared" ca="1" si="46"/>
        <v>0.94441361058470252</v>
      </c>
      <c r="P189" s="55">
        <f t="shared" ca="1" si="47"/>
        <v>0.89279806744081347</v>
      </c>
      <c r="Q189" s="57">
        <f t="shared" ca="1" si="33"/>
        <v>0.81340883773939598</v>
      </c>
      <c r="R189" s="57">
        <f t="shared" ca="1" si="34"/>
        <v>34.175157584434736</v>
      </c>
      <c r="S189" s="55">
        <f t="shared" ca="1" si="35"/>
        <v>0.10720193255918653</v>
      </c>
      <c r="T189" s="29">
        <f t="shared" ca="1" si="36"/>
        <v>-0.89279806744081347</v>
      </c>
      <c r="U189" s="58"/>
      <c r="V189" s="10"/>
      <c r="W189" s="10"/>
      <c r="X189" s="10"/>
      <c r="Y189" s="10"/>
      <c r="Z189" s="10"/>
      <c r="AA189" s="64">
        <f ca="1">IFERROR(Sheet3!Q189,"")</f>
        <v>44.951060268032911</v>
      </c>
      <c r="AB189" s="10" t="str">
        <f t="shared" ca="1" si="37"/>
        <v/>
      </c>
      <c r="AC189" s="10" t="str">
        <f t="shared" ca="1" si="38"/>
        <v/>
      </c>
      <c r="AD189" s="65">
        <f ca="1">Sheet3!N189</f>
        <v>0.23134455317183011</v>
      </c>
      <c r="AE189" s="65">
        <f ca="1">Sheet3!O189</f>
        <v>9.6603678788428057E-2</v>
      </c>
      <c r="AF189" s="10" t="str">
        <f t="shared" ca="1" si="39"/>
        <v/>
      </c>
      <c r="AG189" s="10" t="str">
        <f t="shared" ca="1" si="40"/>
        <v/>
      </c>
      <c r="AH189" s="3" t="str">
        <f t="shared" ca="1" si="48"/>
        <v/>
      </c>
      <c r="AI189" s="5" t="str">
        <f t="shared" ca="1" si="41"/>
        <v/>
      </c>
    </row>
    <row r="190" spans="10:35" x14ac:dyDescent="0.2">
      <c r="J190" s="3">
        <v>188</v>
      </c>
      <c r="K190" s="72">
        <f t="shared" si="42"/>
        <v>0.24799999999999933</v>
      </c>
      <c r="L190" s="57">
        <f t="shared" ca="1" si="43"/>
        <v>51.470747492132148</v>
      </c>
      <c r="M190" s="55">
        <f t="shared" ca="1" si="44"/>
        <v>5.3046714625742057E-2</v>
      </c>
      <c r="N190" s="56">
        <f t="shared" ca="1" si="45"/>
        <v>0.10250491698858537</v>
      </c>
      <c r="O190" s="55">
        <f t="shared" ca="1" si="46"/>
        <v>0.94695328537425794</v>
      </c>
      <c r="P190" s="55">
        <f t="shared" ca="1" si="47"/>
        <v>0.89749508301141467</v>
      </c>
      <c r="Q190" s="57">
        <f t="shared" ca="1" si="33"/>
        <v>0.76280769234022738</v>
      </c>
      <c r="R190" s="57">
        <f t="shared" ca="1" si="34"/>
        <v>34.371730798528063</v>
      </c>
      <c r="S190" s="55">
        <f t="shared" ca="1" si="35"/>
        <v>0.10250491698858537</v>
      </c>
      <c r="T190" s="29">
        <f t="shared" ca="1" si="36"/>
        <v>-0.89749508301141467</v>
      </c>
      <c r="U190" s="58"/>
      <c r="V190" s="10"/>
      <c r="W190" s="10"/>
      <c r="X190" s="10"/>
      <c r="Y190" s="10"/>
      <c r="Z190" s="10"/>
      <c r="AA190" s="64">
        <f ca="1">IFERROR(Sheet3!Q190,"")</f>
        <v>39.418779964473892</v>
      </c>
      <c r="AB190" s="10" t="str">
        <f t="shared" ca="1" si="37"/>
        <v/>
      </c>
      <c r="AC190" s="10" t="str">
        <f t="shared" ca="1" si="38"/>
        <v/>
      </c>
      <c r="AD190" s="65">
        <f ca="1">Sheet3!N190</f>
        <v>0.36982177766287094</v>
      </c>
      <c r="AE190" s="65">
        <f ca="1">Sheet3!O190</f>
        <v>0.27874907803805665</v>
      </c>
      <c r="AF190" s="10" t="str">
        <f t="shared" ca="1" si="39"/>
        <v/>
      </c>
      <c r="AG190" s="10" t="str">
        <f t="shared" ca="1" si="40"/>
        <v/>
      </c>
      <c r="AH190" s="3" t="str">
        <f t="shared" ca="1" si="48"/>
        <v/>
      </c>
      <c r="AI190" s="5" t="str">
        <f t="shared" ca="1" si="41"/>
        <v/>
      </c>
    </row>
    <row r="191" spans="10:35" x14ac:dyDescent="0.2">
      <c r="J191" s="3">
        <v>189</v>
      </c>
      <c r="K191" s="72">
        <f t="shared" si="42"/>
        <v>0.24399999999999933</v>
      </c>
      <c r="L191" s="57">
        <f t="shared" ca="1" si="43"/>
        <v>50.752938336514028</v>
      </c>
      <c r="M191" s="55">
        <f t="shared" ca="1" si="44"/>
        <v>4.7655925845694856E-2</v>
      </c>
      <c r="N191" s="56">
        <f t="shared" ca="1" si="45"/>
        <v>9.3043285746431559E-2</v>
      </c>
      <c r="O191" s="55">
        <f t="shared" ca="1" si="46"/>
        <v>0.95234407415430511</v>
      </c>
      <c r="P191" s="55">
        <f t="shared" ca="1" si="47"/>
        <v>0.90695671425356839</v>
      </c>
      <c r="Q191" s="57">
        <f t="shared" ca="1" si="33"/>
        <v>0.66620977016892802</v>
      </c>
      <c r="R191" s="57">
        <f t="shared" ca="1" si="34"/>
        <v>35.023576227214598</v>
      </c>
      <c r="S191" s="55">
        <f t="shared" ca="1" si="35"/>
        <v>9.3043285746431559E-2</v>
      </c>
      <c r="T191" s="29">
        <f t="shared" ca="1" si="36"/>
        <v>-0.90695671425356839</v>
      </c>
      <c r="U191" s="58"/>
      <c r="V191" s="10"/>
      <c r="W191" s="10"/>
      <c r="X191" s="10"/>
      <c r="Y191" s="10"/>
      <c r="Z191" s="10"/>
      <c r="AA191" s="64">
        <f ca="1">IFERROR(Sheet3!Q191,"")</f>
        <v>43.829544055280017</v>
      </c>
      <c r="AB191" s="10" t="str">
        <f t="shared" ca="1" si="37"/>
        <v/>
      </c>
      <c r="AC191" s="10" t="str">
        <f t="shared" ca="1" si="38"/>
        <v/>
      </c>
      <c r="AD191" s="65">
        <f ca="1">Sheet3!N191</f>
        <v>0.3233136247981605</v>
      </c>
      <c r="AE191" s="65">
        <f ca="1">Sheet3!O191</f>
        <v>0.30845877587812592</v>
      </c>
      <c r="AF191" s="10" t="str">
        <f t="shared" ca="1" si="39"/>
        <v/>
      </c>
      <c r="AG191" s="10" t="str">
        <f t="shared" ca="1" si="40"/>
        <v/>
      </c>
      <c r="AH191" s="3" t="str">
        <f t="shared" ca="1" si="48"/>
        <v/>
      </c>
      <c r="AI191" s="5" t="str">
        <f t="shared" ca="1" si="41"/>
        <v/>
      </c>
    </row>
    <row r="192" spans="10:35" x14ac:dyDescent="0.2">
      <c r="J192" s="3">
        <v>190</v>
      </c>
      <c r="K192" s="72">
        <f t="shared" si="42"/>
        <v>0.23999999999999932</v>
      </c>
      <c r="L192" s="57">
        <f t="shared" ca="1" si="43"/>
        <v>50.75901349784661</v>
      </c>
      <c r="M192" s="55">
        <f t="shared" ca="1" si="44"/>
        <v>4.6507338536546573E-2</v>
      </c>
      <c r="N192" s="56">
        <f t="shared" ca="1" si="45"/>
        <v>9.0647770105318312E-2</v>
      </c>
      <c r="O192" s="55">
        <f t="shared" ca="1" si="46"/>
        <v>0.95349266146345346</v>
      </c>
      <c r="P192" s="55">
        <f t="shared" ca="1" si="47"/>
        <v>0.90935222989468167</v>
      </c>
      <c r="Q192" s="57">
        <f t="shared" ca="1" si="33"/>
        <v>0.6415124004643058</v>
      </c>
      <c r="R192" s="57">
        <f t="shared" ca="1" si="34"/>
        <v>35.023448921712692</v>
      </c>
      <c r="S192" s="55">
        <f t="shared" ca="1" si="35"/>
        <v>9.0647770105318312E-2</v>
      </c>
      <c r="T192" s="29">
        <f t="shared" ca="1" si="36"/>
        <v>-0.90935222989468167</v>
      </c>
      <c r="U192" s="58"/>
      <c r="V192" s="10"/>
      <c r="W192" s="10"/>
      <c r="X192" s="10"/>
      <c r="Y192" s="10"/>
      <c r="Z192" s="10"/>
      <c r="AA192" s="64">
        <f ca="1">IFERROR(Sheet3!Q192,"")</f>
        <v>43.388112441950305</v>
      </c>
      <c r="AB192" s="10" t="str">
        <f t="shared" ca="1" si="37"/>
        <v/>
      </c>
      <c r="AC192" s="10" t="str">
        <f t="shared" ca="1" si="38"/>
        <v/>
      </c>
      <c r="AD192" s="65">
        <f ca="1">Sheet3!N192</f>
        <v>0.27776505646143335</v>
      </c>
      <c r="AE192" s="65">
        <f ca="1">Sheet3!O192</f>
        <v>0.28799629626699752</v>
      </c>
      <c r="AF192" s="10" t="str">
        <f t="shared" ca="1" si="39"/>
        <v>Hedge</v>
      </c>
      <c r="AG192" s="10" t="str">
        <f t="shared" ca="1" si="40"/>
        <v/>
      </c>
      <c r="AH192" s="3" t="str">
        <f t="shared" ca="1" si="48"/>
        <v/>
      </c>
      <c r="AI192" s="5" t="str">
        <f t="shared" ca="1" si="41"/>
        <v/>
      </c>
    </row>
    <row r="193" spans="10:35" x14ac:dyDescent="0.2">
      <c r="J193" s="3">
        <v>191</v>
      </c>
      <c r="K193" s="72">
        <f t="shared" si="42"/>
        <v>0.23599999999999932</v>
      </c>
      <c r="L193" s="57">
        <f t="shared" ca="1" si="43"/>
        <v>54.394341742323867</v>
      </c>
      <c r="M193" s="55">
        <f t="shared" ca="1" si="44"/>
        <v>6.8290002738703837E-2</v>
      </c>
      <c r="N193" s="56">
        <f t="shared" ca="1" si="45"/>
        <v>0.12536264797047181</v>
      </c>
      <c r="O193" s="55">
        <f t="shared" ca="1" si="46"/>
        <v>0.93170999726129611</v>
      </c>
      <c r="P193" s="55">
        <f t="shared" ca="1" si="47"/>
        <v>0.87463735202952819</v>
      </c>
      <c r="Q193" s="57">
        <f t="shared" ca="1" si="33"/>
        <v>1.002649489382768</v>
      </c>
      <c r="R193" s="57">
        <f t="shared" ca="1" si="34"/>
        <v>31.779914025956451</v>
      </c>
      <c r="S193" s="55">
        <f t="shared" ca="1" si="35"/>
        <v>0.12536264797047181</v>
      </c>
      <c r="T193" s="29">
        <f t="shared" ca="1" si="36"/>
        <v>-0.87463735202952819</v>
      </c>
      <c r="U193" s="58"/>
      <c r="V193" s="10"/>
      <c r="W193" s="10"/>
      <c r="X193" s="10"/>
      <c r="Y193" s="10"/>
      <c r="Z193" s="10"/>
      <c r="AA193" s="64">
        <f ca="1">IFERROR(Sheet3!Q193,"")</f>
        <v>54.856429410625964</v>
      </c>
      <c r="AB193" s="10" t="str">
        <f t="shared" ca="1" si="37"/>
        <v/>
      </c>
      <c r="AC193" s="10" t="str">
        <f t="shared" ca="1" si="38"/>
        <v/>
      </c>
      <c r="AD193" s="65">
        <f ca="1">Sheet3!N193</f>
        <v>0.71966524884805949</v>
      </c>
      <c r="AE193" s="65">
        <f ca="1">Sheet3!O193</f>
        <v>0.5757755979877055</v>
      </c>
      <c r="AF193" s="10" t="str">
        <f t="shared" ca="1" si="39"/>
        <v/>
      </c>
      <c r="AG193" s="10" t="str">
        <f t="shared" ca="1" si="40"/>
        <v/>
      </c>
      <c r="AH193" s="3" t="str">
        <f t="shared" ca="1" si="48"/>
        <v/>
      </c>
      <c r="AI193" s="5" t="str">
        <f t="shared" ca="1" si="41"/>
        <v/>
      </c>
    </row>
    <row r="194" spans="10:35" x14ac:dyDescent="0.2">
      <c r="J194" s="3">
        <v>192</v>
      </c>
      <c r="K194" s="72">
        <f t="shared" si="42"/>
        <v>0.23199999999999932</v>
      </c>
      <c r="L194" s="57">
        <f t="shared" ca="1" si="43"/>
        <v>58.195312743437171</v>
      </c>
      <c r="M194" s="55">
        <f t="shared" ca="1" si="44"/>
        <v>9.6927987480829897E-2</v>
      </c>
      <c r="N194" s="56">
        <f t="shared" ca="1" si="45"/>
        <v>0.16800177549736811</v>
      </c>
      <c r="O194" s="55">
        <f t="shared" ca="1" si="46"/>
        <v>0.90307201251917013</v>
      </c>
      <c r="P194" s="55">
        <f t="shared" ca="1" si="47"/>
        <v>0.83199822450263183</v>
      </c>
      <c r="Q194" s="57">
        <f t="shared" ca="1" si="33"/>
        <v>1.5184309599181347</v>
      </c>
      <c r="R194" s="57">
        <f t="shared" ca="1" si="34"/>
        <v>28.525391793421349</v>
      </c>
      <c r="S194" s="55">
        <f t="shared" ca="1" si="35"/>
        <v>0.16800177549736811</v>
      </c>
      <c r="T194" s="29">
        <f t="shared" ca="1" si="36"/>
        <v>-0.83199822450263183</v>
      </c>
      <c r="U194" s="58"/>
      <c r="V194" s="10"/>
      <c r="W194" s="10"/>
      <c r="X194" s="10"/>
      <c r="Y194" s="10"/>
      <c r="Z194" s="10"/>
      <c r="AA194" s="64">
        <f ca="1">IFERROR(Sheet3!Q194,"")</f>
        <v>76.51742335849039</v>
      </c>
      <c r="AB194" s="10" t="str">
        <f t="shared" ca="1" si="37"/>
        <v>Hedge</v>
      </c>
      <c r="AC194" s="10" t="str">
        <f t="shared" ca="1" si="38"/>
        <v/>
      </c>
      <c r="AD194" s="65">
        <f ca="1">Sheet3!N194</f>
        <v>1.4141638016795</v>
      </c>
      <c r="AE194" s="65">
        <f ca="1">Sheet3!O194</f>
        <v>1.1347010671155684</v>
      </c>
      <c r="AF194" s="10" t="str">
        <f t="shared" ca="1" si="39"/>
        <v/>
      </c>
      <c r="AG194" s="10" t="str">
        <f t="shared" ca="1" si="40"/>
        <v/>
      </c>
      <c r="AH194" s="3" t="str">
        <f t="shared" ca="1" si="48"/>
        <v/>
      </c>
      <c r="AI194" s="5" t="str">
        <f t="shared" ca="1" si="41"/>
        <v/>
      </c>
    </row>
    <row r="195" spans="10:35" x14ac:dyDescent="0.2">
      <c r="J195" s="3">
        <v>193</v>
      </c>
      <c r="K195" s="72">
        <f t="shared" si="42"/>
        <v>0.22799999999999931</v>
      </c>
      <c r="L195" s="57">
        <f t="shared" ca="1" si="43"/>
        <v>55.728647361850584</v>
      </c>
      <c r="M195" s="55">
        <f t="shared" ca="1" si="44"/>
        <v>7.5170826223095052E-2</v>
      </c>
      <c r="N195" s="56">
        <f t="shared" ca="1" si="45"/>
        <v>0.13477914890100609</v>
      </c>
      <c r="O195" s="55">
        <f t="shared" ca="1" si="46"/>
        <v>0.92482917377690499</v>
      </c>
      <c r="P195" s="55">
        <f t="shared" ca="1" si="47"/>
        <v>0.86522085109899394</v>
      </c>
      <c r="Q195" s="57">
        <f t="shared" ref="Q195:Q251" ca="1" si="49">IFERROR(MAX(((((L195*EXP(-$B$4*K195))*N195)-($B$2*EXP(-$B$3*K195))*M195)),0),"")</f>
        <v>1.1040282437854119</v>
      </c>
      <c r="R195" s="57">
        <f t="shared" ref="R195:R251" ca="1" si="50">IFERROR(MAX(((($B$2*EXP(-$B$3*K195))*O195)-(L195*EXP(-$B$4*$B$6))*P195),0),"")</f>
        <v>30.608332799132846</v>
      </c>
      <c r="S195" s="55">
        <f t="shared" ref="S195:S251" ca="1" si="51">IFERROR(N195*EXP(-$B$4*K195),"")</f>
        <v>0.13477914890100609</v>
      </c>
      <c r="T195" s="29">
        <f t="shared" ref="T195:T251" ca="1" si="52">IFERROR((N195-1)*EXP(-$B$4*K195),"")</f>
        <v>-0.86522085109899394</v>
      </c>
      <c r="U195" s="58"/>
      <c r="V195" s="10"/>
      <c r="W195" s="10"/>
      <c r="X195" s="10"/>
      <c r="Y195" s="10"/>
      <c r="Z195" s="10"/>
      <c r="AA195" s="64">
        <f ca="1">IFERROR(Sheet3!Q195,"")</f>
        <v>68.506968775311691</v>
      </c>
      <c r="AB195" s="10" t="str">
        <f t="shared" ref="AB195:AB251" ca="1" si="53">IF(AA195&gt;$B$12,"Hedge","")</f>
        <v/>
      </c>
      <c r="AC195" s="10" t="str">
        <f t="shared" ref="AC195:AC251" ca="1" si="54">IF(AA195="","",IF(AA195&lt;$B$13,"Exit Hedge",""))</f>
        <v/>
      </c>
      <c r="AD195" s="65">
        <f ca="1">Sheet3!N195</f>
        <v>1.3613967255327424</v>
      </c>
      <c r="AE195" s="65">
        <f ca="1">Sheet3!O195</f>
        <v>1.2858315060603511</v>
      </c>
      <c r="AF195" s="10" t="str">
        <f t="shared" ref="AF195:AF251" ca="1" si="55">IF(AD195&gt;0,IF(AD195&lt;AE195,"Hedge",""),"")</f>
        <v/>
      </c>
      <c r="AG195" s="10" t="str">
        <f t="shared" ref="AG195:AG251" ca="1" si="56">IF(AD195&lt;0,IF(AD195&gt;AE195,"Exit Hedge",""),"")</f>
        <v/>
      </c>
      <c r="AH195" s="3" t="str">
        <f t="shared" ca="1" si="48"/>
        <v/>
      </c>
      <c r="AI195" s="5" t="str">
        <f t="shared" ref="AI195:AI251" ca="1" si="57">IF(AND(AG195="Exit Hedge",AC195="Exit Hedge"),"Exit Hedge","")</f>
        <v/>
      </c>
    </row>
    <row r="196" spans="10:35" x14ac:dyDescent="0.2">
      <c r="J196" s="3">
        <v>194</v>
      </c>
      <c r="K196" s="72">
        <f t="shared" ref="K196:K251" si="58">IFERROR(IF(K195-$B$7&gt;0,K195-$B$7,""),"")</f>
        <v>0.22399999999999931</v>
      </c>
      <c r="L196" s="57">
        <f t="shared" ref="L196:L251" ca="1" si="59">(L195+$B$8*$B$7*L195+$B$5*NORMSINV(RAND())*SQRT($B$7)*L195)</f>
        <v>51.455850195989967</v>
      </c>
      <c r="M196" s="55">
        <f t="shared" ref="M196:M251" ca="1" si="60">IFERROR(_xlfn.NORM.S.DIST((((LN(L196/$B$2)+($B$3-$B$4-($B$5^2)/2)*K196)/($B$5*SQRT(K196)))),TRUE),"")</f>
        <v>4.5512197109836831E-2</v>
      </c>
      <c r="N196" s="56">
        <f t="shared" ref="N196:N251" ca="1" si="61">IFERROR(_xlfn.NORM.S.DIST((((LN(L196/$B$2)+($B$3-$B$4+($B$5^2)/2)*K196)/($B$5*SQRT(K196)))),TRUE),"")</f>
        <v>8.711796036607336E-2</v>
      </c>
      <c r="O196" s="55">
        <f t="shared" ref="O196:O251" ca="1" si="62">IFERROR(_xlfn.NORM.S.DIST(-(((LN(L196/$B$2)+($B$3-$B$4-($B$5^2)/2)*K196)/($B$5*SQRT(K196)))),TRUE),"")</f>
        <v>0.95448780289016322</v>
      </c>
      <c r="P196" s="55">
        <f t="shared" ref="P196:P251" ca="1" si="63">IFERROR(_xlfn.NORM.S.DIST(-(((LN(L196/$B$2)+($B$3-$B$4+($B$5^2)/2)*K196)/($B$5*SQRT(K196)))),TRUE),"")</f>
        <v>0.91288203963392667</v>
      </c>
      <c r="Q196" s="57">
        <f t="shared" ca="1" si="49"/>
        <v>0.6021930686628858</v>
      </c>
      <c r="R196" s="57">
        <f t="shared" ca="1" si="50"/>
        <v>34.409984176319234</v>
      </c>
      <c r="S196" s="55">
        <f t="shared" ca="1" si="51"/>
        <v>8.711796036607336E-2</v>
      </c>
      <c r="T196" s="29">
        <f t="shared" ca="1" si="52"/>
        <v>-0.91288203963392667</v>
      </c>
      <c r="U196" s="58"/>
      <c r="V196" s="10"/>
      <c r="W196" s="10"/>
      <c r="X196" s="10"/>
      <c r="Y196" s="10"/>
      <c r="Z196" s="10"/>
      <c r="AA196" s="64">
        <f ca="1">IFERROR(Sheet3!Q196,"")</f>
        <v>61.230354621211106</v>
      </c>
      <c r="AB196" s="10" t="str">
        <f t="shared" ca="1" si="53"/>
        <v/>
      </c>
      <c r="AC196" s="10" t="str">
        <f t="shared" ca="1" si="54"/>
        <v/>
      </c>
      <c r="AD196" s="65">
        <f ca="1">Sheet3!N196</f>
        <v>0.67278821443755277</v>
      </c>
      <c r="AE196" s="65">
        <f ca="1">Sheet3!O196</f>
        <v>0.87713597831181889</v>
      </c>
      <c r="AF196" s="10" t="str">
        <f t="shared" ca="1" si="55"/>
        <v>Hedge</v>
      </c>
      <c r="AG196" s="10" t="str">
        <f t="shared" ca="1" si="56"/>
        <v/>
      </c>
      <c r="AH196" s="3" t="str">
        <f t="shared" ca="1" si="48"/>
        <v/>
      </c>
      <c r="AI196" s="5" t="str">
        <f t="shared" ca="1" si="57"/>
        <v/>
      </c>
    </row>
    <row r="197" spans="10:35" x14ac:dyDescent="0.2">
      <c r="J197" s="3">
        <v>195</v>
      </c>
      <c r="K197" s="72">
        <f t="shared" si="58"/>
        <v>0.21999999999999931</v>
      </c>
      <c r="L197" s="57">
        <f t="shared" ca="1" si="59"/>
        <v>49.241635111484797</v>
      </c>
      <c r="M197" s="55">
        <f t="shared" ca="1" si="60"/>
        <v>3.3076171007412378E-2</v>
      </c>
      <c r="N197" s="56">
        <f t="shared" ca="1" si="61"/>
        <v>6.56416106144663E-2</v>
      </c>
      <c r="O197" s="55">
        <f t="shared" ca="1" si="62"/>
        <v>0.96692382899258766</v>
      </c>
      <c r="P197" s="55">
        <f t="shared" ca="1" si="63"/>
        <v>0.93435838938553373</v>
      </c>
      <c r="Q197" s="57">
        <f t="shared" ca="1" si="49"/>
        <v>0.41109000464211798</v>
      </c>
      <c r="R197" s="57">
        <f t="shared" ca="1" si="50"/>
        <v>36.463796633419982</v>
      </c>
      <c r="S197" s="55">
        <f t="shared" ca="1" si="51"/>
        <v>6.56416106144663E-2</v>
      </c>
      <c r="T197" s="29">
        <f t="shared" ca="1" si="52"/>
        <v>-0.93435838938553373</v>
      </c>
      <c r="U197" s="58"/>
      <c r="V197" s="10"/>
      <c r="W197" s="10"/>
      <c r="X197" s="10"/>
      <c r="Y197" s="10"/>
      <c r="Z197" s="10"/>
      <c r="AA197" s="64">
        <f ca="1">IFERROR(Sheet3!Q197,"")</f>
        <v>52.596726483216614</v>
      </c>
      <c r="AB197" s="10" t="str">
        <f t="shared" ca="1" si="53"/>
        <v/>
      </c>
      <c r="AC197" s="10" t="str">
        <f t="shared" ca="1" si="54"/>
        <v/>
      </c>
      <c r="AD197" s="65">
        <f ca="1">Sheet3!N197</f>
        <v>-3.4550883709741242E-2</v>
      </c>
      <c r="AE197" s="65">
        <f ca="1">Sheet3!O197</f>
        <v>0.26934473696411215</v>
      </c>
      <c r="AF197" s="10" t="str">
        <f t="shared" ca="1" si="55"/>
        <v/>
      </c>
      <c r="AG197" s="10" t="str">
        <f t="shared" ca="1" si="56"/>
        <v/>
      </c>
      <c r="AH197" s="3" t="str">
        <f t="shared" ca="1" si="48"/>
        <v/>
      </c>
      <c r="AI197" s="5" t="str">
        <f t="shared" ca="1" si="57"/>
        <v/>
      </c>
    </row>
    <row r="198" spans="10:35" x14ac:dyDescent="0.2">
      <c r="J198" s="3">
        <v>196</v>
      </c>
      <c r="K198" s="72">
        <f t="shared" si="58"/>
        <v>0.2159999999999993</v>
      </c>
      <c r="L198" s="57">
        <f t="shared" ca="1" si="59"/>
        <v>49.965828670630813</v>
      </c>
      <c r="M198" s="55">
        <f t="shared" ca="1" si="60"/>
        <v>3.5338894601902704E-2</v>
      </c>
      <c r="N198" s="56">
        <f t="shared" ca="1" si="61"/>
        <v>6.9142007566657934E-2</v>
      </c>
      <c r="O198" s="55">
        <f t="shared" ca="1" si="62"/>
        <v>0.96466110539809735</v>
      </c>
      <c r="P198" s="55">
        <f t="shared" ca="1" si="63"/>
        <v>0.93085799243334211</v>
      </c>
      <c r="Q198" s="57">
        <f t="shared" ca="1" si="49"/>
        <v>0.43944464098613123</v>
      </c>
      <c r="R198" s="57">
        <f t="shared" ca="1" si="50"/>
        <v>35.798669201381124</v>
      </c>
      <c r="S198" s="55">
        <f t="shared" ca="1" si="51"/>
        <v>6.9142007566657934E-2</v>
      </c>
      <c r="T198" s="29">
        <f t="shared" ca="1" si="52"/>
        <v>-0.93085799243334211</v>
      </c>
      <c r="U198" s="58"/>
      <c r="V198" s="10"/>
      <c r="W198" s="10"/>
      <c r="X198" s="10"/>
      <c r="Y198" s="10"/>
      <c r="Z198" s="10"/>
      <c r="AA198" s="64">
        <f ca="1">IFERROR(Sheet3!Q198,"")</f>
        <v>49.755249345435047</v>
      </c>
      <c r="AB198" s="10" t="str">
        <f t="shared" ca="1" si="53"/>
        <v/>
      </c>
      <c r="AC198" s="10" t="str">
        <f t="shared" ca="1" si="54"/>
        <v/>
      </c>
      <c r="AD198" s="65">
        <f ca="1">Sheet3!N198</f>
        <v>-0.31293586925485783</v>
      </c>
      <c r="AE198" s="65">
        <f ca="1">Sheet3!O198</f>
        <v>-0.1188423338485345</v>
      </c>
      <c r="AF198" s="10" t="str">
        <f t="shared" ca="1" si="55"/>
        <v/>
      </c>
      <c r="AG198" s="10" t="str">
        <f t="shared" ca="1" si="56"/>
        <v/>
      </c>
      <c r="AH198" s="3" t="str">
        <f t="shared" ca="1" si="48"/>
        <v/>
      </c>
      <c r="AI198" s="5" t="str">
        <f t="shared" ca="1" si="57"/>
        <v/>
      </c>
    </row>
    <row r="199" spans="10:35" x14ac:dyDescent="0.2">
      <c r="J199" s="3">
        <v>197</v>
      </c>
      <c r="K199" s="72">
        <f t="shared" si="58"/>
        <v>0.2119999999999993</v>
      </c>
      <c r="L199" s="57">
        <f t="shared" ca="1" si="59"/>
        <v>48.42533556487701</v>
      </c>
      <c r="M199" s="55">
        <f t="shared" ca="1" si="60"/>
        <v>2.7444451715316912E-2</v>
      </c>
      <c r="N199" s="56">
        <f t="shared" ca="1" si="61"/>
        <v>5.5082672767776494E-2</v>
      </c>
      <c r="O199" s="55">
        <f t="shared" ca="1" si="62"/>
        <v>0.97255554828468305</v>
      </c>
      <c r="P199" s="55">
        <f t="shared" ca="1" si="63"/>
        <v>0.94491732723222355</v>
      </c>
      <c r="Q199" s="57">
        <f t="shared" ca="1" si="49"/>
        <v>0.32485444557456944</v>
      </c>
      <c r="R199" s="57">
        <f t="shared" ca="1" si="50"/>
        <v>37.255294660613515</v>
      </c>
      <c r="S199" s="55">
        <f t="shared" ca="1" si="51"/>
        <v>5.5082672767776494E-2</v>
      </c>
      <c r="T199" s="29">
        <f t="shared" ca="1" si="52"/>
        <v>-0.94491732723222355</v>
      </c>
      <c r="U199" s="58"/>
      <c r="V199" s="10"/>
      <c r="W199" s="10"/>
      <c r="X199" s="10"/>
      <c r="Y199" s="10"/>
      <c r="Z199" s="10"/>
      <c r="AA199" s="64">
        <f ca="1">IFERROR(Sheet3!Q199,"")</f>
        <v>49.119148981077075</v>
      </c>
      <c r="AB199" s="10" t="str">
        <f t="shared" ca="1" si="53"/>
        <v/>
      </c>
      <c r="AC199" s="10" t="str">
        <f t="shared" ca="1" si="54"/>
        <v/>
      </c>
      <c r="AD199" s="65">
        <f ca="1">Sheet3!N199</f>
        <v>-0.6459445510290891</v>
      </c>
      <c r="AE199" s="65">
        <f ca="1">Sheet3!O199</f>
        <v>-0.47024381196890419</v>
      </c>
      <c r="AF199" s="10" t="str">
        <f t="shared" ca="1" si="55"/>
        <v/>
      </c>
      <c r="AG199" s="10" t="str">
        <f t="shared" ca="1" si="56"/>
        <v/>
      </c>
      <c r="AH199" s="3" t="str">
        <f t="shared" ca="1" si="48"/>
        <v/>
      </c>
      <c r="AI199" s="5" t="str">
        <f t="shared" ca="1" si="57"/>
        <v/>
      </c>
    </row>
    <row r="200" spans="10:35" x14ac:dyDescent="0.2">
      <c r="J200" s="3">
        <v>198</v>
      </c>
      <c r="K200" s="72">
        <f t="shared" si="58"/>
        <v>0.2079999999999993</v>
      </c>
      <c r="L200" s="57">
        <f t="shared" ca="1" si="59"/>
        <v>50.606755340655518</v>
      </c>
      <c r="M200" s="55">
        <f t="shared" ca="1" si="60"/>
        <v>3.6075319349953901E-2</v>
      </c>
      <c r="N200" s="56">
        <f t="shared" ca="1" si="61"/>
        <v>6.9581208943788858E-2</v>
      </c>
      <c r="O200" s="55">
        <f t="shared" ca="1" si="62"/>
        <v>0.96392468065004611</v>
      </c>
      <c r="P200" s="55">
        <f t="shared" ca="1" si="63"/>
        <v>0.93041879105621117</v>
      </c>
      <c r="Q200" s="57">
        <f t="shared" ca="1" si="49"/>
        <v>0.44093362287026538</v>
      </c>
      <c r="R200" s="57">
        <f t="shared" ca="1" si="50"/>
        <v>35.220687673129547</v>
      </c>
      <c r="S200" s="55">
        <f t="shared" ca="1" si="51"/>
        <v>6.9581208943788858E-2</v>
      </c>
      <c r="T200" s="29">
        <f t="shared" ca="1" si="52"/>
        <v>-0.93041879105621117</v>
      </c>
      <c r="U200" s="58"/>
      <c r="V200" s="10"/>
      <c r="W200" s="10"/>
      <c r="X200" s="10"/>
      <c r="Y200" s="10"/>
      <c r="Z200" s="10"/>
      <c r="AA200" s="64">
        <f ca="1">IFERROR(Sheet3!Q200,"")</f>
        <v>53.461768606111292</v>
      </c>
      <c r="AB200" s="10" t="str">
        <f t="shared" ca="1" si="53"/>
        <v/>
      </c>
      <c r="AC200" s="10" t="str">
        <f t="shared" ca="1" si="54"/>
        <v/>
      </c>
      <c r="AD200" s="65">
        <f ca="1">Sheet3!N200</f>
        <v>-0.48963024113628251</v>
      </c>
      <c r="AE200" s="65">
        <f ca="1">Sheet3!O200</f>
        <v>-0.48316809808048977</v>
      </c>
      <c r="AF200" s="10" t="str">
        <f t="shared" ca="1" si="55"/>
        <v/>
      </c>
      <c r="AG200" s="10" t="str">
        <f t="shared" ca="1" si="56"/>
        <v/>
      </c>
      <c r="AH200" s="3" t="str">
        <f t="shared" ca="1" si="48"/>
        <v/>
      </c>
      <c r="AI200" s="5" t="str">
        <f t="shared" ca="1" si="57"/>
        <v/>
      </c>
    </row>
    <row r="201" spans="10:35" x14ac:dyDescent="0.2">
      <c r="J201" s="3">
        <v>199</v>
      </c>
      <c r="K201" s="72">
        <f t="shared" si="58"/>
        <v>0.20399999999999929</v>
      </c>
      <c r="L201" s="57">
        <f t="shared" ca="1" si="59"/>
        <v>48.859309725575898</v>
      </c>
      <c r="M201" s="55">
        <f t="shared" ca="1" si="60"/>
        <v>2.7121309510007057E-2</v>
      </c>
      <c r="N201" s="56">
        <f t="shared" ca="1" si="61"/>
        <v>5.3837751251609306E-2</v>
      </c>
      <c r="O201" s="55">
        <f t="shared" ca="1" si="62"/>
        <v>0.97287869048999298</v>
      </c>
      <c r="P201" s="55">
        <f t="shared" ca="1" si="63"/>
        <v>0.94616224874839072</v>
      </c>
      <c r="Q201" s="57">
        <f t="shared" ca="1" si="49"/>
        <v>0.31384757825760756</v>
      </c>
      <c r="R201" s="57">
        <f t="shared" ca="1" si="50"/>
        <v>36.871791920687073</v>
      </c>
      <c r="S201" s="55">
        <f t="shared" ca="1" si="51"/>
        <v>5.3837751251609306E-2</v>
      </c>
      <c r="T201" s="29">
        <f t="shared" ca="1" si="52"/>
        <v>-0.94616224874839072</v>
      </c>
      <c r="U201" s="58"/>
      <c r="V201" s="10"/>
      <c r="W201" s="10"/>
      <c r="X201" s="10"/>
      <c r="Y201" s="10"/>
      <c r="Z201" s="10"/>
      <c r="AA201" s="64">
        <f ca="1">IFERROR(Sheet3!Q201,"")</f>
        <v>49.127492628221411</v>
      </c>
      <c r="AB201" s="10" t="str">
        <f t="shared" ca="1" si="53"/>
        <v/>
      </c>
      <c r="AC201" s="10" t="str">
        <f t="shared" ca="1" si="54"/>
        <v/>
      </c>
      <c r="AD201" s="65">
        <f ca="1">Sheet3!N201</f>
        <v>-0.60661334179498283</v>
      </c>
      <c r="AE201" s="65">
        <f ca="1">Sheet3!O201</f>
        <v>-0.56546492722348518</v>
      </c>
      <c r="AF201" s="10" t="str">
        <f t="shared" ca="1" si="55"/>
        <v/>
      </c>
      <c r="AG201" s="10" t="str">
        <f t="shared" ca="1" si="56"/>
        <v/>
      </c>
      <c r="AH201" s="3" t="str">
        <f t="shared" ref="AH201:AH251" ca="1" si="64">IF(AND(AF201="Hedge",AB201="Hedge"),"Hedge","")</f>
        <v/>
      </c>
      <c r="AI201" s="5" t="str">
        <f t="shared" ca="1" si="57"/>
        <v/>
      </c>
    </row>
    <row r="202" spans="10:35" x14ac:dyDescent="0.2">
      <c r="J202" s="3">
        <v>200</v>
      </c>
      <c r="K202" s="72">
        <f t="shared" si="58"/>
        <v>0.19999999999999929</v>
      </c>
      <c r="L202" s="57">
        <f t="shared" ca="1" si="59"/>
        <v>48.990598692920251</v>
      </c>
      <c r="M202" s="55">
        <f t="shared" ca="1" si="60"/>
        <v>2.6587618952410678E-2</v>
      </c>
      <c r="N202" s="56">
        <f t="shared" ca="1" si="61"/>
        <v>5.2568298938896231E-2</v>
      </c>
      <c r="O202" s="55">
        <f t="shared" ca="1" si="62"/>
        <v>0.97341238104758931</v>
      </c>
      <c r="P202" s="55">
        <f t="shared" ca="1" si="63"/>
        <v>0.94743170106110375</v>
      </c>
      <c r="Q202" s="57">
        <f t="shared" ca="1" si="49"/>
        <v>0.30349331207728536</v>
      </c>
      <c r="R202" s="57">
        <f t="shared" ca="1" si="50"/>
        <v>36.760904434329213</v>
      </c>
      <c r="S202" s="55">
        <f t="shared" ca="1" si="51"/>
        <v>5.2568298938896231E-2</v>
      </c>
      <c r="T202" s="29">
        <f t="shared" ca="1" si="52"/>
        <v>-0.94743170106110375</v>
      </c>
      <c r="U202" s="58"/>
      <c r="V202" s="10"/>
      <c r="W202" s="10"/>
      <c r="X202" s="10"/>
      <c r="Y202" s="10"/>
      <c r="Z202" s="10"/>
      <c r="AA202" s="64">
        <f ca="1">IFERROR(Sheet3!Q202,"")</f>
        <v>48.630193332821747</v>
      </c>
      <c r="AB202" s="10" t="str">
        <f t="shared" ca="1" si="53"/>
        <v/>
      </c>
      <c r="AC202" s="10" t="str">
        <f t="shared" ca="1" si="54"/>
        <v/>
      </c>
      <c r="AD202" s="65">
        <f ca="1">Sheet3!N202</f>
        <v>-0.61105824371404083</v>
      </c>
      <c r="AE202" s="65">
        <f ca="1">Sheet3!O202</f>
        <v>-0.59586047155052224</v>
      </c>
      <c r="AF202" s="10" t="str">
        <f t="shared" ca="1" si="55"/>
        <v/>
      </c>
      <c r="AG202" s="10" t="str">
        <f t="shared" ca="1" si="56"/>
        <v/>
      </c>
      <c r="AH202" s="3" t="str">
        <f t="shared" ca="1" si="64"/>
        <v/>
      </c>
      <c r="AI202" s="5" t="str">
        <f t="shared" ca="1" si="57"/>
        <v/>
      </c>
    </row>
    <row r="203" spans="10:35" x14ac:dyDescent="0.2">
      <c r="J203" s="3">
        <v>201</v>
      </c>
      <c r="K203" s="72">
        <f t="shared" si="58"/>
        <v>0.19599999999999929</v>
      </c>
      <c r="L203" s="57">
        <f t="shared" ca="1" si="59"/>
        <v>49.917730455193528</v>
      </c>
      <c r="M203" s="55">
        <f t="shared" ca="1" si="60"/>
        <v>2.9336972876736016E-2</v>
      </c>
      <c r="N203" s="56">
        <f t="shared" ca="1" si="61"/>
        <v>5.6970425475408683E-2</v>
      </c>
      <c r="O203" s="55">
        <f t="shared" ca="1" si="62"/>
        <v>0.97066302712326402</v>
      </c>
      <c r="P203" s="55">
        <f t="shared" ca="1" si="63"/>
        <v>0.94302957452459135</v>
      </c>
      <c r="Q203" s="57">
        <f t="shared" ca="1" si="49"/>
        <v>0.33614579108046394</v>
      </c>
      <c r="R203" s="57">
        <f t="shared" ca="1" si="50"/>
        <v>35.897191972288105</v>
      </c>
      <c r="S203" s="55">
        <f t="shared" ca="1" si="51"/>
        <v>5.6970425475408683E-2</v>
      </c>
      <c r="T203" s="29">
        <f t="shared" ca="1" si="52"/>
        <v>-0.94302957452459135</v>
      </c>
      <c r="U203" s="58"/>
      <c r="V203" s="10"/>
      <c r="W203" s="10"/>
      <c r="X203" s="10"/>
      <c r="Y203" s="10"/>
      <c r="Z203" s="10"/>
      <c r="AA203" s="64">
        <f ca="1">IFERROR(Sheet3!Q203,"")</f>
        <v>46.400739360222438</v>
      </c>
      <c r="AB203" s="10" t="str">
        <f t="shared" ca="1" si="53"/>
        <v/>
      </c>
      <c r="AC203" s="10" t="str">
        <f t="shared" ca="1" si="54"/>
        <v/>
      </c>
      <c r="AD203" s="65">
        <f ca="1">Sheet3!N203</f>
        <v>-0.44907407352016548</v>
      </c>
      <c r="AE203" s="65">
        <f ca="1">Sheet3!O203</f>
        <v>-0.49800287286361777</v>
      </c>
      <c r="AF203" s="10" t="str">
        <f t="shared" ca="1" si="55"/>
        <v/>
      </c>
      <c r="AG203" s="10" t="str">
        <f t="shared" ca="1" si="56"/>
        <v>Exit Hedge</v>
      </c>
      <c r="AH203" s="3" t="str">
        <f t="shared" ca="1" si="64"/>
        <v/>
      </c>
      <c r="AI203" s="5" t="str">
        <f t="shared" ca="1" si="57"/>
        <v/>
      </c>
    </row>
    <row r="204" spans="10:35" x14ac:dyDescent="0.2">
      <c r="J204" s="3">
        <v>202</v>
      </c>
      <c r="K204" s="72">
        <f t="shared" si="58"/>
        <v>0.19199999999999928</v>
      </c>
      <c r="L204" s="57">
        <f t="shared" ca="1" si="59"/>
        <v>48.64799215445003</v>
      </c>
      <c r="M204" s="55">
        <f t="shared" ca="1" si="60"/>
        <v>2.3174421489312282E-2</v>
      </c>
      <c r="N204" s="56">
        <f t="shared" ca="1" si="61"/>
        <v>4.5948204733651091E-2</v>
      </c>
      <c r="O204" s="55">
        <f t="shared" ca="1" si="62"/>
        <v>0.97682557851068774</v>
      </c>
      <c r="P204" s="55">
        <f t="shared" ca="1" si="63"/>
        <v>0.95405179526634887</v>
      </c>
      <c r="Q204" s="57">
        <f t="shared" ca="1" si="49"/>
        <v>0.253653445220545</v>
      </c>
      <c r="R204" s="57">
        <f t="shared" ca="1" si="50"/>
        <v>37.11521582645026</v>
      </c>
      <c r="S204" s="55">
        <f t="shared" ca="1" si="51"/>
        <v>4.5948204733651091E-2</v>
      </c>
      <c r="T204" s="29">
        <f t="shared" ca="1" si="52"/>
        <v>-0.95405179526634887</v>
      </c>
      <c r="U204" s="58"/>
      <c r="V204" s="10"/>
      <c r="W204" s="10"/>
      <c r="X204" s="10"/>
      <c r="Y204" s="10"/>
      <c r="Z204" s="10"/>
      <c r="AA204" s="64">
        <f ca="1">IFERROR(Sheet3!Q204,"")</f>
        <v>44.494456166642962</v>
      </c>
      <c r="AB204" s="10" t="str">
        <f t="shared" ca="1" si="53"/>
        <v/>
      </c>
      <c r="AC204" s="10" t="str">
        <f t="shared" ca="1" si="54"/>
        <v/>
      </c>
      <c r="AD204" s="65">
        <f ca="1">Sheet3!N204</f>
        <v>-0.50204268461455115</v>
      </c>
      <c r="AE204" s="65">
        <f ca="1">Sheet3!O204</f>
        <v>-0.50069608069757343</v>
      </c>
      <c r="AF204" s="10" t="str">
        <f t="shared" ca="1" si="55"/>
        <v/>
      </c>
      <c r="AG204" s="10" t="str">
        <f t="shared" ca="1" si="56"/>
        <v/>
      </c>
      <c r="AH204" s="3" t="str">
        <f t="shared" ca="1" si="64"/>
        <v/>
      </c>
      <c r="AI204" s="5" t="str">
        <f t="shared" ca="1" si="57"/>
        <v/>
      </c>
    </row>
    <row r="205" spans="10:35" x14ac:dyDescent="0.2">
      <c r="J205" s="3">
        <v>203</v>
      </c>
      <c r="K205" s="72">
        <f t="shared" si="58"/>
        <v>0.18799999999999928</v>
      </c>
      <c r="L205" s="57">
        <f t="shared" ca="1" si="59"/>
        <v>51.87886185219697</v>
      </c>
      <c r="M205" s="55">
        <f t="shared" ca="1" si="60"/>
        <v>3.5978802300956625E-2</v>
      </c>
      <c r="N205" s="56">
        <f t="shared" ca="1" si="61"/>
        <v>6.7343315110308735E-2</v>
      </c>
      <c r="O205" s="55">
        <f t="shared" ca="1" si="62"/>
        <v>0.96402119769904338</v>
      </c>
      <c r="P205" s="55">
        <f t="shared" ca="1" si="63"/>
        <v>0.93265668488969122</v>
      </c>
      <c r="Q205" s="57">
        <f t="shared" ca="1" si="49"/>
        <v>0.41605543312273463</v>
      </c>
      <c r="R205" s="57">
        <f t="shared" ca="1" si="50"/>
        <v>34.077537097922459</v>
      </c>
      <c r="S205" s="55">
        <f t="shared" ca="1" si="51"/>
        <v>6.7343315110308735E-2</v>
      </c>
      <c r="T205" s="29">
        <f t="shared" ca="1" si="52"/>
        <v>-0.93265668488969122</v>
      </c>
      <c r="U205" s="58"/>
      <c r="V205" s="10"/>
      <c r="W205" s="10"/>
      <c r="X205" s="10"/>
      <c r="Y205" s="10"/>
      <c r="Z205" s="10"/>
      <c r="AA205" s="64">
        <f ca="1">IFERROR(Sheet3!Q205,"")</f>
        <v>51.999961281908696</v>
      </c>
      <c r="AB205" s="10" t="str">
        <f t="shared" ca="1" si="53"/>
        <v/>
      </c>
      <c r="AC205" s="10" t="str">
        <f t="shared" ca="1" si="54"/>
        <v/>
      </c>
      <c r="AD205" s="65">
        <f ca="1">Sheet3!N205</f>
        <v>-6.6040471857668592E-2</v>
      </c>
      <c r="AE205" s="65">
        <f ca="1">Sheet3!O205</f>
        <v>-0.21092567480430355</v>
      </c>
      <c r="AF205" s="10" t="str">
        <f t="shared" ca="1" si="55"/>
        <v/>
      </c>
      <c r="AG205" s="10" t="str">
        <f t="shared" ca="1" si="56"/>
        <v>Exit Hedge</v>
      </c>
      <c r="AH205" s="3" t="str">
        <f t="shared" ca="1" si="64"/>
        <v/>
      </c>
      <c r="AI205" s="5" t="str">
        <f t="shared" ca="1" si="57"/>
        <v/>
      </c>
    </row>
    <row r="206" spans="10:35" x14ac:dyDescent="0.2">
      <c r="J206" s="3">
        <v>204</v>
      </c>
      <c r="K206" s="72">
        <f t="shared" si="58"/>
        <v>0.18399999999999928</v>
      </c>
      <c r="L206" s="57">
        <f t="shared" ca="1" si="59"/>
        <v>51.648442670957529</v>
      </c>
      <c r="M206" s="55">
        <f t="shared" ca="1" si="60"/>
        <v>3.3505551844299146E-2</v>
      </c>
      <c r="N206" s="56">
        <f t="shared" ca="1" si="61"/>
        <v>6.2843556427783331E-2</v>
      </c>
      <c r="O206" s="55">
        <f t="shared" ca="1" si="62"/>
        <v>0.96649444815570085</v>
      </c>
      <c r="P206" s="55">
        <f t="shared" ca="1" si="63"/>
        <v>0.93715644357221661</v>
      </c>
      <c r="Q206" s="57">
        <f t="shared" ca="1" si="49"/>
        <v>0.37866343365830435</v>
      </c>
      <c r="R206" s="57">
        <f t="shared" ca="1" si="50"/>
        <v>34.301364347043084</v>
      </c>
      <c r="S206" s="55">
        <f t="shared" ca="1" si="51"/>
        <v>6.2843556427783331E-2</v>
      </c>
      <c r="T206" s="29">
        <f t="shared" ca="1" si="52"/>
        <v>-0.93715644357221661</v>
      </c>
      <c r="U206" s="58"/>
      <c r="V206" s="10"/>
      <c r="W206" s="10"/>
      <c r="X206" s="10"/>
      <c r="Y206" s="10"/>
      <c r="Z206" s="10"/>
      <c r="AA206" s="64">
        <f ca="1">IFERROR(Sheet3!Q206,"")</f>
        <v>51.56738783181536</v>
      </c>
      <c r="AB206" s="10" t="str">
        <f t="shared" ca="1" si="53"/>
        <v/>
      </c>
      <c r="AC206" s="10" t="str">
        <f t="shared" ca="1" si="54"/>
        <v/>
      </c>
      <c r="AD206" s="65">
        <f ca="1">Sheet3!N206</f>
        <v>0.14017418223792077</v>
      </c>
      <c r="AE206" s="65">
        <f ca="1">Sheet3!O206</f>
        <v>2.3140896557179325E-2</v>
      </c>
      <c r="AF206" s="10" t="str">
        <f t="shared" ca="1" si="55"/>
        <v/>
      </c>
      <c r="AG206" s="10" t="str">
        <f t="shared" ca="1" si="56"/>
        <v/>
      </c>
      <c r="AH206" s="3" t="str">
        <f t="shared" ca="1" si="64"/>
        <v/>
      </c>
      <c r="AI206" s="5" t="str">
        <f t="shared" ca="1" si="57"/>
        <v/>
      </c>
    </row>
    <row r="207" spans="10:35" x14ac:dyDescent="0.2">
      <c r="J207" s="3">
        <v>205</v>
      </c>
      <c r="K207" s="72">
        <f t="shared" si="58"/>
        <v>0.17999999999999927</v>
      </c>
      <c r="L207" s="57">
        <f t="shared" ca="1" si="59"/>
        <v>51.992309549771861</v>
      </c>
      <c r="M207" s="55">
        <f t="shared" ca="1" si="60"/>
        <v>3.3819269991089536E-2</v>
      </c>
      <c r="N207" s="56">
        <f t="shared" ca="1" si="61"/>
        <v>6.2956087171507094E-2</v>
      </c>
      <c r="O207" s="55">
        <f t="shared" ca="1" si="62"/>
        <v>0.96618073000891047</v>
      </c>
      <c r="P207" s="55">
        <f t="shared" ca="1" si="63"/>
        <v>0.93704391282849286</v>
      </c>
      <c r="Q207" s="57">
        <f t="shared" ca="1" si="49"/>
        <v>0.37823675308855975</v>
      </c>
      <c r="R207" s="57">
        <f t="shared" ca="1" si="50"/>
        <v>33.987881945024938</v>
      </c>
      <c r="S207" s="55">
        <f t="shared" ca="1" si="51"/>
        <v>6.2956087171507094E-2</v>
      </c>
      <c r="T207" s="29">
        <f t="shared" ca="1" si="52"/>
        <v>-0.93704391282849286</v>
      </c>
      <c r="U207" s="58"/>
      <c r="V207" s="10"/>
      <c r="W207" s="10"/>
      <c r="X207" s="10"/>
      <c r="Y207" s="10"/>
      <c r="Z207" s="10"/>
      <c r="AA207" s="64">
        <f ca="1">IFERROR(Sheet3!Q207,"")</f>
        <v>45.211548929816288</v>
      </c>
      <c r="AB207" s="10" t="str">
        <f t="shared" ca="1" si="53"/>
        <v/>
      </c>
      <c r="AC207" s="10" t="str">
        <f t="shared" ca="1" si="54"/>
        <v/>
      </c>
      <c r="AD207" s="65">
        <f ca="1">Sheet3!N207</f>
        <v>0.28665930278162222</v>
      </c>
      <c r="AE207" s="65">
        <f ca="1">Sheet3!O207</f>
        <v>0.19881983404014125</v>
      </c>
      <c r="AF207" s="10" t="str">
        <f t="shared" ca="1" si="55"/>
        <v/>
      </c>
      <c r="AG207" s="10" t="str">
        <f t="shared" ca="1" si="56"/>
        <v/>
      </c>
      <c r="AH207" s="3" t="str">
        <f t="shared" ca="1" si="64"/>
        <v/>
      </c>
      <c r="AI207" s="5" t="str">
        <f t="shared" ca="1" si="57"/>
        <v/>
      </c>
    </row>
    <row r="208" spans="10:35" x14ac:dyDescent="0.2">
      <c r="J208" s="3">
        <v>206</v>
      </c>
      <c r="K208" s="72">
        <f t="shared" si="58"/>
        <v>0.17599999999999927</v>
      </c>
      <c r="L208" s="57">
        <f t="shared" ca="1" si="59"/>
        <v>49.565947986338308</v>
      </c>
      <c r="M208" s="55">
        <f t="shared" ca="1" si="60"/>
        <v>2.2285165950087914E-2</v>
      </c>
      <c r="N208" s="56">
        <f t="shared" ca="1" si="61"/>
        <v>4.3170726699413388E-2</v>
      </c>
      <c r="O208" s="55">
        <f t="shared" ca="1" si="62"/>
        <v>0.97771483404991211</v>
      </c>
      <c r="P208" s="55">
        <f t="shared" ca="1" si="63"/>
        <v>0.95682927330058665</v>
      </c>
      <c r="Q208" s="57">
        <f t="shared" ca="1" si="49"/>
        <v>0.23145734805772267</v>
      </c>
      <c r="R208" s="57">
        <f t="shared" ca="1" si="50"/>
        <v>36.298286354807033</v>
      </c>
      <c r="S208" s="55">
        <f t="shared" ca="1" si="51"/>
        <v>4.3170726699413388E-2</v>
      </c>
      <c r="T208" s="29">
        <f t="shared" ca="1" si="52"/>
        <v>-0.95682927330058665</v>
      </c>
      <c r="U208" s="58"/>
      <c r="V208" s="10"/>
      <c r="W208" s="10"/>
      <c r="X208" s="10"/>
      <c r="Y208" s="10"/>
      <c r="Z208" s="10"/>
      <c r="AA208" s="64">
        <f ca="1">IFERROR(Sheet3!Q208,"")</f>
        <v>31.799892523318945</v>
      </c>
      <c r="AB208" s="10" t="str">
        <f t="shared" ca="1" si="53"/>
        <v/>
      </c>
      <c r="AC208" s="10" t="str">
        <f t="shared" ca="1" si="54"/>
        <v/>
      </c>
      <c r="AD208" s="65">
        <f ca="1">Sheet3!N208</f>
        <v>2.2159205095015011E-2</v>
      </c>
      <c r="AE208" s="65">
        <f ca="1">Sheet3!O208</f>
        <v>8.1046081410057105E-2</v>
      </c>
      <c r="AF208" s="10" t="str">
        <f t="shared" ca="1" si="55"/>
        <v>Hedge</v>
      </c>
      <c r="AG208" s="10" t="str">
        <f t="shared" ca="1" si="56"/>
        <v/>
      </c>
      <c r="AH208" s="3" t="str">
        <f t="shared" ca="1" si="64"/>
        <v/>
      </c>
      <c r="AI208" s="5" t="str">
        <f t="shared" ca="1" si="57"/>
        <v/>
      </c>
    </row>
    <row r="209" spans="10:35" x14ac:dyDescent="0.2">
      <c r="J209" s="3">
        <v>207</v>
      </c>
      <c r="K209" s="72">
        <f t="shared" si="58"/>
        <v>0.17199999999999926</v>
      </c>
      <c r="L209" s="57">
        <f t="shared" ca="1" si="59"/>
        <v>52.988414039455975</v>
      </c>
      <c r="M209" s="55">
        <f t="shared" ca="1" si="60"/>
        <v>3.594758870436443E-2</v>
      </c>
      <c r="N209" s="56">
        <f t="shared" ca="1" si="61"/>
        <v>6.5589214638125018E-2</v>
      </c>
      <c r="O209" s="55">
        <f t="shared" ca="1" si="62"/>
        <v>0.96405241129563557</v>
      </c>
      <c r="P209" s="55">
        <f t="shared" ca="1" si="63"/>
        <v>0.93441078536187494</v>
      </c>
      <c r="Q209" s="57">
        <f t="shared" ca="1" si="49"/>
        <v>0.3960682302454841</v>
      </c>
      <c r="R209" s="57">
        <f t="shared" ca="1" si="50"/>
        <v>33.071264533264525</v>
      </c>
      <c r="S209" s="55">
        <f t="shared" ca="1" si="51"/>
        <v>6.5589214638125018E-2</v>
      </c>
      <c r="T209" s="29">
        <f t="shared" ca="1" si="52"/>
        <v>-0.93441078536187494</v>
      </c>
      <c r="U209" s="58"/>
      <c r="V209" s="10"/>
      <c r="W209" s="10"/>
      <c r="X209" s="10"/>
      <c r="Y209" s="10"/>
      <c r="Z209" s="10"/>
      <c r="AA209" s="64">
        <f ca="1">IFERROR(Sheet3!Q209,"")</f>
        <v>44.444581135146557</v>
      </c>
      <c r="AB209" s="10" t="str">
        <f t="shared" ca="1" si="53"/>
        <v/>
      </c>
      <c r="AC209" s="10" t="str">
        <f t="shared" ca="1" si="54"/>
        <v/>
      </c>
      <c r="AD209" s="65">
        <f ca="1">Sheet3!N209</f>
        <v>0.33594401307151855</v>
      </c>
      <c r="AE209" s="65">
        <f ca="1">Sheet3!O209</f>
        <v>0.2509780358510314</v>
      </c>
      <c r="AF209" s="10" t="str">
        <f t="shared" ca="1" si="55"/>
        <v/>
      </c>
      <c r="AG209" s="10" t="str">
        <f t="shared" ca="1" si="56"/>
        <v/>
      </c>
      <c r="AH209" s="3" t="str">
        <f t="shared" ca="1" si="64"/>
        <v/>
      </c>
      <c r="AI209" s="5" t="str">
        <f t="shared" ca="1" si="57"/>
        <v/>
      </c>
    </row>
    <row r="210" spans="10:35" x14ac:dyDescent="0.2">
      <c r="J210" s="3">
        <v>208</v>
      </c>
      <c r="K210" s="72">
        <f t="shared" si="58"/>
        <v>0.16799999999999926</v>
      </c>
      <c r="L210" s="57">
        <f t="shared" ca="1" si="59"/>
        <v>55.705292067678165</v>
      </c>
      <c r="M210" s="55">
        <f t="shared" ca="1" si="60"/>
        <v>5.0021424033873628E-2</v>
      </c>
      <c r="N210" s="56">
        <f t="shared" ca="1" si="61"/>
        <v>8.7274478315597717E-2</v>
      </c>
      <c r="O210" s="55">
        <f t="shared" ca="1" si="62"/>
        <v>0.94997857596612634</v>
      </c>
      <c r="P210" s="55">
        <f t="shared" ca="1" si="63"/>
        <v>0.91272552168440224</v>
      </c>
      <c r="Q210" s="57">
        <f t="shared" ca="1" si="49"/>
        <v>0.57509164402900836</v>
      </c>
      <c r="R210" s="57">
        <f t="shared" ca="1" si="50"/>
        <v>30.564254370217263</v>
      </c>
      <c r="S210" s="55">
        <f t="shared" ca="1" si="51"/>
        <v>8.7274478315597717E-2</v>
      </c>
      <c r="T210" s="29">
        <f t="shared" ca="1" si="52"/>
        <v>-0.91272552168440224</v>
      </c>
      <c r="U210" s="58"/>
      <c r="V210" s="10"/>
      <c r="W210" s="10"/>
      <c r="X210" s="10"/>
      <c r="Y210" s="10"/>
      <c r="Z210" s="10"/>
      <c r="AA210" s="64">
        <f ca="1">IFERROR(Sheet3!Q210,"")</f>
        <v>59.195224256566796</v>
      </c>
      <c r="AB210" s="10" t="str">
        <f t="shared" ca="1" si="53"/>
        <v/>
      </c>
      <c r="AC210" s="10" t="str">
        <f t="shared" ca="1" si="54"/>
        <v/>
      </c>
      <c r="AD210" s="65">
        <f ca="1">Sheet3!N210</f>
        <v>0.84315004688384221</v>
      </c>
      <c r="AE210" s="65">
        <f ca="1">Sheet3!O210</f>
        <v>0.64575937653957194</v>
      </c>
      <c r="AF210" s="10" t="str">
        <f t="shared" ca="1" si="55"/>
        <v/>
      </c>
      <c r="AG210" s="10" t="str">
        <f t="shared" ca="1" si="56"/>
        <v/>
      </c>
      <c r="AH210" s="3" t="str">
        <f t="shared" ca="1" si="64"/>
        <v/>
      </c>
      <c r="AI210" s="5" t="str">
        <f t="shared" ca="1" si="57"/>
        <v/>
      </c>
    </row>
    <row r="211" spans="10:35" x14ac:dyDescent="0.2">
      <c r="J211" s="3">
        <v>209</v>
      </c>
      <c r="K211" s="72">
        <f t="shared" si="58"/>
        <v>0.16399999999999926</v>
      </c>
      <c r="L211" s="57">
        <f t="shared" ca="1" si="59"/>
        <v>58.643798901080871</v>
      </c>
      <c r="M211" s="55">
        <f t="shared" ca="1" si="60"/>
        <v>6.9296341257532923E-2</v>
      </c>
      <c r="N211" s="56">
        <f t="shared" ca="1" si="61"/>
        <v>0.11554150288774218</v>
      </c>
      <c r="O211" s="55">
        <f t="shared" ca="1" si="62"/>
        <v>0.93070365874246708</v>
      </c>
      <c r="P211" s="55">
        <f t="shared" ca="1" si="63"/>
        <v>0.88445849711225777</v>
      </c>
      <c r="Q211" s="57">
        <f t="shared" ca="1" si="49"/>
        <v>0.83534229956862127</v>
      </c>
      <c r="R211" s="57">
        <f t="shared" ca="1" si="50"/>
        <v>27.916853749747069</v>
      </c>
      <c r="S211" s="55">
        <f t="shared" ca="1" si="51"/>
        <v>0.11554150288774218</v>
      </c>
      <c r="T211" s="29">
        <f t="shared" ca="1" si="52"/>
        <v>-0.88445849711225777</v>
      </c>
      <c r="U211" s="58"/>
      <c r="V211" s="10"/>
      <c r="W211" s="10"/>
      <c r="X211" s="10"/>
      <c r="Y211" s="10"/>
      <c r="Z211" s="10"/>
      <c r="AA211" s="64">
        <f ca="1">IFERROR(Sheet3!Q211,"")</f>
        <v>69.726684768487374</v>
      </c>
      <c r="AB211" s="10" t="str">
        <f t="shared" ca="1" si="53"/>
        <v/>
      </c>
      <c r="AC211" s="10" t="str">
        <f t="shared" ca="1" si="54"/>
        <v/>
      </c>
      <c r="AD211" s="65">
        <f ca="1">Sheet3!N211</f>
        <v>1.4492508395785251</v>
      </c>
      <c r="AE211" s="65">
        <f ca="1">Sheet3!O211</f>
        <v>1.1814203518988742</v>
      </c>
      <c r="AF211" s="10" t="str">
        <f t="shared" ca="1" si="55"/>
        <v/>
      </c>
      <c r="AG211" s="10" t="str">
        <f t="shared" ca="1" si="56"/>
        <v/>
      </c>
      <c r="AH211" s="3" t="str">
        <f t="shared" ca="1" si="64"/>
        <v/>
      </c>
      <c r="AI211" s="5" t="str">
        <f t="shared" ca="1" si="57"/>
        <v/>
      </c>
    </row>
    <row r="212" spans="10:35" x14ac:dyDescent="0.2">
      <c r="J212" s="3">
        <v>210</v>
      </c>
      <c r="K212" s="72">
        <f t="shared" si="58"/>
        <v>0.15999999999999925</v>
      </c>
      <c r="L212" s="57">
        <f t="shared" ca="1" si="59"/>
        <v>59.270548680876736</v>
      </c>
      <c r="M212" s="55">
        <f t="shared" ca="1" si="60"/>
        <v>7.2245411588677144E-2</v>
      </c>
      <c r="N212" s="56">
        <f t="shared" ca="1" si="61"/>
        <v>0.11914535030832635</v>
      </c>
      <c r="O212" s="55">
        <f t="shared" ca="1" si="62"/>
        <v>0.92775458841132286</v>
      </c>
      <c r="P212" s="55">
        <f t="shared" ca="1" si="63"/>
        <v>0.8808546496916736</v>
      </c>
      <c r="Q212" s="57">
        <f t="shared" ca="1" si="49"/>
        <v>0.8663199805657591</v>
      </c>
      <c r="R212" s="57">
        <f t="shared" ca="1" si="50"/>
        <v>27.351948318341584</v>
      </c>
      <c r="S212" s="55">
        <f t="shared" ca="1" si="51"/>
        <v>0.11914535030832635</v>
      </c>
      <c r="T212" s="29">
        <f t="shared" ca="1" si="52"/>
        <v>-0.8808546496916736</v>
      </c>
      <c r="U212" s="58"/>
      <c r="V212" s="10"/>
      <c r="W212" s="10"/>
      <c r="X212" s="10"/>
      <c r="Y212" s="10"/>
      <c r="Z212" s="10"/>
      <c r="AA212" s="64">
        <f ca="1">IFERROR(Sheet3!Q212,"")</f>
        <v>69.602390863143455</v>
      </c>
      <c r="AB212" s="10" t="str">
        <f t="shared" ca="1" si="53"/>
        <v/>
      </c>
      <c r="AC212" s="10" t="str">
        <f t="shared" ca="1" si="54"/>
        <v/>
      </c>
      <c r="AD212" s="65">
        <f ca="1">Sheet3!N212</f>
        <v>1.7594545103498973</v>
      </c>
      <c r="AE212" s="65">
        <f ca="1">Sheet3!O212</f>
        <v>1.5667764575328897</v>
      </c>
      <c r="AF212" s="10" t="str">
        <f t="shared" ca="1" si="55"/>
        <v/>
      </c>
      <c r="AG212" s="10" t="str">
        <f t="shared" ca="1" si="56"/>
        <v/>
      </c>
      <c r="AH212" s="3" t="str">
        <f t="shared" ca="1" si="64"/>
        <v/>
      </c>
      <c r="AI212" s="5" t="str">
        <f t="shared" ca="1" si="57"/>
        <v/>
      </c>
    </row>
    <row r="213" spans="10:35" x14ac:dyDescent="0.2">
      <c r="J213" s="3">
        <v>211</v>
      </c>
      <c r="K213" s="72">
        <f t="shared" si="58"/>
        <v>0.15599999999999925</v>
      </c>
      <c r="L213" s="57">
        <f t="shared" ca="1" si="59"/>
        <v>55.115886906101267</v>
      </c>
      <c r="M213" s="55">
        <f t="shared" ca="1" si="60"/>
        <v>4.1063483389642136E-2</v>
      </c>
      <c r="N213" s="56">
        <f t="shared" ca="1" si="61"/>
        <v>7.1870851324941476E-2</v>
      </c>
      <c r="O213" s="55">
        <f t="shared" ca="1" si="62"/>
        <v>0.95893651661035784</v>
      </c>
      <c r="P213" s="55">
        <f t="shared" ca="1" si="63"/>
        <v>0.92812914867505847</v>
      </c>
      <c r="Q213" s="57">
        <f t="shared" ca="1" si="49"/>
        <v>0.43851041364266674</v>
      </c>
      <c r="R213" s="57">
        <f t="shared" ca="1" si="50"/>
        <v>31.109678307587842</v>
      </c>
      <c r="S213" s="55">
        <f t="shared" ca="1" si="51"/>
        <v>7.1870851324941476E-2</v>
      </c>
      <c r="T213" s="29">
        <f t="shared" ca="1" si="52"/>
        <v>-0.92812914867505847</v>
      </c>
      <c r="U213" s="58"/>
      <c r="V213" s="10"/>
      <c r="W213" s="10"/>
      <c r="X213" s="10"/>
      <c r="Y213" s="10"/>
      <c r="Z213" s="10"/>
      <c r="AA213" s="64">
        <f ca="1">IFERROR(Sheet3!Q213,"")</f>
        <v>62.696601370364164</v>
      </c>
      <c r="AB213" s="10" t="str">
        <f t="shared" ca="1" si="53"/>
        <v/>
      </c>
      <c r="AC213" s="10" t="str">
        <f t="shared" ca="1" si="54"/>
        <v/>
      </c>
      <c r="AD213" s="65">
        <f ca="1">Sheet3!N213</f>
        <v>1.2536445974345725</v>
      </c>
      <c r="AE213" s="65">
        <f ca="1">Sheet3!O213</f>
        <v>1.3580218841340117</v>
      </c>
      <c r="AF213" s="10" t="str">
        <f t="shared" ca="1" si="55"/>
        <v>Hedge</v>
      </c>
      <c r="AG213" s="10" t="str">
        <f t="shared" ca="1" si="56"/>
        <v/>
      </c>
      <c r="AH213" s="3" t="str">
        <f t="shared" ca="1" si="64"/>
        <v/>
      </c>
      <c r="AI213" s="5" t="str">
        <f t="shared" ca="1" si="57"/>
        <v/>
      </c>
    </row>
    <row r="214" spans="10:35" x14ac:dyDescent="0.2">
      <c r="J214" s="3">
        <v>212</v>
      </c>
      <c r="K214" s="72">
        <f t="shared" si="58"/>
        <v>0.15199999999999925</v>
      </c>
      <c r="L214" s="57">
        <f t="shared" ca="1" si="59"/>
        <v>55.41137987004177</v>
      </c>
      <c r="M214" s="55">
        <f t="shared" ca="1" si="60"/>
        <v>4.0987670133764496E-2</v>
      </c>
      <c r="N214" s="56">
        <f t="shared" ca="1" si="61"/>
        <v>7.1265904683098319E-2</v>
      </c>
      <c r="O214" s="55">
        <f t="shared" ca="1" si="62"/>
        <v>0.95901232986623552</v>
      </c>
      <c r="P214" s="55">
        <f t="shared" ca="1" si="63"/>
        <v>0.92873409531690165</v>
      </c>
      <c r="Q214" s="57">
        <f t="shared" ca="1" si="49"/>
        <v>0.43146454826661751</v>
      </c>
      <c r="R214" s="57">
        <f t="shared" ca="1" si="50"/>
        <v>30.838028377667584</v>
      </c>
      <c r="S214" s="55">
        <f t="shared" ca="1" si="51"/>
        <v>7.1265904683098319E-2</v>
      </c>
      <c r="T214" s="29">
        <f t="shared" ca="1" si="52"/>
        <v>-0.92873409531690165</v>
      </c>
      <c r="U214" s="58"/>
      <c r="V214" s="10"/>
      <c r="W214" s="10"/>
      <c r="X214" s="10"/>
      <c r="Y214" s="10"/>
      <c r="Z214" s="10"/>
      <c r="AA214" s="64">
        <f ca="1">IFERROR(Sheet3!Q214,"")</f>
        <v>59.82063733464733</v>
      </c>
      <c r="AB214" s="10" t="str">
        <f t="shared" ca="1" si="53"/>
        <v/>
      </c>
      <c r="AC214" s="10" t="str">
        <f t="shared" ca="1" si="54"/>
        <v/>
      </c>
      <c r="AD214" s="65">
        <f ca="1">Sheet3!N214</f>
        <v>0.93970206590949346</v>
      </c>
      <c r="AE214" s="65">
        <f ca="1">Sheet3!O214</f>
        <v>1.0791420053176664</v>
      </c>
      <c r="AF214" s="10" t="str">
        <f t="shared" ca="1" si="55"/>
        <v>Hedge</v>
      </c>
      <c r="AG214" s="10" t="str">
        <f t="shared" ca="1" si="56"/>
        <v/>
      </c>
      <c r="AH214" s="3" t="str">
        <f t="shared" ca="1" si="64"/>
        <v/>
      </c>
      <c r="AI214" s="5" t="str">
        <f t="shared" ca="1" si="57"/>
        <v/>
      </c>
    </row>
    <row r="215" spans="10:35" x14ac:dyDescent="0.2">
      <c r="J215" s="3">
        <v>213</v>
      </c>
      <c r="K215" s="72">
        <f t="shared" si="58"/>
        <v>0.14799999999999924</v>
      </c>
      <c r="L215" s="57">
        <f t="shared" ca="1" si="59"/>
        <v>57.025959132006754</v>
      </c>
      <c r="M215" s="55">
        <f t="shared" ca="1" si="60"/>
        <v>4.9091310078553677E-2</v>
      </c>
      <c r="N215" s="56">
        <f t="shared" ca="1" si="61"/>
        <v>8.3112884278187235E-2</v>
      </c>
      <c r="O215" s="55">
        <f t="shared" ca="1" si="62"/>
        <v>0.95090868992144628</v>
      </c>
      <c r="P215" s="55">
        <f t="shared" ca="1" si="63"/>
        <v>0.91688711572181281</v>
      </c>
      <c r="Q215" s="57">
        <f t="shared" ca="1" si="49"/>
        <v>0.52515973520582993</v>
      </c>
      <c r="R215" s="57">
        <f t="shared" ca="1" si="50"/>
        <v>29.348044324043748</v>
      </c>
      <c r="S215" s="55">
        <f t="shared" ca="1" si="51"/>
        <v>8.3112884278187235E-2</v>
      </c>
      <c r="T215" s="29">
        <f t="shared" ca="1" si="52"/>
        <v>-0.91688711572181281</v>
      </c>
      <c r="U215" s="58"/>
      <c r="V215" s="10"/>
      <c r="W215" s="10"/>
      <c r="X215" s="10"/>
      <c r="Y215" s="10"/>
      <c r="Z215" s="10"/>
      <c r="AA215" s="64">
        <f ca="1">IFERROR(Sheet3!Q215,"")</f>
        <v>66.783767722239702</v>
      </c>
      <c r="AB215" s="10" t="str">
        <f t="shared" ca="1" si="53"/>
        <v/>
      </c>
      <c r="AC215" s="10" t="str">
        <f t="shared" ca="1" si="54"/>
        <v/>
      </c>
      <c r="AD215" s="65">
        <f ca="1">Sheet3!N215</f>
        <v>0.92489647963081723</v>
      </c>
      <c r="AE215" s="65">
        <f ca="1">Sheet3!O215</f>
        <v>0.97631165485976701</v>
      </c>
      <c r="AF215" s="10" t="str">
        <f t="shared" ca="1" si="55"/>
        <v>Hedge</v>
      </c>
      <c r="AG215" s="10" t="str">
        <f t="shared" ca="1" si="56"/>
        <v/>
      </c>
      <c r="AH215" s="3" t="str">
        <f t="shared" ca="1" si="64"/>
        <v/>
      </c>
      <c r="AI215" s="5" t="str">
        <f t="shared" ca="1" si="57"/>
        <v/>
      </c>
    </row>
    <row r="216" spans="10:35" x14ac:dyDescent="0.2">
      <c r="J216" s="3">
        <v>214</v>
      </c>
      <c r="K216" s="72">
        <f t="shared" si="58"/>
        <v>0.14399999999999924</v>
      </c>
      <c r="L216" s="57">
        <f t="shared" ca="1" si="59"/>
        <v>58.737090502507712</v>
      </c>
      <c r="M216" s="55">
        <f t="shared" ca="1" si="60"/>
        <v>5.903738113535334E-2</v>
      </c>
      <c r="N216" s="56">
        <f t="shared" ca="1" si="61"/>
        <v>9.7268388149849297E-2</v>
      </c>
      <c r="O216" s="55">
        <f t="shared" ca="1" si="62"/>
        <v>0.94096261886464672</v>
      </c>
      <c r="P216" s="55">
        <f t="shared" ca="1" si="63"/>
        <v>0.90273161185015072</v>
      </c>
      <c r="Q216" s="57">
        <f t="shared" ca="1" si="49"/>
        <v>0.64314629782275023</v>
      </c>
      <c r="R216" s="57">
        <f t="shared" ca="1" si="50"/>
        <v>27.785810663571908</v>
      </c>
      <c r="S216" s="55">
        <f t="shared" ca="1" si="51"/>
        <v>9.7268388149849297E-2</v>
      </c>
      <c r="T216" s="29">
        <f t="shared" ca="1" si="52"/>
        <v>-0.90273161185015072</v>
      </c>
      <c r="U216" s="58"/>
      <c r="V216" s="10"/>
      <c r="W216" s="10"/>
      <c r="X216" s="10"/>
      <c r="Y216" s="10"/>
      <c r="Z216" s="10"/>
      <c r="AA216" s="64">
        <f ca="1">IFERROR(Sheet3!Q216,"")</f>
        <v>68.809191669572371</v>
      </c>
      <c r="AB216" s="10" t="str">
        <f t="shared" ca="1" si="53"/>
        <v/>
      </c>
      <c r="AC216" s="10" t="str">
        <f t="shared" ca="1" si="54"/>
        <v/>
      </c>
      <c r="AD216" s="65">
        <f ca="1">Sheet3!N216</f>
        <v>1.0834912510402646</v>
      </c>
      <c r="AE216" s="65">
        <f ca="1">Sheet3!O216</f>
        <v>1.0477647189800987</v>
      </c>
      <c r="AF216" s="10" t="str">
        <f t="shared" ca="1" si="55"/>
        <v/>
      </c>
      <c r="AG216" s="10" t="str">
        <f t="shared" ca="1" si="56"/>
        <v/>
      </c>
      <c r="AH216" s="3" t="str">
        <f t="shared" ca="1" si="64"/>
        <v/>
      </c>
      <c r="AI216" s="5" t="str">
        <f t="shared" ca="1" si="57"/>
        <v/>
      </c>
    </row>
    <row r="217" spans="10:35" x14ac:dyDescent="0.2">
      <c r="J217" s="3">
        <v>215</v>
      </c>
      <c r="K217" s="72">
        <f t="shared" si="58"/>
        <v>0.13999999999999924</v>
      </c>
      <c r="L217" s="57">
        <f t="shared" ca="1" si="59"/>
        <v>56.77962316820107</v>
      </c>
      <c r="M217" s="55">
        <f t="shared" ca="1" si="60"/>
        <v>4.3437646374916886E-2</v>
      </c>
      <c r="N217" s="56">
        <f t="shared" ca="1" si="61"/>
        <v>7.3501379471326025E-2</v>
      </c>
      <c r="O217" s="55">
        <f t="shared" ca="1" si="62"/>
        <v>0.95656235362508313</v>
      </c>
      <c r="P217" s="55">
        <f t="shared" ca="1" si="63"/>
        <v>0.92649862052867393</v>
      </c>
      <c r="Q217" s="57">
        <f t="shared" ca="1" si="49"/>
        <v>0.44162301504090484</v>
      </c>
      <c r="R217" s="57">
        <f t="shared" ca="1" si="50"/>
        <v>29.572676992525246</v>
      </c>
      <c r="S217" s="55">
        <f t="shared" ca="1" si="51"/>
        <v>7.3501379471326025E-2</v>
      </c>
      <c r="T217" s="29">
        <f t="shared" ca="1" si="52"/>
        <v>-0.92649862052867393</v>
      </c>
      <c r="U217" s="58"/>
      <c r="V217" s="10"/>
      <c r="W217" s="10"/>
      <c r="X217" s="10"/>
      <c r="Y217" s="10"/>
      <c r="Z217" s="10"/>
      <c r="AA217" s="64">
        <f ca="1">IFERROR(Sheet3!Q217,"")</f>
        <v>62.73589325091141</v>
      </c>
      <c r="AB217" s="10" t="str">
        <f t="shared" ca="1" si="53"/>
        <v/>
      </c>
      <c r="AC217" s="10" t="str">
        <f t="shared" ca="1" si="54"/>
        <v/>
      </c>
      <c r="AD217" s="65">
        <f ca="1">Sheet3!N217</f>
        <v>0.83484673448172941</v>
      </c>
      <c r="AE217" s="65">
        <f ca="1">Sheet3!O217</f>
        <v>0.90581939598118577</v>
      </c>
      <c r="AF217" s="10" t="str">
        <f t="shared" ca="1" si="55"/>
        <v>Hedge</v>
      </c>
      <c r="AG217" s="10" t="str">
        <f t="shared" ca="1" si="56"/>
        <v/>
      </c>
      <c r="AH217" s="3" t="str">
        <f t="shared" ca="1" si="64"/>
        <v/>
      </c>
      <c r="AI217" s="5" t="str">
        <f t="shared" ca="1" si="57"/>
        <v/>
      </c>
    </row>
    <row r="218" spans="10:35" x14ac:dyDescent="0.2">
      <c r="J218" s="3">
        <v>216</v>
      </c>
      <c r="K218" s="72">
        <f t="shared" si="58"/>
        <v>0.13599999999999923</v>
      </c>
      <c r="L218" s="57">
        <f t="shared" ca="1" si="59"/>
        <v>53.6016777562212</v>
      </c>
      <c r="M218" s="55">
        <f t="shared" ca="1" si="60"/>
        <v>2.512513444187069E-2</v>
      </c>
      <c r="N218" s="56">
        <f t="shared" ca="1" si="61"/>
        <v>4.4595551851872813E-2</v>
      </c>
      <c r="O218" s="55">
        <f t="shared" ca="1" si="62"/>
        <v>0.9748748655581293</v>
      </c>
      <c r="P218" s="55">
        <f t="shared" ca="1" si="63"/>
        <v>0.95540444814812719</v>
      </c>
      <c r="Q218" s="57">
        <f t="shared" ca="1" si="49"/>
        <v>0.23110188032595858</v>
      </c>
      <c r="R218" s="57">
        <f t="shared" ca="1" si="50"/>
        <v>32.571034681242594</v>
      </c>
      <c r="S218" s="55">
        <f t="shared" ca="1" si="51"/>
        <v>4.4595551851872813E-2</v>
      </c>
      <c r="T218" s="29">
        <f t="shared" ca="1" si="52"/>
        <v>-0.95540444814812719</v>
      </c>
      <c r="U218" s="58"/>
      <c r="V218" s="10"/>
      <c r="W218" s="10"/>
      <c r="X218" s="10"/>
      <c r="Y218" s="10"/>
      <c r="Z218" s="10"/>
      <c r="AA218" s="64">
        <f ca="1">IFERROR(Sheet3!Q218,"")</f>
        <v>58.586018611334893</v>
      </c>
      <c r="AB218" s="10" t="str">
        <f t="shared" ca="1" si="53"/>
        <v/>
      </c>
      <c r="AC218" s="10" t="str">
        <f t="shared" ca="1" si="54"/>
        <v/>
      </c>
      <c r="AD218" s="65">
        <f ca="1">Sheet3!N218</f>
        <v>0.22285382175441981</v>
      </c>
      <c r="AE218" s="65">
        <f ca="1">Sheet3!O218</f>
        <v>0.4505090131633418</v>
      </c>
      <c r="AF218" s="10" t="str">
        <f t="shared" ca="1" si="55"/>
        <v>Hedge</v>
      </c>
      <c r="AG218" s="10" t="str">
        <f t="shared" ca="1" si="56"/>
        <v/>
      </c>
      <c r="AH218" s="3" t="str">
        <f t="shared" ca="1" si="64"/>
        <v/>
      </c>
      <c r="AI218" s="5" t="str">
        <f t="shared" ca="1" si="57"/>
        <v/>
      </c>
    </row>
    <row r="219" spans="10:35" x14ac:dyDescent="0.2">
      <c r="J219" s="3">
        <v>217</v>
      </c>
      <c r="K219" s="72">
        <f t="shared" si="58"/>
        <v>0.13199999999999923</v>
      </c>
      <c r="L219" s="57">
        <f t="shared" ca="1" si="59"/>
        <v>52.767518069420767</v>
      </c>
      <c r="M219" s="55">
        <f t="shared" ca="1" si="60"/>
        <v>2.0353399586173979E-2</v>
      </c>
      <c r="N219" s="56">
        <f t="shared" ca="1" si="61"/>
        <v>3.6551950662792057E-2</v>
      </c>
      <c r="O219" s="55">
        <f t="shared" ca="1" si="62"/>
        <v>0.97964660041382601</v>
      </c>
      <c r="P219" s="55">
        <f t="shared" ca="1" si="63"/>
        <v>0.96344804933720796</v>
      </c>
      <c r="Q219" s="57">
        <f t="shared" ca="1" si="49"/>
        <v>0.17892194954199359</v>
      </c>
      <c r="R219" s="57">
        <f t="shared" ca="1" si="50"/>
        <v>33.383958986744339</v>
      </c>
      <c r="S219" s="55">
        <f t="shared" ca="1" si="51"/>
        <v>3.6551950662792057E-2</v>
      </c>
      <c r="T219" s="29">
        <f t="shared" ca="1" si="52"/>
        <v>-0.96344804933720796</v>
      </c>
      <c r="U219" s="58"/>
      <c r="V219" s="10"/>
      <c r="W219" s="10"/>
      <c r="X219" s="10"/>
      <c r="Y219" s="10"/>
      <c r="Z219" s="10"/>
      <c r="AA219" s="64">
        <f ca="1">IFERROR(Sheet3!Q219,"")</f>
        <v>51.679835852111921</v>
      </c>
      <c r="AB219" s="10" t="str">
        <f t="shared" ca="1" si="53"/>
        <v/>
      </c>
      <c r="AC219" s="10" t="str">
        <f t="shared" ca="1" si="54"/>
        <v/>
      </c>
      <c r="AD219" s="65">
        <f ca="1">Sheet3!N219</f>
        <v>-0.22962061139050149</v>
      </c>
      <c r="AE219" s="65">
        <f ca="1">Sheet3!O219</f>
        <v>-2.9107365392203877E-3</v>
      </c>
      <c r="AF219" s="10" t="str">
        <f t="shared" ca="1" si="55"/>
        <v/>
      </c>
      <c r="AG219" s="10" t="str">
        <f t="shared" ca="1" si="56"/>
        <v/>
      </c>
      <c r="AH219" s="3" t="str">
        <f t="shared" ca="1" si="64"/>
        <v/>
      </c>
      <c r="AI219" s="5" t="str">
        <f t="shared" ca="1" si="57"/>
        <v/>
      </c>
    </row>
    <row r="220" spans="10:35" x14ac:dyDescent="0.2">
      <c r="J220" s="3">
        <v>218</v>
      </c>
      <c r="K220" s="72">
        <f t="shared" si="58"/>
        <v>0.12799999999999923</v>
      </c>
      <c r="L220" s="57">
        <f t="shared" ca="1" si="59"/>
        <v>59.089760018733465</v>
      </c>
      <c r="M220" s="55">
        <f t="shared" ca="1" si="60"/>
        <v>5.2197900283415484E-2</v>
      </c>
      <c r="N220" s="56">
        <f t="shared" ca="1" si="61"/>
        <v>8.4803650118303972E-2</v>
      </c>
      <c r="O220" s="55">
        <f t="shared" ca="1" si="62"/>
        <v>0.94780209971658447</v>
      </c>
      <c r="P220" s="55">
        <f t="shared" ca="1" si="63"/>
        <v>0.91519634988169607</v>
      </c>
      <c r="Q220" s="57">
        <f t="shared" ca="1" si="49"/>
        <v>0.52182465353765206</v>
      </c>
      <c r="R220" s="57">
        <f t="shared" ca="1" si="50"/>
        <v>27.435575432955837</v>
      </c>
      <c r="S220" s="55">
        <f t="shared" ca="1" si="51"/>
        <v>8.4803650118303972E-2</v>
      </c>
      <c r="T220" s="29">
        <f t="shared" ca="1" si="52"/>
        <v>-0.91519634988169607</v>
      </c>
      <c r="U220" s="58"/>
      <c r="V220" s="10"/>
      <c r="W220" s="10"/>
      <c r="X220" s="10"/>
      <c r="Y220" s="10"/>
      <c r="Z220" s="10"/>
      <c r="AA220" s="64">
        <f ca="1">IFERROR(Sheet3!Q220,"")</f>
        <v>61.433226265443942</v>
      </c>
      <c r="AB220" s="10" t="str">
        <f t="shared" ca="1" si="53"/>
        <v/>
      </c>
      <c r="AC220" s="10" t="str">
        <f t="shared" ca="1" si="54"/>
        <v/>
      </c>
      <c r="AD220" s="65">
        <f ca="1">Sheet3!N220</f>
        <v>0.387333324933266</v>
      </c>
      <c r="AE220" s="65">
        <f ca="1">Sheet3!O220</f>
        <v>0.25725197110910386</v>
      </c>
      <c r="AF220" s="10" t="str">
        <f t="shared" ca="1" si="55"/>
        <v/>
      </c>
      <c r="AG220" s="10" t="str">
        <f t="shared" ca="1" si="56"/>
        <v/>
      </c>
      <c r="AH220" s="3" t="str">
        <f t="shared" ca="1" si="64"/>
        <v/>
      </c>
      <c r="AI220" s="5" t="str">
        <f t="shared" ca="1" si="57"/>
        <v/>
      </c>
    </row>
    <row r="221" spans="10:35" x14ac:dyDescent="0.2">
      <c r="J221" s="3">
        <v>219</v>
      </c>
      <c r="K221" s="72">
        <f t="shared" si="58"/>
        <v>0.12399999999999922</v>
      </c>
      <c r="L221" s="57">
        <f t="shared" ca="1" si="59"/>
        <v>60.629416992185277</v>
      </c>
      <c r="M221" s="55">
        <f t="shared" ca="1" si="60"/>
        <v>6.1412702483386546E-2</v>
      </c>
      <c r="N221" s="56">
        <f t="shared" ca="1" si="61"/>
        <v>9.7397043609112124E-2</v>
      </c>
      <c r="O221" s="55">
        <f t="shared" ca="1" si="62"/>
        <v>0.93858729751661341</v>
      </c>
      <c r="P221" s="55">
        <f t="shared" ca="1" si="63"/>
        <v>0.90260295639088783</v>
      </c>
      <c r="Q221" s="57">
        <f t="shared" ca="1" si="49"/>
        <v>0.62151619242592648</v>
      </c>
      <c r="R221" s="57">
        <f t="shared" ca="1" si="50"/>
        <v>26.026576835975966</v>
      </c>
      <c r="S221" s="55">
        <f t="shared" ca="1" si="51"/>
        <v>9.7397043609112124E-2</v>
      </c>
      <c r="T221" s="29">
        <f t="shared" ca="1" si="52"/>
        <v>-0.90260295639088783</v>
      </c>
      <c r="U221" s="58"/>
      <c r="V221" s="10"/>
      <c r="W221" s="10"/>
      <c r="X221" s="10"/>
      <c r="Y221" s="10"/>
      <c r="Z221" s="10"/>
      <c r="AA221" s="64">
        <f ca="1">IFERROR(Sheet3!Q221,"")</f>
        <v>62.800152500652288</v>
      </c>
      <c r="AB221" s="10" t="str">
        <f t="shared" ca="1" si="53"/>
        <v/>
      </c>
      <c r="AC221" s="10" t="str">
        <f t="shared" ca="1" si="54"/>
        <v/>
      </c>
      <c r="AD221" s="65">
        <f ca="1">Sheet3!N221</f>
        <v>0.89584079910397207</v>
      </c>
      <c r="AE221" s="65">
        <f ca="1">Sheet3!O221</f>
        <v>0.68297785643901598</v>
      </c>
      <c r="AF221" s="10" t="str">
        <f t="shared" ca="1" si="55"/>
        <v/>
      </c>
      <c r="AG221" s="10" t="str">
        <f t="shared" ca="1" si="56"/>
        <v/>
      </c>
      <c r="AH221" s="3" t="str">
        <f t="shared" ca="1" si="64"/>
        <v/>
      </c>
      <c r="AI221" s="5" t="str">
        <f t="shared" ca="1" si="57"/>
        <v/>
      </c>
    </row>
    <row r="222" spans="10:35" x14ac:dyDescent="0.2">
      <c r="J222" s="3">
        <v>220</v>
      </c>
      <c r="K222" s="72">
        <f t="shared" si="58"/>
        <v>0.11999999999999922</v>
      </c>
      <c r="L222" s="57">
        <f t="shared" ca="1" si="59"/>
        <v>63.615774879140048</v>
      </c>
      <c r="M222" s="55">
        <f t="shared" ca="1" si="60"/>
        <v>8.5704922965280914E-2</v>
      </c>
      <c r="N222" s="56">
        <f t="shared" ca="1" si="61"/>
        <v>0.13025201837181177</v>
      </c>
      <c r="O222" s="55">
        <f t="shared" ca="1" si="62"/>
        <v>0.91429507703471913</v>
      </c>
      <c r="P222" s="55">
        <f t="shared" ca="1" si="63"/>
        <v>0.86974798162818823</v>
      </c>
      <c r="Q222" s="57">
        <f t="shared" ca="1" si="49"/>
        <v>0.90984983412057119</v>
      </c>
      <c r="R222" s="57">
        <f t="shared" ca="1" si="50"/>
        <v>23.359530578367924</v>
      </c>
      <c r="S222" s="55">
        <f t="shared" ca="1" si="51"/>
        <v>0.13025201837181177</v>
      </c>
      <c r="T222" s="29">
        <f t="shared" ca="1" si="52"/>
        <v>-0.86974798162818823</v>
      </c>
      <c r="U222" s="58"/>
      <c r="V222" s="10"/>
      <c r="W222" s="10"/>
      <c r="X222" s="10"/>
      <c r="Y222" s="10"/>
      <c r="Z222" s="10"/>
      <c r="AA222" s="64">
        <f ca="1">IFERROR(Sheet3!Q222,"")</f>
        <v>70.481815154977909</v>
      </c>
      <c r="AB222" s="10" t="str">
        <f t="shared" ca="1" si="53"/>
        <v>Hedge</v>
      </c>
      <c r="AC222" s="10" t="str">
        <f t="shared" ca="1" si="54"/>
        <v/>
      </c>
      <c r="AD222" s="65">
        <f ca="1">Sheet3!N222</f>
        <v>1.5055031169820481</v>
      </c>
      <c r="AE222" s="65">
        <f ca="1">Sheet3!O222</f>
        <v>1.2313280301343708</v>
      </c>
      <c r="AF222" s="10" t="str">
        <f t="shared" ca="1" si="55"/>
        <v/>
      </c>
      <c r="AG222" s="10" t="str">
        <f t="shared" ca="1" si="56"/>
        <v/>
      </c>
      <c r="AH222" s="3" t="str">
        <f t="shared" ca="1" si="64"/>
        <v/>
      </c>
      <c r="AI222" s="5" t="str">
        <f t="shared" ca="1" si="57"/>
        <v/>
      </c>
    </row>
    <row r="223" spans="10:35" x14ac:dyDescent="0.2">
      <c r="J223" s="3">
        <v>221</v>
      </c>
      <c r="K223" s="72">
        <f t="shared" si="58"/>
        <v>0.11599999999999921</v>
      </c>
      <c r="L223" s="57">
        <f t="shared" ca="1" si="59"/>
        <v>66.718976253219424</v>
      </c>
      <c r="M223" s="55">
        <f t="shared" ca="1" si="60"/>
        <v>0.11727964418126698</v>
      </c>
      <c r="N223" s="56">
        <f t="shared" ca="1" si="61"/>
        <v>0.17098381586015862</v>
      </c>
      <c r="O223" s="55">
        <f t="shared" ca="1" si="62"/>
        <v>0.88272035581873298</v>
      </c>
      <c r="P223" s="55">
        <f t="shared" ca="1" si="63"/>
        <v>0.82901618413984135</v>
      </c>
      <c r="Q223" s="57">
        <f t="shared" ca="1" si="49"/>
        <v>1.3105047427330767</v>
      </c>
      <c r="R223" s="57">
        <f t="shared" ca="1" si="50"/>
        <v>20.68797325463629</v>
      </c>
      <c r="S223" s="55">
        <f t="shared" ca="1" si="51"/>
        <v>0.17098381586015862</v>
      </c>
      <c r="T223" s="29">
        <f t="shared" ca="1" si="52"/>
        <v>-0.82901618413984135</v>
      </c>
      <c r="U223" s="58"/>
      <c r="V223" s="10"/>
      <c r="W223" s="10"/>
      <c r="X223" s="10"/>
      <c r="Y223" s="10"/>
      <c r="Z223" s="10"/>
      <c r="AA223" s="64">
        <f ca="1">IFERROR(Sheet3!Q223,"")</f>
        <v>70.20446428193209</v>
      </c>
      <c r="AB223" s="10" t="str">
        <f t="shared" ca="1" si="53"/>
        <v>Hedge</v>
      </c>
      <c r="AC223" s="10" t="str">
        <f t="shared" ca="1" si="54"/>
        <v/>
      </c>
      <c r="AD223" s="65">
        <f ca="1">Sheet3!N223</f>
        <v>2.144049661928797</v>
      </c>
      <c r="AE223" s="65">
        <f ca="1">Sheet3!O223</f>
        <v>1.8398091179973215</v>
      </c>
      <c r="AF223" s="10" t="str">
        <f t="shared" ca="1" si="55"/>
        <v/>
      </c>
      <c r="AG223" s="10" t="str">
        <f t="shared" ca="1" si="56"/>
        <v/>
      </c>
      <c r="AH223" s="3" t="str">
        <f t="shared" ca="1" si="64"/>
        <v/>
      </c>
      <c r="AI223" s="5" t="str">
        <f t="shared" ca="1" si="57"/>
        <v/>
      </c>
    </row>
    <row r="224" spans="10:35" x14ac:dyDescent="0.2">
      <c r="J224" s="3">
        <v>222</v>
      </c>
      <c r="K224" s="72">
        <f t="shared" si="58"/>
        <v>0.11199999999999921</v>
      </c>
      <c r="L224" s="57">
        <f t="shared" ca="1" si="59"/>
        <v>66.066374982007687</v>
      </c>
      <c r="M224" s="55">
        <f t="shared" ca="1" si="60"/>
        <v>0.10582359416860336</v>
      </c>
      <c r="N224" s="56">
        <f t="shared" ca="1" si="61"/>
        <v>0.15510437865742482</v>
      </c>
      <c r="O224" s="55">
        <f t="shared" ca="1" si="62"/>
        <v>0.89417640583139668</v>
      </c>
      <c r="P224" s="55">
        <f t="shared" ca="1" si="63"/>
        <v>0.84489562134257512</v>
      </c>
      <c r="Q224" s="57">
        <f t="shared" ca="1" si="49"/>
        <v>1.1328682484000225</v>
      </c>
      <c r="R224" s="57">
        <f t="shared" ca="1" si="50"/>
        <v>21.193938331349607</v>
      </c>
      <c r="S224" s="55">
        <f t="shared" ca="1" si="51"/>
        <v>0.15510437865742482</v>
      </c>
      <c r="T224" s="29">
        <f t="shared" ca="1" si="52"/>
        <v>-0.84489562134257512</v>
      </c>
      <c r="U224" s="58"/>
      <c r="V224" s="10"/>
      <c r="W224" s="10"/>
      <c r="X224" s="10"/>
      <c r="Y224" s="10"/>
      <c r="Z224" s="10"/>
      <c r="AA224" s="64">
        <f ca="1">IFERROR(Sheet3!Q224,"")</f>
        <v>66.23243430879873</v>
      </c>
      <c r="AB224" s="10" t="str">
        <f t="shared" ca="1" si="53"/>
        <v/>
      </c>
      <c r="AC224" s="10" t="str">
        <f t="shared" ca="1" si="54"/>
        <v/>
      </c>
      <c r="AD224" s="65">
        <f ca="1">Sheet3!N224</f>
        <v>2.2546576722769132</v>
      </c>
      <c r="AE224" s="65">
        <f ca="1">Sheet3!O224</f>
        <v>2.1163748208503828</v>
      </c>
      <c r="AF224" s="10" t="str">
        <f t="shared" ca="1" si="55"/>
        <v/>
      </c>
      <c r="AG224" s="10" t="str">
        <f t="shared" ca="1" si="56"/>
        <v/>
      </c>
      <c r="AH224" s="3" t="str">
        <f t="shared" ca="1" si="64"/>
        <v/>
      </c>
      <c r="AI224" s="5" t="str">
        <f t="shared" ca="1" si="57"/>
        <v/>
      </c>
    </row>
    <row r="225" spans="10:35" x14ac:dyDescent="0.2">
      <c r="J225" s="3">
        <v>223</v>
      </c>
      <c r="K225" s="72">
        <f t="shared" si="58"/>
        <v>0.10799999999999921</v>
      </c>
      <c r="L225" s="57">
        <f t="shared" ca="1" si="59"/>
        <v>66.895589659062026</v>
      </c>
      <c r="M225" s="55">
        <f t="shared" ca="1" si="60"/>
        <v>0.11217288527963139</v>
      </c>
      <c r="N225" s="56">
        <f t="shared" ca="1" si="61"/>
        <v>0.1623096268984677</v>
      </c>
      <c r="O225" s="55">
        <f t="shared" ca="1" si="62"/>
        <v>0.88782711472036857</v>
      </c>
      <c r="P225" s="55">
        <f t="shared" ca="1" si="63"/>
        <v>0.83769037310153227</v>
      </c>
      <c r="Q225" s="57">
        <f t="shared" ca="1" si="49"/>
        <v>1.1931555388522952</v>
      </c>
      <c r="R225" s="57">
        <f t="shared" ca="1" si="50"/>
        <v>20.456022406699141</v>
      </c>
      <c r="S225" s="55">
        <f t="shared" ca="1" si="51"/>
        <v>0.1623096268984677</v>
      </c>
      <c r="T225" s="29">
        <f t="shared" ca="1" si="52"/>
        <v>-0.83769037310153227</v>
      </c>
      <c r="U225" s="58"/>
      <c r="V225" s="10"/>
      <c r="W225" s="10"/>
      <c r="X225" s="10"/>
      <c r="Y225" s="10"/>
      <c r="Z225" s="10"/>
      <c r="AA225" s="64">
        <f ca="1">IFERROR(Sheet3!Q225,"")</f>
        <v>63.842749420512469</v>
      </c>
      <c r="AB225" s="10" t="str">
        <f t="shared" ca="1" si="53"/>
        <v/>
      </c>
      <c r="AC225" s="10" t="str">
        <f t="shared" ca="1" si="54"/>
        <v/>
      </c>
      <c r="AD225" s="65">
        <f ca="1">Sheet3!N225</f>
        <v>2.2739000565846936</v>
      </c>
      <c r="AE225" s="65">
        <f ca="1">Sheet3!O225</f>
        <v>2.2213916446732567</v>
      </c>
      <c r="AF225" s="10" t="str">
        <f t="shared" ca="1" si="55"/>
        <v/>
      </c>
      <c r="AG225" s="10" t="str">
        <f t="shared" ca="1" si="56"/>
        <v/>
      </c>
      <c r="AH225" s="3" t="str">
        <f t="shared" ca="1" si="64"/>
        <v/>
      </c>
      <c r="AI225" s="5" t="str">
        <f t="shared" ca="1" si="57"/>
        <v/>
      </c>
    </row>
    <row r="226" spans="10:35" x14ac:dyDescent="0.2">
      <c r="J226" s="3">
        <v>224</v>
      </c>
      <c r="K226" s="72">
        <f t="shared" si="58"/>
        <v>0.1039999999999992</v>
      </c>
      <c r="L226" s="57">
        <f t="shared" ca="1" si="59"/>
        <v>64.662956694085537</v>
      </c>
      <c r="M226" s="55">
        <f t="shared" ca="1" si="60"/>
        <v>8.2900831543902126E-2</v>
      </c>
      <c r="N226" s="56">
        <f t="shared" ca="1" si="61"/>
        <v>0.12300863252239073</v>
      </c>
      <c r="O226" s="55">
        <f t="shared" ca="1" si="62"/>
        <v>0.91709916845609785</v>
      </c>
      <c r="P226" s="55">
        <f t="shared" ca="1" si="63"/>
        <v>0.87699136747760931</v>
      </c>
      <c r="Q226" s="57">
        <f t="shared" ca="1" si="49"/>
        <v>0.80892238550899975</v>
      </c>
      <c r="R226" s="57">
        <f t="shared" ca="1" si="50"/>
        <v>22.335444846420017</v>
      </c>
      <c r="S226" s="55">
        <f t="shared" ca="1" si="51"/>
        <v>0.12300863252239073</v>
      </c>
      <c r="T226" s="29">
        <f t="shared" ca="1" si="52"/>
        <v>-0.87699136747760931</v>
      </c>
      <c r="U226" s="58"/>
      <c r="V226" s="10"/>
      <c r="W226" s="10"/>
      <c r="X226" s="10"/>
      <c r="Y226" s="10"/>
      <c r="Z226" s="10"/>
      <c r="AA226" s="64">
        <f ca="1">IFERROR(Sheet3!Q226,"")</f>
        <v>58.583535710029238</v>
      </c>
      <c r="AB226" s="10" t="str">
        <f t="shared" ca="1" si="53"/>
        <v/>
      </c>
      <c r="AC226" s="10" t="str">
        <f t="shared" ca="1" si="54"/>
        <v/>
      </c>
      <c r="AD226" s="65">
        <f ca="1">Sheet3!N226</f>
        <v>1.8348849291129881</v>
      </c>
      <c r="AE226" s="65">
        <f ca="1">Sheet3!O226</f>
        <v>1.9637205009664109</v>
      </c>
      <c r="AF226" s="10" t="str">
        <f t="shared" ca="1" si="55"/>
        <v>Hedge</v>
      </c>
      <c r="AG226" s="10" t="str">
        <f t="shared" ca="1" si="56"/>
        <v/>
      </c>
      <c r="AH226" s="3" t="str">
        <f t="shared" ca="1" si="64"/>
        <v/>
      </c>
      <c r="AI226" s="5" t="str">
        <f t="shared" ca="1" si="57"/>
        <v/>
      </c>
    </row>
    <row r="227" spans="10:35" x14ac:dyDescent="0.2">
      <c r="J227" s="3">
        <v>225</v>
      </c>
      <c r="K227" s="72">
        <f t="shared" si="58"/>
        <v>9.9999999999999201E-2</v>
      </c>
      <c r="L227" s="57">
        <f t="shared" ca="1" si="59"/>
        <v>69.461438310604095</v>
      </c>
      <c r="M227" s="55">
        <f t="shared" ca="1" si="60"/>
        <v>0.13849978106877511</v>
      </c>
      <c r="N227" s="56">
        <f t="shared" ca="1" si="61"/>
        <v>0.19332053481500983</v>
      </c>
      <c r="O227" s="55">
        <f t="shared" ca="1" si="62"/>
        <v>0.86150021893122486</v>
      </c>
      <c r="P227" s="55">
        <f t="shared" ca="1" si="63"/>
        <v>0.80667946518499023</v>
      </c>
      <c r="Q227" s="57">
        <f t="shared" ca="1" si="49"/>
        <v>1.486800235564445</v>
      </c>
      <c r="R227" s="57">
        <f t="shared" ca="1" si="50"/>
        <v>18.245874878201235</v>
      </c>
      <c r="S227" s="55">
        <f t="shared" ca="1" si="51"/>
        <v>0.19332053481500983</v>
      </c>
      <c r="T227" s="29">
        <f t="shared" ca="1" si="52"/>
        <v>-0.80667946518499023</v>
      </c>
      <c r="U227" s="58"/>
      <c r="V227" s="10"/>
      <c r="W227" s="10"/>
      <c r="X227" s="10"/>
      <c r="Y227" s="10"/>
      <c r="Z227" s="10"/>
      <c r="AA227" s="64">
        <f ca="1">IFERROR(Sheet3!Q227,"")</f>
        <v>72.376349520418117</v>
      </c>
      <c r="AB227" s="10" t="str">
        <f t="shared" ca="1" si="53"/>
        <v>Hedge</v>
      </c>
      <c r="AC227" s="10" t="str">
        <f t="shared" ca="1" si="54"/>
        <v/>
      </c>
      <c r="AD227" s="65">
        <f ca="1">Sheet3!N227</f>
        <v>2.118215414723025</v>
      </c>
      <c r="AE227" s="65">
        <f ca="1">Sheet3!O227</f>
        <v>2.0667171101374868</v>
      </c>
      <c r="AF227" s="10" t="str">
        <f t="shared" ca="1" si="55"/>
        <v/>
      </c>
      <c r="AG227" s="10" t="str">
        <f t="shared" ca="1" si="56"/>
        <v/>
      </c>
      <c r="AH227" s="3" t="str">
        <f t="shared" ca="1" si="64"/>
        <v/>
      </c>
      <c r="AI227" s="5" t="str">
        <f t="shared" ca="1" si="57"/>
        <v/>
      </c>
    </row>
    <row r="228" spans="10:35" x14ac:dyDescent="0.2">
      <c r="J228" s="3">
        <v>226</v>
      </c>
      <c r="K228" s="72">
        <f t="shared" si="58"/>
        <v>9.5999999999999197E-2</v>
      </c>
      <c r="L228" s="57">
        <f t="shared" ca="1" si="59"/>
        <v>65.871567333665254</v>
      </c>
      <c r="M228" s="55">
        <f t="shared" ca="1" si="60"/>
        <v>8.8298400615272055E-2</v>
      </c>
      <c r="N228" s="56">
        <f t="shared" ca="1" si="61"/>
        <v>0.12830901838423481</v>
      </c>
      <c r="O228" s="55">
        <f t="shared" ca="1" si="62"/>
        <v>0.91170159938472795</v>
      </c>
      <c r="P228" s="55">
        <f t="shared" ca="1" si="63"/>
        <v>0.87169098161576519</v>
      </c>
      <c r="Q228" s="57">
        <f t="shared" ca="1" si="49"/>
        <v>0.83604152860200998</v>
      </c>
      <c r="R228" s="57">
        <f t="shared" ca="1" si="50"/>
        <v>21.216032120600552</v>
      </c>
      <c r="S228" s="55">
        <f t="shared" ca="1" si="51"/>
        <v>0.12830901838423481</v>
      </c>
      <c r="T228" s="29">
        <f t="shared" ca="1" si="52"/>
        <v>-0.87169098161576519</v>
      </c>
      <c r="U228" s="58"/>
      <c r="V228" s="10"/>
      <c r="W228" s="10"/>
      <c r="X228" s="10"/>
      <c r="Y228" s="10"/>
      <c r="Z228" s="10"/>
      <c r="AA228" s="64">
        <f ca="1">IFERROR(Sheet3!Q228,"")</f>
        <v>64.795364590441267</v>
      </c>
      <c r="AB228" s="10" t="str">
        <f t="shared" ca="1" si="53"/>
        <v/>
      </c>
      <c r="AC228" s="10" t="str">
        <f t="shared" ca="1" si="54"/>
        <v/>
      </c>
      <c r="AD228" s="65">
        <f ca="1">Sheet3!N228</f>
        <v>1.6494611824750081</v>
      </c>
      <c r="AE228" s="65">
        <f ca="1">Sheet3!O228</f>
        <v>1.7885464916958345</v>
      </c>
      <c r="AF228" s="10" t="str">
        <f t="shared" ca="1" si="55"/>
        <v>Hedge</v>
      </c>
      <c r="AG228" s="10" t="str">
        <f t="shared" ca="1" si="56"/>
        <v/>
      </c>
      <c r="AH228" s="3" t="str">
        <f t="shared" ca="1" si="64"/>
        <v/>
      </c>
      <c r="AI228" s="5" t="str">
        <f t="shared" ca="1" si="57"/>
        <v/>
      </c>
    </row>
    <row r="229" spans="10:35" x14ac:dyDescent="0.2">
      <c r="J229" s="3">
        <v>227</v>
      </c>
      <c r="K229" s="72">
        <f t="shared" si="58"/>
        <v>9.1999999999999194E-2</v>
      </c>
      <c r="L229" s="57">
        <f t="shared" ca="1" si="59"/>
        <v>70.629563301830217</v>
      </c>
      <c r="M229" s="55">
        <f t="shared" ca="1" si="60"/>
        <v>0.14709436947605409</v>
      </c>
      <c r="N229" s="56">
        <f t="shared" ca="1" si="61"/>
        <v>0.20139286324452832</v>
      </c>
      <c r="O229" s="55">
        <f t="shared" ca="1" si="62"/>
        <v>0.85290563052394597</v>
      </c>
      <c r="P229" s="55">
        <f t="shared" ca="1" si="63"/>
        <v>0.79860713675547168</v>
      </c>
      <c r="Q229" s="57">
        <f t="shared" ca="1" si="49"/>
        <v>1.5326032687688471</v>
      </c>
      <c r="R229" s="57">
        <f t="shared" ca="1" si="50"/>
        <v>17.18565404322738</v>
      </c>
      <c r="S229" s="55">
        <f t="shared" ca="1" si="51"/>
        <v>0.20139286324452832</v>
      </c>
      <c r="T229" s="29">
        <f t="shared" ca="1" si="52"/>
        <v>-0.79860713675547168</v>
      </c>
      <c r="U229" s="58"/>
      <c r="V229" s="10"/>
      <c r="W229" s="10"/>
      <c r="X229" s="10"/>
      <c r="Y229" s="10"/>
      <c r="Z229" s="10"/>
      <c r="AA229" s="64">
        <f ca="1">IFERROR(Sheet3!Q229,"")</f>
        <v>67.670249780565683</v>
      </c>
      <c r="AB229" s="10" t="str">
        <f t="shared" ca="1" si="53"/>
        <v/>
      </c>
      <c r="AC229" s="10" t="str">
        <f t="shared" ca="1" si="54"/>
        <v/>
      </c>
      <c r="AD229" s="65">
        <f ca="1">Sheet3!N229</f>
        <v>1.9238943088663802</v>
      </c>
      <c r="AE229" s="65">
        <f ca="1">Sheet3!O229</f>
        <v>1.8787783698095317</v>
      </c>
      <c r="AF229" s="10" t="str">
        <f t="shared" ca="1" si="55"/>
        <v/>
      </c>
      <c r="AG229" s="10" t="str">
        <f t="shared" ca="1" si="56"/>
        <v/>
      </c>
      <c r="AH229" s="3" t="str">
        <f t="shared" ca="1" si="64"/>
        <v/>
      </c>
      <c r="AI229" s="5" t="str">
        <f t="shared" ca="1" si="57"/>
        <v/>
      </c>
    </row>
    <row r="230" spans="10:35" x14ac:dyDescent="0.2">
      <c r="J230" s="3">
        <v>228</v>
      </c>
      <c r="K230" s="72">
        <f t="shared" si="58"/>
        <v>8.799999999999919E-2</v>
      </c>
      <c r="L230" s="57">
        <f t="shared" ca="1" si="59"/>
        <v>68.503747269239796</v>
      </c>
      <c r="M230" s="55">
        <f t="shared" ca="1" si="60"/>
        <v>0.11185223681675238</v>
      </c>
      <c r="N230" s="56">
        <f t="shared" ca="1" si="61"/>
        <v>0.1564674205080607</v>
      </c>
      <c r="O230" s="55">
        <f t="shared" ca="1" si="62"/>
        <v>0.88814776318324762</v>
      </c>
      <c r="P230" s="55">
        <f t="shared" ca="1" si="63"/>
        <v>0.84353257949193927</v>
      </c>
      <c r="Q230" s="57">
        <f t="shared" ca="1" si="49"/>
        <v>1.0642262968531462</v>
      </c>
      <c r="R230" s="57">
        <f t="shared" ca="1" si="50"/>
        <v>18.874160436753947</v>
      </c>
      <c r="S230" s="55">
        <f t="shared" ca="1" si="51"/>
        <v>0.1564674205080607</v>
      </c>
      <c r="T230" s="29">
        <f t="shared" ca="1" si="52"/>
        <v>-0.84353257949193927</v>
      </c>
      <c r="U230" s="58"/>
      <c r="V230" s="10"/>
      <c r="W230" s="10"/>
      <c r="X230" s="10"/>
      <c r="Y230" s="10"/>
      <c r="Z230" s="10"/>
      <c r="AA230" s="64">
        <f ca="1">IFERROR(Sheet3!Q230,"")</f>
        <v>62.551077026817431</v>
      </c>
      <c r="AB230" s="10" t="str">
        <f t="shared" ca="1" si="53"/>
        <v/>
      </c>
      <c r="AC230" s="10" t="str">
        <f t="shared" ca="1" si="54"/>
        <v/>
      </c>
      <c r="AD230" s="65">
        <f ca="1">Sheet3!N230</f>
        <v>1.6585568846719667</v>
      </c>
      <c r="AE230" s="65">
        <f ca="1">Sheet3!O230</f>
        <v>1.7319640463844883</v>
      </c>
      <c r="AF230" s="10" t="str">
        <f t="shared" ca="1" si="55"/>
        <v>Hedge</v>
      </c>
      <c r="AG230" s="10" t="str">
        <f t="shared" ca="1" si="56"/>
        <v/>
      </c>
      <c r="AH230" s="3" t="str">
        <f t="shared" ca="1" si="64"/>
        <v/>
      </c>
      <c r="AI230" s="5" t="str">
        <f t="shared" ca="1" si="57"/>
        <v/>
      </c>
    </row>
    <row r="231" spans="10:35" x14ac:dyDescent="0.2">
      <c r="J231" s="3">
        <v>229</v>
      </c>
      <c r="K231" s="72">
        <f t="shared" si="58"/>
        <v>8.3999999999999186E-2</v>
      </c>
      <c r="L231" s="57">
        <f t="shared" ca="1" si="59"/>
        <v>66.104774241418099</v>
      </c>
      <c r="M231" s="55">
        <f t="shared" ca="1" si="60"/>
        <v>7.8092262775956753E-2</v>
      </c>
      <c r="N231" s="56">
        <f t="shared" ca="1" si="61"/>
        <v>0.11215595018895941</v>
      </c>
      <c r="O231" s="55">
        <f t="shared" ca="1" si="62"/>
        <v>0.92190773722404329</v>
      </c>
      <c r="P231" s="55">
        <f t="shared" ca="1" si="63"/>
        <v>0.88784404981104059</v>
      </c>
      <c r="Q231" s="57">
        <f t="shared" ca="1" si="49"/>
        <v>0.67118608542943292</v>
      </c>
      <c r="R231" s="57">
        <f t="shared" ca="1" si="50"/>
        <v>20.911171772257021</v>
      </c>
      <c r="S231" s="55">
        <f t="shared" ca="1" si="51"/>
        <v>0.11215595018895941</v>
      </c>
      <c r="T231" s="29">
        <f t="shared" ca="1" si="52"/>
        <v>-0.88784404981104059</v>
      </c>
      <c r="U231" s="58"/>
      <c r="V231" s="10"/>
      <c r="W231" s="10"/>
      <c r="X231" s="10"/>
      <c r="Y231" s="10"/>
      <c r="Z231" s="10"/>
      <c r="AA231" s="64">
        <f ca="1">IFERROR(Sheet3!Q231,"")</f>
        <v>61.849240855752143</v>
      </c>
      <c r="AB231" s="10" t="str">
        <f t="shared" ca="1" si="53"/>
        <v/>
      </c>
      <c r="AC231" s="10" t="str">
        <f t="shared" ca="1" si="54"/>
        <v/>
      </c>
      <c r="AD231" s="65">
        <f ca="1">Sheet3!N231</f>
        <v>1.0866100624139108</v>
      </c>
      <c r="AE231" s="65">
        <f ca="1">Sheet3!O231</f>
        <v>1.3017280570707701</v>
      </c>
      <c r="AF231" s="10" t="str">
        <f t="shared" ca="1" si="55"/>
        <v>Hedge</v>
      </c>
      <c r="AG231" s="10" t="str">
        <f t="shared" ca="1" si="56"/>
        <v/>
      </c>
      <c r="AH231" s="3" t="str">
        <f t="shared" ca="1" si="64"/>
        <v/>
      </c>
      <c r="AI231" s="5" t="str">
        <f t="shared" ca="1" si="57"/>
        <v/>
      </c>
    </row>
    <row r="232" spans="10:35" x14ac:dyDescent="0.2">
      <c r="J232" s="3">
        <v>230</v>
      </c>
      <c r="K232" s="72">
        <f t="shared" si="58"/>
        <v>7.9999999999999183E-2</v>
      </c>
      <c r="L232" s="57">
        <f t="shared" ca="1" si="59"/>
        <v>67.854594290102085</v>
      </c>
      <c r="M232" s="55">
        <f t="shared" ca="1" si="60"/>
        <v>9.3759994303714053E-2</v>
      </c>
      <c r="N232" s="56">
        <f t="shared" ca="1" si="61"/>
        <v>0.13136512932242814</v>
      </c>
      <c r="O232" s="55">
        <f t="shared" ca="1" si="62"/>
        <v>0.90624000569628593</v>
      </c>
      <c r="P232" s="55">
        <f t="shared" ca="1" si="63"/>
        <v>0.86863487067757184</v>
      </c>
      <c r="Q232" s="57">
        <f t="shared" ca="1" si="49"/>
        <v>0.81512838403733845</v>
      </c>
      <c r="R232" s="57">
        <f t="shared" ca="1" si="50"/>
        <v>19.336383731567018</v>
      </c>
      <c r="S232" s="55">
        <f t="shared" ca="1" si="51"/>
        <v>0.13136512932242814</v>
      </c>
      <c r="T232" s="29">
        <f t="shared" ca="1" si="52"/>
        <v>-0.86863487067757184</v>
      </c>
      <c r="U232" s="58"/>
      <c r="V232" s="10"/>
      <c r="W232" s="10"/>
      <c r="X232" s="10"/>
      <c r="Y232" s="10"/>
      <c r="Z232" s="10"/>
      <c r="AA232" s="64">
        <f ca="1">IFERROR(Sheet3!Q232,"")</f>
        <v>68.792894889957182</v>
      </c>
      <c r="AB232" s="10" t="str">
        <f t="shared" ca="1" si="53"/>
        <v/>
      </c>
      <c r="AC232" s="10" t="str">
        <f t="shared" ca="1" si="54"/>
        <v/>
      </c>
      <c r="AD232" s="65">
        <f ca="1">Sheet3!N232</f>
        <v>0.94244042620655932</v>
      </c>
      <c r="AE232" s="65">
        <f ca="1">Sheet3!O232</f>
        <v>1.0622029698279629</v>
      </c>
      <c r="AF232" s="10" t="str">
        <f t="shared" ca="1" si="55"/>
        <v>Hedge</v>
      </c>
      <c r="AG232" s="10" t="str">
        <f t="shared" ca="1" si="56"/>
        <v/>
      </c>
      <c r="AH232" s="3" t="str">
        <f t="shared" ca="1" si="64"/>
        <v/>
      </c>
      <c r="AI232" s="5" t="str">
        <f t="shared" ca="1" si="57"/>
        <v/>
      </c>
    </row>
    <row r="233" spans="10:35" x14ac:dyDescent="0.2">
      <c r="J233" s="3">
        <v>231</v>
      </c>
      <c r="K233" s="72">
        <f t="shared" si="58"/>
        <v>7.5999999999999179E-2</v>
      </c>
      <c r="L233" s="57">
        <f t="shared" ca="1" si="59"/>
        <v>68.053239889035623</v>
      </c>
      <c r="M233" s="55">
        <f t="shared" ca="1" si="60"/>
        <v>9.1130050111531996E-2</v>
      </c>
      <c r="N233" s="56">
        <f t="shared" ca="1" si="61"/>
        <v>0.12696581668472348</v>
      </c>
      <c r="O233" s="55">
        <f t="shared" ca="1" si="62"/>
        <v>0.90886994988846803</v>
      </c>
      <c r="P233" s="55">
        <f t="shared" ca="1" si="63"/>
        <v>0.87303418331527649</v>
      </c>
      <c r="Q233" s="57">
        <f t="shared" ca="1" si="49"/>
        <v>0.76616544773691331</v>
      </c>
      <c r="R233" s="57">
        <f t="shared" ca="1" si="50"/>
        <v>19.119876100029387</v>
      </c>
      <c r="S233" s="55">
        <f t="shared" ca="1" si="51"/>
        <v>0.12696581668472348</v>
      </c>
      <c r="T233" s="29">
        <f t="shared" ca="1" si="52"/>
        <v>-0.87303418331527649</v>
      </c>
      <c r="U233" s="58"/>
      <c r="V233" s="10"/>
      <c r="W233" s="10"/>
      <c r="X233" s="10"/>
      <c r="Y233" s="10"/>
      <c r="Z233" s="10"/>
      <c r="AA233" s="64">
        <f ca="1">IFERROR(Sheet3!Q233,"")</f>
        <v>70.498206500707369</v>
      </c>
      <c r="AB233" s="10" t="str">
        <f t="shared" ca="1" si="53"/>
        <v>Hedge</v>
      </c>
      <c r="AC233" s="10" t="str">
        <f t="shared" ca="1" si="54"/>
        <v/>
      </c>
      <c r="AD233" s="65">
        <f ca="1">Sheet3!N233</f>
        <v>0.82920667167334727</v>
      </c>
      <c r="AE233" s="65">
        <f ca="1">Sheet3!O233</f>
        <v>0.90687210439155241</v>
      </c>
      <c r="AF233" s="10" t="str">
        <f t="shared" ca="1" si="55"/>
        <v>Hedge</v>
      </c>
      <c r="AG233" s="10" t="str">
        <f t="shared" ca="1" si="56"/>
        <v/>
      </c>
      <c r="AH233" s="3" t="str">
        <f t="shared" ca="1" si="64"/>
        <v>Hedge</v>
      </c>
      <c r="AI233" s="5" t="str">
        <f t="shared" ca="1" si="57"/>
        <v/>
      </c>
    </row>
    <row r="234" spans="10:35" x14ac:dyDescent="0.2">
      <c r="J234" s="3">
        <v>232</v>
      </c>
      <c r="K234" s="72">
        <f t="shared" si="58"/>
        <v>7.1999999999999176E-2</v>
      </c>
      <c r="L234" s="57">
        <f t="shared" ca="1" si="59"/>
        <v>65.33440548309764</v>
      </c>
      <c r="M234" s="55">
        <f t="shared" ca="1" si="60"/>
        <v>5.6580458883635068E-2</v>
      </c>
      <c r="N234" s="56">
        <f t="shared" ca="1" si="61"/>
        <v>8.1309912621756339E-2</v>
      </c>
      <c r="O234" s="55">
        <f t="shared" ca="1" si="62"/>
        <v>0.94341954111636495</v>
      </c>
      <c r="P234" s="55">
        <f t="shared" ca="1" si="63"/>
        <v>0.91869008737824365</v>
      </c>
      <c r="Q234" s="57">
        <f t="shared" ca="1" si="49"/>
        <v>0.42162955165106375</v>
      </c>
      <c r="R234" s="57">
        <f t="shared" ca="1" si="50"/>
        <v>21.525286711918731</v>
      </c>
      <c r="S234" s="55">
        <f t="shared" ca="1" si="51"/>
        <v>8.1309912621756339E-2</v>
      </c>
      <c r="T234" s="29">
        <f t="shared" ca="1" si="52"/>
        <v>-0.91869008737824365</v>
      </c>
      <c r="U234" s="58"/>
      <c r="V234" s="10"/>
      <c r="W234" s="10"/>
      <c r="X234" s="10"/>
      <c r="Y234" s="10"/>
      <c r="Z234" s="10"/>
      <c r="AA234" s="64">
        <f ca="1">IFERROR(Sheet3!Q234,"")</f>
        <v>59.269975656093735</v>
      </c>
      <c r="AB234" s="10" t="str">
        <f t="shared" ca="1" si="53"/>
        <v/>
      </c>
      <c r="AC234" s="10" t="str">
        <f t="shared" ca="1" si="54"/>
        <v/>
      </c>
      <c r="AD234" s="65">
        <f ca="1">Sheet3!N234</f>
        <v>0.3510236370190114</v>
      </c>
      <c r="AE234" s="65">
        <f ca="1">Sheet3!O234</f>
        <v>0.53630645947652511</v>
      </c>
      <c r="AF234" s="10" t="str">
        <f t="shared" ca="1" si="55"/>
        <v>Hedge</v>
      </c>
      <c r="AG234" s="10" t="str">
        <f t="shared" ca="1" si="56"/>
        <v/>
      </c>
      <c r="AH234" s="3" t="str">
        <f t="shared" ca="1" si="64"/>
        <v/>
      </c>
      <c r="AI234" s="5" t="str">
        <f t="shared" ca="1" si="57"/>
        <v/>
      </c>
    </row>
    <row r="235" spans="10:35" x14ac:dyDescent="0.2">
      <c r="J235" s="3">
        <v>233</v>
      </c>
      <c r="K235" s="72">
        <f t="shared" si="58"/>
        <v>6.7999999999999172E-2</v>
      </c>
      <c r="L235" s="57">
        <f t="shared" ca="1" si="59"/>
        <v>66.022476863007242</v>
      </c>
      <c r="M235" s="55">
        <f t="shared" ca="1" si="60"/>
        <v>5.8291249645544128E-2</v>
      </c>
      <c r="N235" s="56">
        <f t="shared" ca="1" si="61"/>
        <v>8.2760035326520473E-2</v>
      </c>
      <c r="O235" s="55">
        <f t="shared" ca="1" si="62"/>
        <v>0.94170875035445589</v>
      </c>
      <c r="P235" s="55">
        <f t="shared" ca="1" si="63"/>
        <v>0.91723996467347957</v>
      </c>
      <c r="Q235" s="57">
        <f t="shared" ca="1" si="49"/>
        <v>0.42362561279809618</v>
      </c>
      <c r="R235" s="57">
        <f t="shared" ca="1" si="50"/>
        <v>20.870334697566449</v>
      </c>
      <c r="S235" s="55">
        <f t="shared" ca="1" si="51"/>
        <v>8.2760035326520473E-2</v>
      </c>
      <c r="T235" s="29">
        <f t="shared" ca="1" si="52"/>
        <v>-0.91723996467347957</v>
      </c>
      <c r="U235" s="58"/>
      <c r="V235" s="10"/>
      <c r="W235" s="10"/>
      <c r="X235" s="10"/>
      <c r="Y235" s="10"/>
      <c r="Z235" s="10"/>
      <c r="AA235" s="64">
        <f ca="1">IFERROR(Sheet3!Q235,"")</f>
        <v>58.213485997001925</v>
      </c>
      <c r="AB235" s="10" t="str">
        <f t="shared" ca="1" si="53"/>
        <v/>
      </c>
      <c r="AC235" s="10" t="str">
        <f t="shared" ca="1" si="54"/>
        <v/>
      </c>
      <c r="AD235" s="65">
        <f ca="1">Sheet3!N235</f>
        <v>0.16433396005670886</v>
      </c>
      <c r="AE235" s="65">
        <f ca="1">Sheet3!O235</f>
        <v>0.28832479319664761</v>
      </c>
      <c r="AF235" s="10" t="str">
        <f t="shared" ca="1" si="55"/>
        <v>Hedge</v>
      </c>
      <c r="AG235" s="10" t="str">
        <f t="shared" ca="1" si="56"/>
        <v/>
      </c>
      <c r="AH235" s="3" t="str">
        <f t="shared" ca="1" si="64"/>
        <v/>
      </c>
      <c r="AI235" s="5" t="str">
        <f t="shared" ca="1" si="57"/>
        <v/>
      </c>
    </row>
    <row r="236" spans="10:35" x14ac:dyDescent="0.2">
      <c r="J236" s="3">
        <v>234</v>
      </c>
      <c r="K236" s="72">
        <f t="shared" si="58"/>
        <v>6.3999999999999169E-2</v>
      </c>
      <c r="L236" s="57">
        <f t="shared" ca="1" si="59"/>
        <v>62.66604597585799</v>
      </c>
      <c r="M236" s="55">
        <f t="shared" ca="1" si="60"/>
        <v>2.8149911616078886E-2</v>
      </c>
      <c r="N236" s="56">
        <f t="shared" ca="1" si="61"/>
        <v>4.1670617590730173E-2</v>
      </c>
      <c r="O236" s="55">
        <f t="shared" ca="1" si="62"/>
        <v>0.97185008838392106</v>
      </c>
      <c r="P236" s="55">
        <f t="shared" ca="1" si="63"/>
        <v>0.95832938240926979</v>
      </c>
      <c r="Q236" s="57">
        <f t="shared" ca="1" si="49"/>
        <v>0.17635646211121436</v>
      </c>
      <c r="R236" s="57">
        <f t="shared" ca="1" si="50"/>
        <v>24.010630944845722</v>
      </c>
      <c r="S236" s="55">
        <f t="shared" ca="1" si="51"/>
        <v>4.1670617590730173E-2</v>
      </c>
      <c r="T236" s="29">
        <f t="shared" ca="1" si="52"/>
        <v>-0.95832938240926979</v>
      </c>
      <c r="U236" s="58"/>
      <c r="V236" s="10"/>
      <c r="W236" s="10"/>
      <c r="X236" s="10"/>
      <c r="Y236" s="10"/>
      <c r="Z236" s="10"/>
      <c r="AA236" s="64">
        <f ca="1">IFERROR(Sheet3!Q236,"")</f>
        <v>48.569710814320523</v>
      </c>
      <c r="AB236" s="10" t="str">
        <f t="shared" ca="1" si="53"/>
        <v/>
      </c>
      <c r="AC236" s="10" t="str">
        <f t="shared" ca="1" si="54"/>
        <v/>
      </c>
      <c r="AD236" s="65">
        <f ca="1">Sheet3!N236</f>
        <v>-0.39371358328018857</v>
      </c>
      <c r="AE236" s="65">
        <f ca="1">Sheet3!O236</f>
        <v>-0.16636745778790984</v>
      </c>
      <c r="AF236" s="10" t="str">
        <f t="shared" ca="1" si="55"/>
        <v/>
      </c>
      <c r="AG236" s="10" t="str">
        <f t="shared" ca="1" si="56"/>
        <v/>
      </c>
      <c r="AH236" s="3" t="str">
        <f t="shared" ca="1" si="64"/>
        <v/>
      </c>
      <c r="AI236" s="5" t="str">
        <f t="shared" ca="1" si="57"/>
        <v/>
      </c>
    </row>
    <row r="237" spans="10:35" x14ac:dyDescent="0.2">
      <c r="J237" s="3">
        <v>235</v>
      </c>
      <c r="K237" s="72">
        <f t="shared" si="58"/>
        <v>5.9999999999999165E-2</v>
      </c>
      <c r="L237" s="57">
        <f t="shared" ca="1" si="59"/>
        <v>66.931989792334036</v>
      </c>
      <c r="M237" s="55">
        <f t="shared" ca="1" si="60"/>
        <v>5.6642217272474447E-2</v>
      </c>
      <c r="N237" s="56">
        <f t="shared" ca="1" si="61"/>
        <v>7.8954782378496596E-2</v>
      </c>
      <c r="O237" s="55">
        <f t="shared" ca="1" si="62"/>
        <v>0.94335778272752557</v>
      </c>
      <c r="P237" s="55">
        <f t="shared" ca="1" si="63"/>
        <v>0.92104521762150338</v>
      </c>
      <c r="Q237" s="57">
        <f t="shared" ca="1" si="49"/>
        <v>0.38326657994859215</v>
      </c>
      <c r="R237" s="57">
        <f t="shared" ca="1" si="50"/>
        <v>19.982742967465605</v>
      </c>
      <c r="S237" s="55">
        <f t="shared" ca="1" si="51"/>
        <v>7.8954782378496596E-2</v>
      </c>
      <c r="T237" s="29">
        <f t="shared" ca="1" si="52"/>
        <v>-0.92104521762150338</v>
      </c>
      <c r="U237" s="58"/>
      <c r="V237" s="10"/>
      <c r="W237" s="10"/>
      <c r="X237" s="10"/>
      <c r="Y237" s="10"/>
      <c r="Z237" s="10"/>
      <c r="AA237" s="64">
        <f ca="1">IFERROR(Sheet3!Q237,"")</f>
        <v>50.309943073836237</v>
      </c>
      <c r="AB237" s="10" t="str">
        <f t="shared" ca="1" si="53"/>
        <v/>
      </c>
      <c r="AC237" s="10" t="str">
        <f t="shared" ca="1" si="54"/>
        <v/>
      </c>
      <c r="AD237" s="65">
        <f ca="1">Sheet3!N237</f>
        <v>-9.6298858644388474E-2</v>
      </c>
      <c r="AE237" s="65">
        <f ca="1">Sheet3!O237</f>
        <v>-0.1196550583588956</v>
      </c>
      <c r="AF237" s="10" t="str">
        <f t="shared" ca="1" si="55"/>
        <v/>
      </c>
      <c r="AG237" s="10" t="str">
        <f t="shared" ca="1" si="56"/>
        <v>Exit Hedge</v>
      </c>
      <c r="AH237" s="3" t="str">
        <f t="shared" ca="1" si="64"/>
        <v/>
      </c>
      <c r="AI237" s="5" t="str">
        <f t="shared" ca="1" si="57"/>
        <v/>
      </c>
    </row>
    <row r="238" spans="10:35" x14ac:dyDescent="0.2">
      <c r="J238" s="3">
        <v>236</v>
      </c>
      <c r="K238" s="72">
        <f t="shared" si="58"/>
        <v>5.5999999999999162E-2</v>
      </c>
      <c r="L238" s="57">
        <f t="shared" ca="1" si="59"/>
        <v>65.26317627786797</v>
      </c>
      <c r="M238" s="55">
        <f t="shared" ca="1" si="60"/>
        <v>3.6898943142178835E-2</v>
      </c>
      <c r="N238" s="56">
        <f t="shared" ca="1" si="61"/>
        <v>5.2378748825495293E-2</v>
      </c>
      <c r="O238" s="55">
        <f t="shared" ca="1" si="62"/>
        <v>0.96310105685782121</v>
      </c>
      <c r="P238" s="55">
        <f t="shared" ca="1" si="63"/>
        <v>0.94762125117450469</v>
      </c>
      <c r="Q238" s="57">
        <f t="shared" ca="1" si="49"/>
        <v>0.22433420923254221</v>
      </c>
      <c r="R238" s="57">
        <f t="shared" ca="1" si="50"/>
        <v>21.523781046952301</v>
      </c>
      <c r="S238" s="55">
        <f t="shared" ca="1" si="51"/>
        <v>5.2378748825495293E-2</v>
      </c>
      <c r="T238" s="29">
        <f t="shared" ca="1" si="52"/>
        <v>-0.94762125117450469</v>
      </c>
      <c r="U238" s="58"/>
      <c r="V238" s="10"/>
      <c r="W238" s="10"/>
      <c r="X238" s="10"/>
      <c r="Y238" s="10"/>
      <c r="Z238" s="10"/>
      <c r="AA238" s="64">
        <f ca="1">IFERROR(Sheet3!Q238,"")</f>
        <v>48.864882651747919</v>
      </c>
      <c r="AB238" s="10" t="str">
        <f t="shared" ca="1" si="53"/>
        <v/>
      </c>
      <c r="AC238" s="10" t="str">
        <f t="shared" ca="1" si="54"/>
        <v/>
      </c>
      <c r="AD238" s="65">
        <f ca="1">Sheet3!N238</f>
        <v>-0.15376621685780378</v>
      </c>
      <c r="AE238" s="65">
        <f ca="1">Sheet3!O238</f>
        <v>-0.14239583069150105</v>
      </c>
      <c r="AF238" s="10" t="str">
        <f t="shared" ca="1" si="55"/>
        <v/>
      </c>
      <c r="AG238" s="10" t="str">
        <f t="shared" ca="1" si="56"/>
        <v/>
      </c>
      <c r="AH238" s="3" t="str">
        <f t="shared" ca="1" si="64"/>
        <v/>
      </c>
      <c r="AI238" s="5" t="str">
        <f t="shared" ca="1" si="57"/>
        <v/>
      </c>
    </row>
    <row r="239" spans="10:35" x14ac:dyDescent="0.2">
      <c r="J239" s="3">
        <v>237</v>
      </c>
      <c r="K239" s="72">
        <f t="shared" si="58"/>
        <v>5.1999999999999158E-2</v>
      </c>
      <c r="L239" s="57">
        <f t="shared" ca="1" si="59"/>
        <v>67.764463246702348</v>
      </c>
      <c r="M239" s="55">
        <f t="shared" ca="1" si="60"/>
        <v>5.3062793193006941E-2</v>
      </c>
      <c r="N239" s="56">
        <f t="shared" ca="1" si="61"/>
        <v>7.2664412170984571E-2</v>
      </c>
      <c r="O239" s="55">
        <f t="shared" ca="1" si="62"/>
        <v>0.946937206806993</v>
      </c>
      <c r="P239" s="55">
        <f t="shared" ca="1" si="63"/>
        <v>0.92733558782901548</v>
      </c>
      <c r="Q239" s="57">
        <f t="shared" ca="1" si="49"/>
        <v>0.32915644995395876</v>
      </c>
      <c r="R239" s="57">
        <f t="shared" ca="1" si="50"/>
        <v>19.158484473092088</v>
      </c>
      <c r="S239" s="55">
        <f t="shared" ca="1" si="51"/>
        <v>7.2664412170984571E-2</v>
      </c>
      <c r="T239" s="29">
        <f t="shared" ca="1" si="52"/>
        <v>-0.92733558782901548</v>
      </c>
      <c r="U239" s="58"/>
      <c r="V239" s="10"/>
      <c r="W239" s="10"/>
      <c r="X239" s="10"/>
      <c r="Y239" s="10"/>
      <c r="Z239" s="10"/>
      <c r="AA239" s="64">
        <f ca="1">IFERROR(Sheet3!Q239,"")</f>
        <v>51.172517764577833</v>
      </c>
      <c r="AB239" s="10" t="str">
        <f t="shared" ca="1" si="53"/>
        <v/>
      </c>
      <c r="AC239" s="10" t="str">
        <f t="shared" ca="1" si="54"/>
        <v/>
      </c>
      <c r="AD239" s="65">
        <f ca="1">Sheet3!N239</f>
        <v>0.15934053573013784</v>
      </c>
      <c r="AE239" s="65">
        <f ca="1">Sheet3!O239</f>
        <v>5.8761746922924879E-2</v>
      </c>
      <c r="AF239" s="10" t="str">
        <f t="shared" ca="1" si="55"/>
        <v/>
      </c>
      <c r="AG239" s="10" t="str">
        <f t="shared" ca="1" si="56"/>
        <v/>
      </c>
      <c r="AH239" s="3" t="str">
        <f t="shared" ca="1" si="64"/>
        <v/>
      </c>
      <c r="AI239" s="5" t="str">
        <f t="shared" ca="1" si="57"/>
        <v/>
      </c>
    </row>
    <row r="240" spans="10:35" x14ac:dyDescent="0.2">
      <c r="J240" s="3">
        <v>238</v>
      </c>
      <c r="K240" s="72">
        <f t="shared" si="58"/>
        <v>4.7999999999999154E-2</v>
      </c>
      <c r="L240" s="57">
        <f t="shared" ca="1" si="59"/>
        <v>67.113082508209402</v>
      </c>
      <c r="M240" s="55">
        <f t="shared" ca="1" si="60"/>
        <v>4.0861605758772561E-2</v>
      </c>
      <c r="N240" s="56">
        <f t="shared" ca="1" si="61"/>
        <v>5.6209724096335914E-2</v>
      </c>
      <c r="O240" s="55">
        <f t="shared" ca="1" si="62"/>
        <v>0.95913839424122749</v>
      </c>
      <c r="P240" s="55">
        <f t="shared" ca="1" si="63"/>
        <v>0.94379027590366404</v>
      </c>
      <c r="Q240" s="57">
        <f t="shared" ca="1" si="49"/>
        <v>0.23277245161247295</v>
      </c>
      <c r="R240" s="57">
        <f t="shared" ca="1" si="50"/>
        <v>19.744660590051794</v>
      </c>
      <c r="S240" s="55">
        <f t="shared" ca="1" si="51"/>
        <v>5.6209724096335914E-2</v>
      </c>
      <c r="T240" s="29">
        <f t="shared" ca="1" si="52"/>
        <v>-0.94379027590366404</v>
      </c>
      <c r="U240" s="58"/>
      <c r="V240" s="10"/>
      <c r="W240" s="10"/>
      <c r="X240" s="10"/>
      <c r="Y240" s="10"/>
      <c r="Z240" s="10"/>
      <c r="AA240" s="64">
        <f ca="1">IFERROR(Sheet3!Q240,"")</f>
        <v>53.4537645939673</v>
      </c>
      <c r="AB240" s="10" t="str">
        <f t="shared" ca="1" si="53"/>
        <v/>
      </c>
      <c r="AC240" s="10" t="str">
        <f t="shared" ca="1" si="54"/>
        <v/>
      </c>
      <c r="AD240" s="65">
        <f ca="1">Sheet3!N240</f>
        <v>0.22885733626263516</v>
      </c>
      <c r="AE240" s="65">
        <f ca="1">Sheet3!O240</f>
        <v>0.17215880648273174</v>
      </c>
      <c r="AF240" s="10" t="str">
        <f t="shared" ca="1" si="55"/>
        <v/>
      </c>
      <c r="AG240" s="10" t="str">
        <f t="shared" ca="1" si="56"/>
        <v/>
      </c>
      <c r="AH240" s="3" t="str">
        <f t="shared" ca="1" si="64"/>
        <v/>
      </c>
      <c r="AI240" s="5" t="str">
        <f t="shared" ca="1" si="57"/>
        <v/>
      </c>
    </row>
    <row r="241" spans="10:35" x14ac:dyDescent="0.2">
      <c r="J241" s="3">
        <v>239</v>
      </c>
      <c r="K241" s="72">
        <f t="shared" si="58"/>
        <v>4.3999999999999151E-2</v>
      </c>
      <c r="L241" s="57">
        <f t="shared" ca="1" si="59"/>
        <v>66.483507659853004</v>
      </c>
      <c r="M241" s="55">
        <f t="shared" ca="1" si="60"/>
        <v>3.0180622244601215E-2</v>
      </c>
      <c r="N241" s="56">
        <f t="shared" ca="1" si="61"/>
        <v>4.1698030568159017E-2</v>
      </c>
      <c r="O241" s="55">
        <f t="shared" ca="1" si="62"/>
        <v>0.96981937775539884</v>
      </c>
      <c r="P241" s="55">
        <f t="shared" ca="1" si="63"/>
        <v>0.95830196943184098</v>
      </c>
      <c r="Q241" s="57">
        <f t="shared" ca="1" si="49"/>
        <v>0.15689446682387764</v>
      </c>
      <c r="R241" s="57">
        <f t="shared" ca="1" si="50"/>
        <v>20.329548057024134</v>
      </c>
      <c r="S241" s="55">
        <f t="shared" ca="1" si="51"/>
        <v>4.1698030568159017E-2</v>
      </c>
      <c r="T241" s="29">
        <f t="shared" ca="1" si="52"/>
        <v>-0.95830196943184098</v>
      </c>
      <c r="U241" s="58"/>
      <c r="V241" s="10"/>
      <c r="W241" s="10"/>
      <c r="X241" s="10"/>
      <c r="Y241" s="10"/>
      <c r="Z241" s="10"/>
      <c r="AA241" s="64">
        <f ca="1">IFERROR(Sheet3!Q241,"")</f>
        <v>45.243143896827284</v>
      </c>
      <c r="AB241" s="10" t="str">
        <f t="shared" ca="1" si="53"/>
        <v/>
      </c>
      <c r="AC241" s="10" t="str">
        <f t="shared" ca="1" si="54"/>
        <v/>
      </c>
      <c r="AD241" s="65">
        <f ca="1">Sheet3!N241</f>
        <v>0.16673249434828108</v>
      </c>
      <c r="AE241" s="65">
        <f ca="1">Sheet3!O241</f>
        <v>0.16854126505976463</v>
      </c>
      <c r="AF241" s="10" t="str">
        <f t="shared" ca="1" si="55"/>
        <v>Hedge</v>
      </c>
      <c r="AG241" s="10" t="str">
        <f t="shared" ca="1" si="56"/>
        <v/>
      </c>
      <c r="AH241" s="3" t="str">
        <f t="shared" ca="1" si="64"/>
        <v/>
      </c>
      <c r="AI241" s="5" t="str">
        <f t="shared" ca="1" si="57"/>
        <v/>
      </c>
    </row>
    <row r="242" spans="10:35" x14ac:dyDescent="0.2">
      <c r="J242" s="3">
        <v>240</v>
      </c>
      <c r="K242" s="72">
        <f t="shared" si="58"/>
        <v>3.9999999999999147E-2</v>
      </c>
      <c r="L242" s="57">
        <f t="shared" ca="1" si="59"/>
        <v>65.255137230924589</v>
      </c>
      <c r="M242" s="55">
        <f t="shared" ca="1" si="60"/>
        <v>1.7926294872831525E-2</v>
      </c>
      <c r="N242" s="56">
        <f t="shared" ca="1" si="61"/>
        <v>2.5080099372816907E-2</v>
      </c>
      <c r="O242" s="55">
        <f t="shared" ca="1" si="62"/>
        <v>0.98207370512716852</v>
      </c>
      <c r="P242" s="55">
        <f t="shared" ca="1" si="63"/>
        <v>0.97491990062718314</v>
      </c>
      <c r="Q242" s="57">
        <f t="shared" ca="1" si="49"/>
        <v>8.2622093944670461E-2</v>
      </c>
      <c r="R242" s="57">
        <f t="shared" ca="1" si="50"/>
        <v>21.514847947116515</v>
      </c>
      <c r="S242" s="55">
        <f t="shared" ca="1" si="51"/>
        <v>2.5080099372816907E-2</v>
      </c>
      <c r="T242" s="29">
        <f t="shared" ca="1" si="52"/>
        <v>-0.97491990062718314</v>
      </c>
      <c r="U242" s="58"/>
      <c r="V242" s="10"/>
      <c r="W242" s="10"/>
      <c r="X242" s="10"/>
      <c r="Y242" s="10"/>
      <c r="Z242" s="10"/>
      <c r="AA242" s="64">
        <f ca="1">IFERROR(Sheet3!Q242,"")</f>
        <v>48.934984442821779</v>
      </c>
      <c r="AB242" s="10" t="str">
        <f t="shared" ca="1" si="53"/>
        <v/>
      </c>
      <c r="AC242" s="10" t="str">
        <f t="shared" ca="1" si="54"/>
        <v/>
      </c>
      <c r="AD242" s="65">
        <f ca="1">Sheet3!N242</f>
        <v>-4.1298978153065491E-2</v>
      </c>
      <c r="AE242" s="65">
        <f ca="1">Sheet3!O242</f>
        <v>2.8647769584544559E-2</v>
      </c>
      <c r="AF242" s="10" t="str">
        <f t="shared" ca="1" si="55"/>
        <v/>
      </c>
      <c r="AG242" s="10" t="str">
        <f t="shared" ca="1" si="56"/>
        <v/>
      </c>
      <c r="AH242" s="3" t="str">
        <f t="shared" ca="1" si="64"/>
        <v/>
      </c>
      <c r="AI242" s="5" t="str">
        <f t="shared" ca="1" si="57"/>
        <v/>
      </c>
    </row>
    <row r="243" spans="10:35" x14ac:dyDescent="0.2">
      <c r="J243" s="3">
        <v>241</v>
      </c>
      <c r="K243" s="72">
        <f t="shared" si="58"/>
        <v>3.5999999999999144E-2</v>
      </c>
      <c r="L243" s="57">
        <f t="shared" ca="1" si="59"/>
        <v>60.271852181907462</v>
      </c>
      <c r="M243" s="55">
        <f t="shared" ca="1" si="60"/>
        <v>2.5114255185675178E-3</v>
      </c>
      <c r="N243" s="56">
        <f t="shared" ca="1" si="61"/>
        <v>3.7616264774354281E-3</v>
      </c>
      <c r="O243" s="55">
        <f t="shared" ca="1" si="62"/>
        <v>0.99748857448143247</v>
      </c>
      <c r="P243" s="55">
        <f t="shared" ca="1" si="63"/>
        <v>0.99623837352256461</v>
      </c>
      <c r="Q243" s="57">
        <f t="shared" ca="1" si="49"/>
        <v>8.9329499274996838E-3</v>
      </c>
      <c r="R243" s="57">
        <f t="shared" ca="1" si="50"/>
        <v>26.455656920842017</v>
      </c>
      <c r="S243" s="55">
        <f t="shared" ca="1" si="51"/>
        <v>3.7616264774354281E-3</v>
      </c>
      <c r="T243" s="29">
        <f t="shared" ca="1" si="52"/>
        <v>-0.99623837352256461</v>
      </c>
      <c r="U243" s="58"/>
      <c r="V243" s="10"/>
      <c r="W243" s="10"/>
      <c r="X243" s="10"/>
      <c r="Y243" s="10"/>
      <c r="Z243" s="10"/>
      <c r="AA243" s="64">
        <f ca="1">IFERROR(Sheet3!Q243,"")</f>
        <v>32.243059333132294</v>
      </c>
      <c r="AB243" s="10" t="str">
        <f t="shared" ca="1" si="53"/>
        <v/>
      </c>
      <c r="AC243" s="10" t="str">
        <f t="shared" ca="1" si="54"/>
        <v/>
      </c>
      <c r="AD243" s="65">
        <f ca="1">Sheet3!N243</f>
        <v>-0.81393383814584297</v>
      </c>
      <c r="AE243" s="65">
        <f ca="1">Sheet3!O243</f>
        <v>-0.53307330223571381</v>
      </c>
      <c r="AF243" s="10" t="str">
        <f t="shared" ca="1" si="55"/>
        <v/>
      </c>
      <c r="AG243" s="10" t="str">
        <f t="shared" ca="1" si="56"/>
        <v/>
      </c>
      <c r="AH243" s="3" t="str">
        <f t="shared" ca="1" si="64"/>
        <v/>
      </c>
      <c r="AI243" s="5" t="str">
        <f t="shared" ca="1" si="57"/>
        <v/>
      </c>
    </row>
    <row r="244" spans="10:35" x14ac:dyDescent="0.2">
      <c r="J244" s="3">
        <v>242</v>
      </c>
      <c r="K244" s="72">
        <f t="shared" si="58"/>
        <v>3.199999999999914E-2</v>
      </c>
      <c r="L244" s="57">
        <f t="shared" ca="1" si="59"/>
        <v>62.034143397399845</v>
      </c>
      <c r="M244" s="55">
        <f t="shared" ca="1" si="60"/>
        <v>3.0659249347594259E-3</v>
      </c>
      <c r="N244" s="56">
        <f t="shared" ca="1" si="61"/>
        <v>4.4558065834629061E-3</v>
      </c>
      <c r="O244" s="55">
        <f t="shared" ca="1" si="62"/>
        <v>0.99693407506524057</v>
      </c>
      <c r="P244" s="55">
        <f t="shared" ca="1" si="63"/>
        <v>0.9955441934165371</v>
      </c>
      <c r="Q244" s="57">
        <f t="shared" ca="1" si="49"/>
        <v>1.044376823305404E-2</v>
      </c>
      <c r="R244" s="57">
        <f t="shared" ca="1" si="50"/>
        <v>24.726100831108319</v>
      </c>
      <c r="S244" s="55">
        <f t="shared" ca="1" si="51"/>
        <v>4.4558065834629061E-3</v>
      </c>
      <c r="T244" s="29">
        <f t="shared" ca="1" si="52"/>
        <v>-0.9955441934165371</v>
      </c>
      <c r="U244" s="58"/>
      <c r="V244" s="10"/>
      <c r="W244" s="10"/>
      <c r="X244" s="10"/>
      <c r="Y244" s="10"/>
      <c r="Z244" s="10"/>
      <c r="AA244" s="64">
        <f ca="1">IFERROR(Sheet3!Q244,"")</f>
        <v>38.768720342657431</v>
      </c>
      <c r="AB244" s="10" t="str">
        <f t="shared" ca="1" si="53"/>
        <v/>
      </c>
      <c r="AC244" s="10" t="str">
        <f t="shared" ca="1" si="54"/>
        <v/>
      </c>
      <c r="AD244" s="65">
        <f ca="1">Sheet3!N244</f>
        <v>-0.93677134553329466</v>
      </c>
      <c r="AE244" s="65">
        <f ca="1">Sheet3!O244</f>
        <v>-0.80220533110076775</v>
      </c>
      <c r="AF244" s="10" t="str">
        <f t="shared" ca="1" si="55"/>
        <v/>
      </c>
      <c r="AG244" s="10" t="str">
        <f t="shared" ca="1" si="56"/>
        <v/>
      </c>
      <c r="AH244" s="3" t="str">
        <f t="shared" ca="1" si="64"/>
        <v/>
      </c>
      <c r="AI244" s="5" t="str">
        <f t="shared" ca="1" si="57"/>
        <v/>
      </c>
    </row>
    <row r="245" spans="10:35" x14ac:dyDescent="0.2">
      <c r="J245" s="3">
        <v>243</v>
      </c>
      <c r="K245" s="72">
        <f t="shared" si="58"/>
        <v>2.799999999999914E-2</v>
      </c>
      <c r="L245" s="57">
        <f t="shared" ca="1" si="59"/>
        <v>64.554063000816527</v>
      </c>
      <c r="M245" s="55">
        <f t="shared" ca="1" si="60"/>
        <v>4.8740403575613881E-3</v>
      </c>
      <c r="N245" s="56">
        <f t="shared" ca="1" si="61"/>
        <v>6.8028725771194822E-3</v>
      </c>
      <c r="O245" s="55">
        <f t="shared" ca="1" si="62"/>
        <v>0.99512595964243866</v>
      </c>
      <c r="P245" s="55">
        <f t="shared" ca="1" si="63"/>
        <v>0.99319712742288047</v>
      </c>
      <c r="Q245" s="57">
        <f t="shared" ca="1" si="49"/>
        <v>1.6178793143720838E-2</v>
      </c>
      <c r="R245" s="57">
        <f t="shared" ca="1" si="50"/>
        <v>22.243151802829701</v>
      </c>
      <c r="S245" s="55">
        <f t="shared" ca="1" si="51"/>
        <v>6.8028725771194822E-3</v>
      </c>
      <c r="T245" s="29">
        <f t="shared" ca="1" si="52"/>
        <v>-0.99319712742288047</v>
      </c>
      <c r="U245" s="58"/>
      <c r="V245" s="10"/>
      <c r="W245" s="10"/>
      <c r="X245" s="10"/>
      <c r="Y245" s="10"/>
      <c r="Z245" s="10"/>
      <c r="AA245" s="64">
        <f ca="1">IFERROR(Sheet3!Q245,"")</f>
        <v>47.319211330064469</v>
      </c>
      <c r="AB245" s="10" t="str">
        <f t="shared" ca="1" si="53"/>
        <v/>
      </c>
      <c r="AC245" s="10" t="str">
        <f t="shared" ca="1" si="54"/>
        <v/>
      </c>
      <c r="AD245" s="65">
        <f ca="1">Sheet3!N245</f>
        <v>-0.60384397931548506</v>
      </c>
      <c r="AE245" s="65">
        <f ca="1">Sheet3!O245</f>
        <v>-0.66996442991057936</v>
      </c>
      <c r="AF245" s="10" t="str">
        <f t="shared" ca="1" si="55"/>
        <v/>
      </c>
      <c r="AG245" s="10" t="str">
        <f t="shared" ca="1" si="56"/>
        <v>Exit Hedge</v>
      </c>
      <c r="AH245" s="3" t="str">
        <f t="shared" ca="1" si="64"/>
        <v/>
      </c>
      <c r="AI245" s="5" t="str">
        <f t="shared" ca="1" si="57"/>
        <v/>
      </c>
    </row>
    <row r="246" spans="10:35" x14ac:dyDescent="0.2">
      <c r="J246" s="3">
        <v>244</v>
      </c>
      <c r="K246" s="72">
        <f t="shared" si="58"/>
        <v>2.399999999999914E-2</v>
      </c>
      <c r="L246" s="57">
        <f t="shared" ca="1" si="59"/>
        <v>68.976388825242452</v>
      </c>
      <c r="M246" s="55">
        <f t="shared" ca="1" si="60"/>
        <v>1.4815342285144931E-2</v>
      </c>
      <c r="N246" s="56">
        <f t="shared" ca="1" si="61"/>
        <v>1.9388340802383466E-2</v>
      </c>
      <c r="O246" s="55">
        <f t="shared" ca="1" si="62"/>
        <v>0.98518465771485508</v>
      </c>
      <c r="P246" s="55">
        <f t="shared" ca="1" si="63"/>
        <v>0.9806116591976165</v>
      </c>
      <c r="Q246" s="57">
        <f t="shared" ca="1" si="49"/>
        <v>5.1184049512825291E-2</v>
      </c>
      <c r="R246" s="57">
        <f t="shared" ca="1" si="50"/>
        <v>17.887078031822668</v>
      </c>
      <c r="S246" s="55">
        <f t="shared" ca="1" si="51"/>
        <v>1.9388340802383466E-2</v>
      </c>
      <c r="T246" s="29">
        <f t="shared" ca="1" si="52"/>
        <v>-0.9806116591976165</v>
      </c>
      <c r="U246" s="58"/>
      <c r="V246" s="10"/>
      <c r="W246" s="10"/>
      <c r="X246" s="10"/>
      <c r="Y246" s="10"/>
      <c r="Z246" s="10"/>
      <c r="AA246" s="64">
        <f ca="1">IFERROR(Sheet3!Q246,"")</f>
        <v>51.77526245812841</v>
      </c>
      <c r="AB246" s="10" t="str">
        <f t="shared" ca="1" si="53"/>
        <v/>
      </c>
      <c r="AC246" s="10" t="str">
        <f t="shared" ca="1" si="54"/>
        <v/>
      </c>
      <c r="AD246" s="65">
        <f ca="1">Sheet3!N246</f>
        <v>0.20361699121183108</v>
      </c>
      <c r="AE246" s="65">
        <f ca="1">Sheet3!O246</f>
        <v>-8.7576815828972421E-2</v>
      </c>
      <c r="AF246" s="10" t="str">
        <f t="shared" ca="1" si="55"/>
        <v/>
      </c>
      <c r="AG246" s="10" t="str">
        <f t="shared" ca="1" si="56"/>
        <v/>
      </c>
      <c r="AH246" s="3" t="str">
        <f t="shared" ca="1" si="64"/>
        <v/>
      </c>
      <c r="AI246" s="5" t="str">
        <f t="shared" ca="1" si="57"/>
        <v/>
      </c>
    </row>
    <row r="247" spans="10:35" x14ac:dyDescent="0.2">
      <c r="J247" s="3">
        <v>245</v>
      </c>
      <c r="K247" s="72">
        <f t="shared" si="58"/>
        <v>1.999999999999914E-2</v>
      </c>
      <c r="L247" s="57">
        <f t="shared" ca="1" si="59"/>
        <v>71.386835689576074</v>
      </c>
      <c r="M247" s="55">
        <f t="shared" ca="1" si="60"/>
        <v>2.1211717729996069E-2</v>
      </c>
      <c r="N247" s="56">
        <f t="shared" ca="1" si="61"/>
        <v>2.6781905518779677E-2</v>
      </c>
      <c r="O247" s="55">
        <f t="shared" ca="1" si="62"/>
        <v>0.97878828227000392</v>
      </c>
      <c r="P247" s="55">
        <f t="shared" ca="1" si="63"/>
        <v>0.97321809448122032</v>
      </c>
      <c r="Q247" s="57">
        <f t="shared" ca="1" si="49"/>
        <v>6.9774813423178816E-2</v>
      </c>
      <c r="R247" s="57">
        <f t="shared" ca="1" si="50"/>
        <v>15.526479979321138</v>
      </c>
      <c r="S247" s="55">
        <f t="shared" ca="1" si="51"/>
        <v>2.6781905518779677E-2</v>
      </c>
      <c r="T247" s="29">
        <f t="shared" ca="1" si="52"/>
        <v>-0.97321809448122032</v>
      </c>
      <c r="U247" s="58"/>
      <c r="V247" s="10"/>
      <c r="W247" s="10"/>
      <c r="X247" s="10"/>
      <c r="Y247" s="10"/>
      <c r="Z247" s="10"/>
      <c r="AA247" s="64">
        <f ca="1">IFERROR(Sheet3!Q247,"")</f>
        <v>54.930337225936981</v>
      </c>
      <c r="AB247" s="10" t="str">
        <f t="shared" ca="1" si="53"/>
        <v/>
      </c>
      <c r="AC247" s="10" t="str">
        <f t="shared" ca="1" si="54"/>
        <v/>
      </c>
      <c r="AD247" s="65">
        <f ca="1">Sheet3!N247</f>
        <v>0.94208129132341867</v>
      </c>
      <c r="AE247" s="65">
        <f ca="1">Sheet3!O247</f>
        <v>0.59886192227262169</v>
      </c>
      <c r="AF247" s="10" t="str">
        <f t="shared" ca="1" si="55"/>
        <v/>
      </c>
      <c r="AG247" s="10" t="str">
        <f t="shared" ca="1" si="56"/>
        <v/>
      </c>
      <c r="AH247" s="3" t="str">
        <f t="shared" ca="1" si="64"/>
        <v/>
      </c>
      <c r="AI247" s="5" t="str">
        <f t="shared" ca="1" si="57"/>
        <v/>
      </c>
    </row>
    <row r="248" spans="10:35" x14ac:dyDescent="0.2">
      <c r="J248" s="3">
        <v>246</v>
      </c>
      <c r="K248" s="72">
        <f t="shared" si="58"/>
        <v>1.599999999999914E-2</v>
      </c>
      <c r="L248" s="57">
        <f t="shared" ca="1" si="59"/>
        <v>73.46638472039804</v>
      </c>
      <c r="M248" s="55">
        <f t="shared" ca="1" si="60"/>
        <v>2.6337572349446437E-2</v>
      </c>
      <c r="N248" s="56">
        <f t="shared" ca="1" si="61"/>
        <v>3.2226681390406062E-2</v>
      </c>
      <c r="O248" s="55">
        <f t="shared" ca="1" si="62"/>
        <v>0.97366242765055355</v>
      </c>
      <c r="P248" s="55">
        <f t="shared" ca="1" si="63"/>
        <v>0.96777331860959392</v>
      </c>
      <c r="Q248" s="57">
        <f t="shared" ca="1" si="49"/>
        <v>7.9506175400117396E-2</v>
      </c>
      <c r="R248" s="57">
        <f t="shared" ca="1" si="50"/>
        <v>13.48793161332091</v>
      </c>
      <c r="S248" s="55">
        <f t="shared" ca="1" si="51"/>
        <v>3.2226681390406062E-2</v>
      </c>
      <c r="T248" s="29">
        <f t="shared" ca="1" si="52"/>
        <v>-0.96777331860959392</v>
      </c>
      <c r="U248" s="58"/>
      <c r="V248" s="10"/>
      <c r="W248" s="10"/>
      <c r="X248" s="10"/>
      <c r="Y248" s="10"/>
      <c r="Z248" s="10"/>
      <c r="AA248" s="64">
        <f ca="1">IFERROR(Sheet3!Q248,"")</f>
        <v>62.258886879958432</v>
      </c>
      <c r="AB248" s="10" t="str">
        <f t="shared" ca="1" si="53"/>
        <v/>
      </c>
      <c r="AC248" s="10" t="str">
        <f t="shared" ca="1" si="54"/>
        <v/>
      </c>
      <c r="AD248" s="65">
        <f ca="1">Sheet3!N248</f>
        <v>1.5503967027376433</v>
      </c>
      <c r="AE248" s="65">
        <f ca="1">Sheet3!O248</f>
        <v>1.233218442582636</v>
      </c>
      <c r="AF248" s="10" t="str">
        <f t="shared" ca="1" si="55"/>
        <v/>
      </c>
      <c r="AG248" s="10" t="str">
        <f t="shared" ca="1" si="56"/>
        <v/>
      </c>
      <c r="AH248" s="3" t="str">
        <f t="shared" ca="1" si="64"/>
        <v/>
      </c>
      <c r="AI248" s="5" t="str">
        <f t="shared" ca="1" si="57"/>
        <v/>
      </c>
    </row>
    <row r="249" spans="10:35" x14ac:dyDescent="0.2">
      <c r="J249" s="3">
        <v>247</v>
      </c>
      <c r="K249" s="72">
        <f t="shared" si="58"/>
        <v>1.199999999999914E-2</v>
      </c>
      <c r="L249" s="57">
        <f t="shared" ca="1" si="59"/>
        <v>69.176776152130174</v>
      </c>
      <c r="M249" s="55">
        <f t="shared" ca="1" si="60"/>
        <v>1.2899201992877954E-3</v>
      </c>
      <c r="N249" s="56">
        <f t="shared" ca="1" si="61"/>
        <v>1.6562990495937032E-3</v>
      </c>
      <c r="O249" s="55">
        <f t="shared" ca="1" si="62"/>
        <v>0.99871007980071225</v>
      </c>
      <c r="P249" s="55">
        <f t="shared" ca="1" si="63"/>
        <v>0.99834370095040625</v>
      </c>
      <c r="Q249" s="57">
        <f t="shared" ca="1" si="49"/>
        <v>2.4755067336844905E-3</v>
      </c>
      <c r="R249" s="57">
        <f t="shared" ca="1" si="50"/>
        <v>17.731790074742634</v>
      </c>
      <c r="S249" s="55">
        <f t="shared" ca="1" si="51"/>
        <v>1.6562990495937032E-3</v>
      </c>
      <c r="T249" s="29">
        <f t="shared" ca="1" si="52"/>
        <v>-0.99834370095040625</v>
      </c>
      <c r="U249" s="58"/>
      <c r="V249" s="10"/>
      <c r="W249" s="10"/>
      <c r="X249" s="10"/>
      <c r="Y249" s="10"/>
      <c r="Z249" s="10"/>
      <c r="AA249" s="64">
        <f ca="1">IFERROR(Sheet3!Q249,"")</f>
        <v>54.289319514889861</v>
      </c>
      <c r="AB249" s="10" t="str">
        <f t="shared" ca="1" si="53"/>
        <v/>
      </c>
      <c r="AC249" s="10" t="str">
        <f t="shared" ca="1" si="54"/>
        <v/>
      </c>
      <c r="AD249" s="65">
        <f ca="1">Sheet3!N249</f>
        <v>1.1995239995403324</v>
      </c>
      <c r="AE249" s="65">
        <f ca="1">Sheet3!O249</f>
        <v>1.2107554805544336</v>
      </c>
      <c r="AF249" s="10" t="str">
        <f t="shared" ca="1" si="55"/>
        <v>Hedge</v>
      </c>
      <c r="AG249" s="10" t="str">
        <f t="shared" ca="1" si="56"/>
        <v/>
      </c>
      <c r="AH249" s="3" t="str">
        <f t="shared" ca="1" si="64"/>
        <v/>
      </c>
      <c r="AI249" s="5" t="str">
        <f t="shared" ca="1" si="57"/>
        <v/>
      </c>
    </row>
    <row r="250" spans="10:35" x14ac:dyDescent="0.2">
      <c r="J250" s="3">
        <v>248</v>
      </c>
      <c r="K250" s="72">
        <f t="shared" si="58"/>
        <v>7.9999999999991397E-3</v>
      </c>
      <c r="L250" s="57">
        <f t="shared" ca="1" si="59"/>
        <v>69.046376972794732</v>
      </c>
      <c r="M250" s="55">
        <f t="shared" ca="1" si="60"/>
        <v>1.0306250632179566E-4</v>
      </c>
      <c r="N250" s="56">
        <f t="shared" ca="1" si="61"/>
        <v>1.3174474769587176E-4</v>
      </c>
      <c r="O250" s="55">
        <f t="shared" ca="1" si="62"/>
        <v>0.99989693749367825</v>
      </c>
      <c r="P250" s="55">
        <f t="shared" ca="1" si="63"/>
        <v>0.99986825525230416</v>
      </c>
      <c r="Q250" s="57">
        <f t="shared" ca="1" si="49"/>
        <v>1.3651297545160847E-4</v>
      </c>
      <c r="R250" s="57">
        <f t="shared" ca="1" si="50"/>
        <v>17.891142085169605</v>
      </c>
      <c r="S250" s="55">
        <f t="shared" ca="1" si="51"/>
        <v>1.3174474769587176E-4</v>
      </c>
      <c r="T250" s="29">
        <f t="shared" ca="1" si="52"/>
        <v>-0.99986825525230416</v>
      </c>
      <c r="U250" s="58"/>
      <c r="V250" s="10"/>
      <c r="W250" s="10"/>
      <c r="X250" s="10"/>
      <c r="Y250" s="10"/>
      <c r="Z250" s="10"/>
      <c r="AA250" s="64">
        <f ca="1">IFERROR(Sheet3!Q250,"")</f>
        <v>59.510618879883324</v>
      </c>
      <c r="AB250" s="10" t="str">
        <f t="shared" ca="1" si="53"/>
        <v/>
      </c>
      <c r="AC250" s="10" t="str">
        <f t="shared" ca="1" si="54"/>
        <v/>
      </c>
      <c r="AD250" s="65">
        <f ca="1">Sheet3!N250</f>
        <v>0.91503706728768464</v>
      </c>
      <c r="AE250" s="65">
        <f ca="1">Sheet3!O250</f>
        <v>1.0136098717099342</v>
      </c>
      <c r="AF250" s="10" t="str">
        <f t="shared" ca="1" si="55"/>
        <v>Hedge</v>
      </c>
      <c r="AG250" s="10" t="str">
        <f t="shared" ca="1" si="56"/>
        <v/>
      </c>
      <c r="AH250" s="3" t="str">
        <f t="shared" ca="1" si="64"/>
        <v/>
      </c>
      <c r="AI250" s="5" t="str">
        <f t="shared" ca="1" si="57"/>
        <v/>
      </c>
    </row>
    <row r="251" spans="10:35" ht="17" thickBot="1" x14ac:dyDescent="0.25">
      <c r="J251" s="46">
        <v>249</v>
      </c>
      <c r="K251" s="73">
        <f t="shared" si="58"/>
        <v>3.9999999999991397E-3</v>
      </c>
      <c r="L251" s="66">
        <f t="shared" ca="1" si="59"/>
        <v>69.978503916438143</v>
      </c>
      <c r="M251" s="52">
        <f t="shared" ca="1" si="60"/>
        <v>4.0738048037273678E-7</v>
      </c>
      <c r="N251" s="53">
        <f t="shared" ca="1" si="61"/>
        <v>5.1055444117329568E-7</v>
      </c>
      <c r="O251" s="52">
        <f t="shared" ca="1" si="62"/>
        <v>0.99999959261951965</v>
      </c>
      <c r="P251" s="52">
        <f t="shared" ca="1" si="63"/>
        <v>0.99999948944555883</v>
      </c>
      <c r="Q251" s="66">
        <f t="shared" ca="1" si="49"/>
        <v>2.9849102904490815E-7</v>
      </c>
      <c r="R251" s="66">
        <f t="shared" ca="1" si="50"/>
        <v>16.990182018976441</v>
      </c>
      <c r="S251" s="52">
        <f t="shared" ca="1" si="51"/>
        <v>5.1055444117329568E-7</v>
      </c>
      <c r="T251" s="67">
        <f t="shared" ca="1" si="52"/>
        <v>-0.99999948944555883</v>
      </c>
      <c r="U251" s="68"/>
      <c r="V251" s="69"/>
      <c r="W251" s="69"/>
      <c r="X251" s="69"/>
      <c r="Y251" s="69"/>
      <c r="Z251" s="69"/>
      <c r="AA251" s="70">
        <f ca="1">IFERROR(Sheet3!Q251,"")</f>
        <v>55.042331632353211</v>
      </c>
      <c r="AB251" s="69" t="str">
        <f t="shared" ca="1" si="53"/>
        <v/>
      </c>
      <c r="AC251" s="69" t="str">
        <f t="shared" ca="1" si="54"/>
        <v/>
      </c>
      <c r="AD251" s="71">
        <f ca="1">Sheet3!N251</f>
        <v>0.82659182475288162</v>
      </c>
      <c r="AE251" s="71">
        <f ca="1">Sheet3!O251</f>
        <v>0.88893117373856589</v>
      </c>
      <c r="AF251" s="69" t="str">
        <f t="shared" ca="1" si="55"/>
        <v>Hedge</v>
      </c>
      <c r="AG251" s="69" t="str">
        <f t="shared" ca="1" si="56"/>
        <v/>
      </c>
      <c r="AH251" s="46" t="str">
        <f t="shared" ca="1" si="64"/>
        <v/>
      </c>
      <c r="AI251" s="47" t="str">
        <f t="shared" ca="1" si="57"/>
        <v/>
      </c>
    </row>
    <row r="269" spans="3:7" x14ac:dyDescent="0.2">
      <c r="C269" s="39"/>
      <c r="D269" s="43"/>
      <c r="E269" s="40"/>
      <c r="F269" s="41"/>
      <c r="G269" s="42"/>
    </row>
  </sheetData>
  <conditionalFormatting sqref="AD1:AE251">
    <cfRule type="containsErrors" dxfId="1" priority="1">
      <formula>ISERROR(AD1)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FA341-3966-DC48-BB6E-DC03FBEAA3B4}">
  <sheetPr codeName="Sheet3"/>
  <dimension ref="D1:T1973"/>
  <sheetViews>
    <sheetView zoomScale="75" workbookViewId="0">
      <selection activeCell="T5" sqref="T5"/>
    </sheetView>
  </sheetViews>
  <sheetFormatPr baseColWidth="10" defaultRowHeight="16" x14ac:dyDescent="0.2"/>
  <cols>
    <col min="6" max="6" width="15.5" bestFit="1" customWidth="1"/>
    <col min="7" max="11" width="10.83203125" style="59"/>
    <col min="12" max="12" width="10.33203125" style="59" bestFit="1" customWidth="1"/>
    <col min="13" max="13" width="10.83203125" style="59" bestFit="1"/>
    <col min="14" max="14" width="10.83203125" style="51"/>
    <col min="15" max="15" width="11.83203125" style="51" bestFit="1" customWidth="1"/>
    <col min="16" max="16" width="14" style="59" bestFit="1" customWidth="1"/>
    <col min="17" max="18" width="10.83203125" style="59"/>
    <col min="19" max="19" width="13.5" bestFit="1" customWidth="1"/>
    <col min="20" max="20" width="11.83203125" bestFit="1" customWidth="1"/>
  </cols>
  <sheetData>
    <row r="1" spans="4:20" x14ac:dyDescent="0.2">
      <c r="D1" t="s">
        <v>63</v>
      </c>
      <c r="G1" s="59" t="s">
        <v>62</v>
      </c>
      <c r="H1" s="59" t="s">
        <v>61</v>
      </c>
      <c r="I1" s="59" t="s">
        <v>60</v>
      </c>
      <c r="J1" s="59" t="s">
        <v>59</v>
      </c>
      <c r="K1" s="59" t="s">
        <v>58</v>
      </c>
      <c r="L1" s="59" t="s">
        <v>57</v>
      </c>
      <c r="M1" s="59" t="s">
        <v>56</v>
      </c>
      <c r="N1" s="51" t="s">
        <v>55</v>
      </c>
      <c r="O1" s="51" t="s">
        <v>54</v>
      </c>
      <c r="P1" s="59" t="s">
        <v>53</v>
      </c>
      <c r="Q1" s="59" t="s">
        <v>44</v>
      </c>
      <c r="S1" s="62" t="s">
        <v>52</v>
      </c>
      <c r="T1" s="62" t="s">
        <v>51</v>
      </c>
    </row>
    <row r="2" spans="4:20" x14ac:dyDescent="0.2">
      <c r="D2">
        <f>Sheet2!L2</f>
        <v>90</v>
      </c>
      <c r="F2" s="60"/>
      <c r="H2" s="59" t="e">
        <f t="shared" ref="H2:H65" ca="1" si="0">SUM(OFFSET(H2,(-1*$T$2+1),-4,$T$2,1))/$T$2</f>
        <v>#REF!</v>
      </c>
      <c r="I2" s="59" t="e">
        <f t="shared" ref="I2:I65" ca="1" si="1">H2+$T$3*STDEV(OFFSET(I2,(-1*$T$2+1),-5,$T$2,1))</f>
        <v>#REF!</v>
      </c>
      <c r="J2" s="59" t="e">
        <f t="shared" ref="J2:J65" ca="1" si="2">H2-$T$3*STDEV(OFFSET(J2,(-1*$T$2+1),-6,$T$2,1))</f>
        <v>#REF!</v>
      </c>
      <c r="K2" s="59">
        <f>D2</f>
        <v>90</v>
      </c>
      <c r="L2" s="59">
        <f>D2</f>
        <v>90</v>
      </c>
      <c r="M2" s="59">
        <f>D2</f>
        <v>90</v>
      </c>
      <c r="N2" s="51">
        <f t="shared" ref="N2:N65" si="3">L2-M2</f>
        <v>0</v>
      </c>
      <c r="O2" s="51">
        <f>N2</f>
        <v>0</v>
      </c>
      <c r="P2" s="59">
        <v>0</v>
      </c>
      <c r="Q2" s="59" t="e">
        <f t="shared" ref="Q2:Q65" ca="1" si="4">100-100/(1+(SUMIF(OFFSET(Q2,(-1*$T$7)+1,-1,$T$7,1),"&gt;=0")/$T$7)/ABS((SUMIF(OFFSET(Q2,(-1*$T$7)+1,-1,$T$7,1),"&lt;0")/$T$7)))</f>
        <v>#REF!</v>
      </c>
      <c r="S2" s="59" t="s">
        <v>50</v>
      </c>
      <c r="T2" s="59">
        <f>Sheet2!B15</f>
        <v>20</v>
      </c>
    </row>
    <row r="3" spans="4:20" x14ac:dyDescent="0.2">
      <c r="D3">
        <f ca="1">Sheet2!L3</f>
        <v>91.741477241162201</v>
      </c>
      <c r="F3" s="60"/>
      <c r="H3" s="59" t="e">
        <f t="shared" ca="1" si="0"/>
        <v>#REF!</v>
      </c>
      <c r="I3" s="59" t="e">
        <f t="shared" ca="1" si="1"/>
        <v>#REF!</v>
      </c>
      <c r="J3" s="59" t="e">
        <f t="shared" ca="1" si="2"/>
        <v>#REF!</v>
      </c>
      <c r="K3" s="59">
        <f t="shared" ref="K3:K66" ca="1" si="5">D3*2/(1+$T$2)+K2*(1-2/(1+$T$2))</f>
        <v>90.165854975348779</v>
      </c>
      <c r="L3" s="59">
        <f t="shared" ref="L3:L66" ca="1" si="6">D3*2/(1+$T$4)+L2*(1-2/(1+$T$4))</f>
        <v>90.580492413720748</v>
      </c>
      <c r="M3" s="59">
        <f t="shared" ref="M3:M66" ca="1" si="7">D3*2/(1+$T$5)+M2*(1-2/(1+$T$5))</f>
        <v>90.348295448232449</v>
      </c>
      <c r="N3" s="51">
        <f t="shared" ca="1" si="3"/>
        <v>0.23219696548829916</v>
      </c>
      <c r="O3" s="51">
        <f t="shared" ref="O3:O66" ca="1" si="8">N3*2/(1+$T$6)+O2*(1-2/(1+$T$6))</f>
        <v>0.15479797699219944</v>
      </c>
      <c r="P3" s="59">
        <f t="shared" ref="P3:P66" ca="1" si="9">D3-D2</f>
        <v>1.741477241162201</v>
      </c>
      <c r="Q3" s="59" t="e">
        <f t="shared" ca="1" si="4"/>
        <v>#REF!</v>
      </c>
      <c r="S3" s="59" t="s">
        <v>49</v>
      </c>
      <c r="T3" s="59">
        <v>2.75</v>
      </c>
    </row>
    <row r="4" spans="4:20" x14ac:dyDescent="0.2">
      <c r="D4">
        <f ca="1">Sheet2!L4</f>
        <v>88.62386290530263</v>
      </c>
      <c r="F4" s="60"/>
      <c r="H4" s="59" t="e">
        <f t="shared" ca="1" si="0"/>
        <v>#REF!</v>
      </c>
      <c r="I4" s="59" t="e">
        <f t="shared" ca="1" si="1"/>
        <v>#REF!</v>
      </c>
      <c r="J4" s="59" t="e">
        <f t="shared" ca="1" si="2"/>
        <v>#REF!</v>
      </c>
      <c r="K4" s="59">
        <f t="shared" ca="1" si="5"/>
        <v>90.018998587725335</v>
      </c>
      <c r="L4" s="59">
        <f t="shared" ca="1" si="6"/>
        <v>89.928282577581385</v>
      </c>
      <c r="M4" s="59">
        <f t="shared" ca="1" si="7"/>
        <v>90.003408939646476</v>
      </c>
      <c r="N4" s="51">
        <f t="shared" ca="1" si="3"/>
        <v>-7.5126362065091712E-2</v>
      </c>
      <c r="O4" s="51">
        <f t="shared" ca="1" si="8"/>
        <v>1.5150842873386736E-3</v>
      </c>
      <c r="P4" s="59">
        <f t="shared" ca="1" si="9"/>
        <v>-3.1176143358595709</v>
      </c>
      <c r="Q4" s="59" t="e">
        <f t="shared" ca="1" si="4"/>
        <v>#REF!</v>
      </c>
      <c r="S4" s="59" t="s">
        <v>48</v>
      </c>
      <c r="T4" s="59">
        <f>Sheet2!B17</f>
        <v>5</v>
      </c>
    </row>
    <row r="5" spans="4:20" x14ac:dyDescent="0.2">
      <c r="D5">
        <f ca="1">Sheet2!L5</f>
        <v>88.259010556836714</v>
      </c>
      <c r="F5" s="60"/>
      <c r="H5" s="59" t="e">
        <f t="shared" ca="1" si="0"/>
        <v>#REF!</v>
      </c>
      <c r="I5" s="59" t="e">
        <f t="shared" ca="1" si="1"/>
        <v>#REF!</v>
      </c>
      <c r="J5" s="59" t="e">
        <f t="shared" ca="1" si="2"/>
        <v>#REF!</v>
      </c>
      <c r="K5" s="59">
        <f t="shared" ca="1" si="5"/>
        <v>89.851380680021663</v>
      </c>
      <c r="L5" s="59">
        <f t="shared" ca="1" si="6"/>
        <v>89.371858570666504</v>
      </c>
      <c r="M5" s="59">
        <f t="shared" ca="1" si="7"/>
        <v>89.654529263084527</v>
      </c>
      <c r="N5" s="51">
        <f t="shared" ca="1" si="3"/>
        <v>-0.2826706924180229</v>
      </c>
      <c r="O5" s="51">
        <f t="shared" ca="1" si="8"/>
        <v>-0.18794210018290236</v>
      </c>
      <c r="P5" s="59">
        <f t="shared" ca="1" si="9"/>
        <v>-0.36485234846591652</v>
      </c>
      <c r="Q5" s="59" t="e">
        <f t="shared" ca="1" si="4"/>
        <v>#REF!</v>
      </c>
      <c r="S5" s="59" t="s">
        <v>47</v>
      </c>
      <c r="T5" s="59">
        <f>Sheet2!B18</f>
        <v>9</v>
      </c>
    </row>
    <row r="6" spans="4:20" x14ac:dyDescent="0.2">
      <c r="D6">
        <f ca="1">Sheet2!L6</f>
        <v>83.474358479697926</v>
      </c>
      <c r="F6" s="60"/>
      <c r="H6" s="59" t="e">
        <f t="shared" ca="1" si="0"/>
        <v>#REF!</v>
      </c>
      <c r="I6" s="59" t="e">
        <f t="shared" ca="1" si="1"/>
        <v>#REF!</v>
      </c>
      <c r="J6" s="59" t="e">
        <f t="shared" ca="1" si="2"/>
        <v>#REF!</v>
      </c>
      <c r="K6" s="59">
        <f t="shared" ca="1" si="5"/>
        <v>89.244045232371789</v>
      </c>
      <c r="L6" s="59">
        <f t="shared" ca="1" si="6"/>
        <v>87.406025207010316</v>
      </c>
      <c r="M6" s="59">
        <f t="shared" ca="1" si="7"/>
        <v>88.418495106407207</v>
      </c>
      <c r="N6" s="51">
        <f t="shared" ca="1" si="3"/>
        <v>-1.0124698993968906</v>
      </c>
      <c r="O6" s="51">
        <f t="shared" ca="1" si="8"/>
        <v>-0.73762729965889451</v>
      </c>
      <c r="P6" s="59">
        <f t="shared" ca="1" si="9"/>
        <v>-4.7846520771387873</v>
      </c>
      <c r="Q6" s="59" t="e">
        <f t="shared" ca="1" si="4"/>
        <v>#REF!</v>
      </c>
      <c r="S6" s="59" t="s">
        <v>46</v>
      </c>
      <c r="T6" s="59">
        <f>Sheet2!B19</f>
        <v>2</v>
      </c>
    </row>
    <row r="7" spans="4:20" x14ac:dyDescent="0.2">
      <c r="D7">
        <f ca="1">Sheet2!L7</f>
        <v>80.519112708815584</v>
      </c>
      <c r="F7" s="60"/>
      <c r="H7" s="59" t="e">
        <f t="shared" ca="1" si="0"/>
        <v>#REF!</v>
      </c>
      <c r="I7" s="59" t="e">
        <f t="shared" ca="1" si="1"/>
        <v>#REF!</v>
      </c>
      <c r="J7" s="59" t="e">
        <f t="shared" ca="1" si="2"/>
        <v>#REF!</v>
      </c>
      <c r="K7" s="59">
        <f t="shared" ca="1" si="5"/>
        <v>88.413099277747392</v>
      </c>
      <c r="L7" s="59">
        <f t="shared" ca="1" si="6"/>
        <v>85.110387707612077</v>
      </c>
      <c r="M7" s="59">
        <f t="shared" ca="1" si="7"/>
        <v>86.838618626888888</v>
      </c>
      <c r="N7" s="51">
        <f t="shared" ca="1" si="3"/>
        <v>-1.7282309192768111</v>
      </c>
      <c r="O7" s="51">
        <f t="shared" ca="1" si="8"/>
        <v>-1.3980297127375056</v>
      </c>
      <c r="P7" s="59">
        <f t="shared" ca="1" si="9"/>
        <v>-2.9552457708823425</v>
      </c>
      <c r="Q7" s="59" t="e">
        <f t="shared" ca="1" si="4"/>
        <v>#REF!</v>
      </c>
      <c r="S7" s="59" t="s">
        <v>45</v>
      </c>
      <c r="T7" s="59">
        <f>Sheet2!B11</f>
        <v>14</v>
      </c>
    </row>
    <row r="8" spans="4:20" x14ac:dyDescent="0.2">
      <c r="D8">
        <f ca="1">Sheet2!L8</f>
        <v>80.57493619904173</v>
      </c>
      <c r="F8" s="60"/>
      <c r="H8" s="59" t="e">
        <f t="shared" ca="1" si="0"/>
        <v>#REF!</v>
      </c>
      <c r="I8" s="59" t="e">
        <f t="shared" ca="1" si="1"/>
        <v>#REF!</v>
      </c>
      <c r="J8" s="59" t="e">
        <f t="shared" ca="1" si="2"/>
        <v>#REF!</v>
      </c>
      <c r="K8" s="59">
        <f t="shared" ca="1" si="5"/>
        <v>87.666607555965911</v>
      </c>
      <c r="L8" s="59">
        <f t="shared" ca="1" si="6"/>
        <v>83.598570538088637</v>
      </c>
      <c r="M8" s="59">
        <f t="shared" ca="1" si="7"/>
        <v>85.585882141319459</v>
      </c>
      <c r="N8" s="51">
        <f t="shared" ca="1" si="3"/>
        <v>-1.9873116032308218</v>
      </c>
      <c r="O8" s="51">
        <f t="shared" ca="1" si="8"/>
        <v>-1.7908843063997164</v>
      </c>
      <c r="P8" s="59">
        <f t="shared" ca="1" si="9"/>
        <v>5.5823490226146077E-2</v>
      </c>
      <c r="Q8" s="59" t="e">
        <f t="shared" ca="1" si="4"/>
        <v>#REF!</v>
      </c>
    </row>
    <row r="9" spans="4:20" x14ac:dyDescent="0.2">
      <c r="D9">
        <f ca="1">Sheet2!L9</f>
        <v>79.358068992852481</v>
      </c>
      <c r="F9" s="60"/>
      <c r="H9" s="59" t="e">
        <f t="shared" ca="1" si="0"/>
        <v>#REF!</v>
      </c>
      <c r="I9" s="59" t="e">
        <f t="shared" ca="1" si="1"/>
        <v>#REF!</v>
      </c>
      <c r="J9" s="59" t="e">
        <f t="shared" ca="1" si="2"/>
        <v>#REF!</v>
      </c>
      <c r="K9" s="59">
        <f t="shared" ca="1" si="5"/>
        <v>86.875318169002739</v>
      </c>
      <c r="L9" s="59">
        <f t="shared" ca="1" si="6"/>
        <v>82.185070023009928</v>
      </c>
      <c r="M9" s="59">
        <f t="shared" ca="1" si="7"/>
        <v>84.340319511626063</v>
      </c>
      <c r="N9" s="51">
        <f t="shared" ca="1" si="3"/>
        <v>-2.1552494886161355</v>
      </c>
      <c r="O9" s="51">
        <f t="shared" ca="1" si="8"/>
        <v>-2.0337944278773294</v>
      </c>
      <c r="P9" s="59">
        <f t="shared" ca="1" si="9"/>
        <v>-1.2168672061892494</v>
      </c>
      <c r="Q9" s="59" t="e">
        <f t="shared" ca="1" si="4"/>
        <v>#REF!</v>
      </c>
    </row>
    <row r="10" spans="4:20" x14ac:dyDescent="0.2">
      <c r="D10">
        <f ca="1">Sheet2!L10</f>
        <v>78.979382652699584</v>
      </c>
      <c r="F10" s="60"/>
      <c r="H10" s="59" t="e">
        <f t="shared" ca="1" si="0"/>
        <v>#REF!</v>
      </c>
      <c r="I10" s="59" t="e">
        <f t="shared" ca="1" si="1"/>
        <v>#REF!</v>
      </c>
      <c r="J10" s="59" t="e">
        <f t="shared" ca="1" si="2"/>
        <v>#REF!</v>
      </c>
      <c r="K10" s="59">
        <f t="shared" ca="1" si="5"/>
        <v>86.123324310307197</v>
      </c>
      <c r="L10" s="59">
        <f t="shared" ca="1" si="6"/>
        <v>81.116507566239818</v>
      </c>
      <c r="M10" s="59">
        <f t="shared" ca="1" si="7"/>
        <v>83.268132139840773</v>
      </c>
      <c r="N10" s="51">
        <f t="shared" ca="1" si="3"/>
        <v>-2.1516245736009552</v>
      </c>
      <c r="O10" s="51">
        <f t="shared" ca="1" si="8"/>
        <v>-2.1123478583597466</v>
      </c>
      <c r="P10" s="59">
        <f t="shared" ca="1" si="9"/>
        <v>-0.37868634015289615</v>
      </c>
      <c r="Q10" s="59" t="e">
        <f t="shared" ca="1" si="4"/>
        <v>#REF!</v>
      </c>
    </row>
    <row r="11" spans="4:20" x14ac:dyDescent="0.2">
      <c r="D11">
        <f ca="1">Sheet2!L11</f>
        <v>81.577952350193925</v>
      </c>
      <c r="F11" s="60"/>
      <c r="H11" s="59" t="e">
        <f t="shared" ca="1" si="0"/>
        <v>#REF!</v>
      </c>
      <c r="I11" s="59" t="e">
        <f t="shared" ca="1" si="1"/>
        <v>#REF!</v>
      </c>
      <c r="J11" s="59" t="e">
        <f t="shared" ca="1" si="2"/>
        <v>#REF!</v>
      </c>
      <c r="K11" s="59">
        <f t="shared" ca="1" si="5"/>
        <v>85.690431742677362</v>
      </c>
      <c r="L11" s="59">
        <f t="shared" ca="1" si="6"/>
        <v>81.27032249422453</v>
      </c>
      <c r="M11" s="59">
        <f t="shared" ca="1" si="7"/>
        <v>82.930096181911409</v>
      </c>
      <c r="N11" s="51">
        <f t="shared" ca="1" si="3"/>
        <v>-1.6597736876868794</v>
      </c>
      <c r="O11" s="51">
        <f t="shared" ca="1" si="8"/>
        <v>-1.8106317445778353</v>
      </c>
      <c r="P11" s="59">
        <f t="shared" ca="1" si="9"/>
        <v>2.5985696974943409</v>
      </c>
      <c r="Q11" s="59" t="e">
        <f t="shared" ca="1" si="4"/>
        <v>#REF!</v>
      </c>
    </row>
    <row r="12" spans="4:20" x14ac:dyDescent="0.2">
      <c r="D12">
        <f ca="1">Sheet2!L12</f>
        <v>82.831958427358757</v>
      </c>
      <c r="F12" s="60"/>
      <c r="H12" s="59" t="e">
        <f t="shared" ca="1" si="0"/>
        <v>#REF!</v>
      </c>
      <c r="I12" s="59" t="e">
        <f t="shared" ca="1" si="1"/>
        <v>#REF!</v>
      </c>
      <c r="J12" s="59" t="e">
        <f t="shared" ca="1" si="2"/>
        <v>#REF!</v>
      </c>
      <c r="K12" s="59">
        <f t="shared" ca="1" si="5"/>
        <v>85.418196188837499</v>
      </c>
      <c r="L12" s="59">
        <f t="shared" ca="1" si="6"/>
        <v>81.790867805269272</v>
      </c>
      <c r="M12" s="59">
        <f t="shared" ca="1" si="7"/>
        <v>82.910468631000867</v>
      </c>
      <c r="N12" s="51">
        <f t="shared" ca="1" si="3"/>
        <v>-1.1196008257315953</v>
      </c>
      <c r="O12" s="51">
        <f t="shared" ca="1" si="8"/>
        <v>-1.3499444653470087</v>
      </c>
      <c r="P12" s="59">
        <f t="shared" ca="1" si="9"/>
        <v>1.2540060771648314</v>
      </c>
      <c r="Q12" s="59" t="e">
        <f t="shared" ca="1" si="4"/>
        <v>#REF!</v>
      </c>
    </row>
    <row r="13" spans="4:20" x14ac:dyDescent="0.2">
      <c r="D13">
        <f ca="1">Sheet2!L13</f>
        <v>75.826762056318529</v>
      </c>
      <c r="F13" s="60"/>
      <c r="H13" s="59" t="e">
        <f t="shared" ca="1" si="0"/>
        <v>#REF!</v>
      </c>
      <c r="I13" s="59" t="e">
        <f t="shared" ca="1" si="1"/>
        <v>#REF!</v>
      </c>
      <c r="J13" s="59" t="e">
        <f t="shared" ca="1" si="2"/>
        <v>#REF!</v>
      </c>
      <c r="K13" s="59">
        <f t="shared" ca="1" si="5"/>
        <v>84.504726271454743</v>
      </c>
      <c r="L13" s="59">
        <f t="shared" ca="1" si="6"/>
        <v>79.802832555619034</v>
      </c>
      <c r="M13" s="59">
        <f t="shared" ca="1" si="7"/>
        <v>81.493727316064408</v>
      </c>
      <c r="N13" s="51">
        <f t="shared" ca="1" si="3"/>
        <v>-1.6908947604453743</v>
      </c>
      <c r="O13" s="51">
        <f t="shared" ca="1" si="8"/>
        <v>-1.5772446620792526</v>
      </c>
      <c r="P13" s="59">
        <f t="shared" ca="1" si="9"/>
        <v>-7.0051963710402276</v>
      </c>
      <c r="Q13" s="59" t="e">
        <f t="shared" ca="1" si="4"/>
        <v>#REF!</v>
      </c>
    </row>
    <row r="14" spans="4:20" x14ac:dyDescent="0.2">
      <c r="D14">
        <f ca="1">Sheet2!L14</f>
        <v>78.788723348938049</v>
      </c>
      <c r="F14" s="60"/>
      <c r="H14" s="59" t="e">
        <f t="shared" ca="1" si="0"/>
        <v>#REF!</v>
      </c>
      <c r="I14" s="59" t="e">
        <f t="shared" ca="1" si="1"/>
        <v>#REF!</v>
      </c>
      <c r="J14" s="59" t="e">
        <f t="shared" ca="1" si="2"/>
        <v>#REF!</v>
      </c>
      <c r="K14" s="59">
        <f t="shared" ca="1" si="5"/>
        <v>83.960345040738872</v>
      </c>
      <c r="L14" s="59">
        <f t="shared" ca="1" si="6"/>
        <v>79.464796153392044</v>
      </c>
      <c r="M14" s="59">
        <f t="shared" ca="1" si="7"/>
        <v>80.952726522639139</v>
      </c>
      <c r="N14" s="51">
        <f t="shared" ca="1" si="3"/>
        <v>-1.4879303692470955</v>
      </c>
      <c r="O14" s="51">
        <f t="shared" ca="1" si="8"/>
        <v>-1.517701800191148</v>
      </c>
      <c r="P14" s="59">
        <f t="shared" ca="1" si="9"/>
        <v>2.9619612926195202</v>
      </c>
      <c r="Q14" s="59">
        <f t="shared" ca="1" si="4"/>
        <v>30.286099035572747</v>
      </c>
    </row>
    <row r="15" spans="4:20" x14ac:dyDescent="0.2">
      <c r="D15">
        <f ca="1">Sheet2!L15</f>
        <v>74.501225841887504</v>
      </c>
      <c r="F15" s="60"/>
      <c r="H15" s="59" t="e">
        <f t="shared" ca="1" si="0"/>
        <v>#REF!</v>
      </c>
      <c r="I15" s="59" t="e">
        <f t="shared" ca="1" si="1"/>
        <v>#REF!</v>
      </c>
      <c r="J15" s="59" t="e">
        <f t="shared" ca="1" si="2"/>
        <v>#REF!</v>
      </c>
      <c r="K15" s="59">
        <f t="shared" ca="1" si="5"/>
        <v>83.059476545610167</v>
      </c>
      <c r="L15" s="59">
        <f t="shared" ca="1" si="6"/>
        <v>77.810272716223864</v>
      </c>
      <c r="M15" s="59">
        <f t="shared" ca="1" si="7"/>
        <v>79.662426386488804</v>
      </c>
      <c r="N15" s="51">
        <f t="shared" ca="1" si="3"/>
        <v>-1.8521536702649399</v>
      </c>
      <c r="O15" s="51">
        <f t="shared" ca="1" si="8"/>
        <v>-1.7406697135736759</v>
      </c>
      <c r="P15" s="59">
        <f t="shared" ca="1" si="9"/>
        <v>-4.2874975070505457</v>
      </c>
      <c r="Q15" s="59">
        <f t="shared" ca="1" si="4"/>
        <v>26.317827250185076</v>
      </c>
    </row>
    <row r="16" spans="4:20" x14ac:dyDescent="0.2">
      <c r="D16">
        <f ca="1">Sheet2!L16</f>
        <v>73.114317572022415</v>
      </c>
      <c r="F16" s="60"/>
      <c r="H16" s="59" t="e">
        <f t="shared" ca="1" si="0"/>
        <v>#REF!</v>
      </c>
      <c r="I16" s="59" t="e">
        <f t="shared" ca="1" si="1"/>
        <v>#REF!</v>
      </c>
      <c r="J16" s="59" t="e">
        <f t="shared" ca="1" si="2"/>
        <v>#REF!</v>
      </c>
      <c r="K16" s="59">
        <f t="shared" ca="1" si="5"/>
        <v>82.112318548125629</v>
      </c>
      <c r="L16" s="59">
        <f t="shared" ca="1" si="6"/>
        <v>76.244954334823376</v>
      </c>
      <c r="M16" s="59">
        <f t="shared" ca="1" si="7"/>
        <v>78.352804623595532</v>
      </c>
      <c r="N16" s="51">
        <f t="shared" ca="1" si="3"/>
        <v>-2.1078502887721555</v>
      </c>
      <c r="O16" s="51">
        <f t="shared" ca="1" si="8"/>
        <v>-1.9854567637059959</v>
      </c>
      <c r="P16" s="59">
        <f t="shared" ca="1" si="9"/>
        <v>-1.3869082698650885</v>
      </c>
      <c r="Q16" s="59">
        <f t="shared" ca="1" si="4"/>
        <v>25.24772759509699</v>
      </c>
    </row>
    <row r="17" spans="4:20" x14ac:dyDescent="0.2">
      <c r="D17">
        <f ca="1">Sheet2!L17</f>
        <v>74.176932202761449</v>
      </c>
      <c r="F17" s="60"/>
      <c r="H17" s="59" t="e">
        <f t="shared" ca="1" si="0"/>
        <v>#REF!</v>
      </c>
      <c r="I17" s="59" t="e">
        <f t="shared" ca="1" si="1"/>
        <v>#REF!</v>
      </c>
      <c r="J17" s="59" t="e">
        <f t="shared" ca="1" si="2"/>
        <v>#REF!</v>
      </c>
      <c r="K17" s="59">
        <f t="shared" ca="1" si="5"/>
        <v>81.356567467614752</v>
      </c>
      <c r="L17" s="59">
        <f t="shared" ca="1" si="6"/>
        <v>75.555613624136072</v>
      </c>
      <c r="M17" s="59">
        <f t="shared" ca="1" si="7"/>
        <v>77.517630139428718</v>
      </c>
      <c r="N17" s="51">
        <f t="shared" ca="1" si="3"/>
        <v>-1.9620165152926461</v>
      </c>
      <c r="O17" s="51">
        <f t="shared" ca="1" si="8"/>
        <v>-1.9698299314304295</v>
      </c>
      <c r="P17" s="59">
        <f t="shared" ca="1" si="9"/>
        <v>1.0626146307390343</v>
      </c>
      <c r="Q17" s="59">
        <f t="shared" ca="1" si="4"/>
        <v>23.729756588383879</v>
      </c>
    </row>
    <row r="18" spans="4:20" x14ac:dyDescent="0.2">
      <c r="D18">
        <f ca="1">Sheet2!L18</f>
        <v>71.283692989245935</v>
      </c>
      <c r="F18" s="60"/>
      <c r="H18" s="59" t="e">
        <f t="shared" ca="1" si="0"/>
        <v>#REF!</v>
      </c>
      <c r="I18" s="59" t="e">
        <f t="shared" ca="1" si="1"/>
        <v>#REF!</v>
      </c>
      <c r="J18" s="59" t="e">
        <f t="shared" ca="1" si="2"/>
        <v>#REF!</v>
      </c>
      <c r="K18" s="59">
        <f t="shared" ca="1" si="5"/>
        <v>80.397246088722483</v>
      </c>
      <c r="L18" s="59">
        <f t="shared" ca="1" si="6"/>
        <v>74.131640079172698</v>
      </c>
      <c r="M18" s="59">
        <f t="shared" ca="1" si="7"/>
        <v>76.27084270939217</v>
      </c>
      <c r="N18" s="51">
        <f t="shared" ca="1" si="3"/>
        <v>-2.1392026302194722</v>
      </c>
      <c r="O18" s="51">
        <f t="shared" ca="1" si="8"/>
        <v>-2.082745063956458</v>
      </c>
      <c r="P18" s="59">
        <f t="shared" ca="1" si="9"/>
        <v>-2.8932392135155141</v>
      </c>
      <c r="Q18" s="59">
        <f t="shared" ca="1" si="4"/>
        <v>23.890099530913915</v>
      </c>
    </row>
    <row r="19" spans="4:20" x14ac:dyDescent="0.2">
      <c r="D19">
        <f ca="1">Sheet2!L19</f>
        <v>75.504268767429139</v>
      </c>
      <c r="F19" s="60"/>
      <c r="H19" s="59" t="e">
        <f t="shared" ca="1" si="0"/>
        <v>#REF!</v>
      </c>
      <c r="I19" s="59" t="e">
        <f t="shared" ca="1" si="1"/>
        <v>#REF!</v>
      </c>
      <c r="J19" s="59" t="e">
        <f t="shared" ca="1" si="2"/>
        <v>#REF!</v>
      </c>
      <c r="K19" s="59">
        <f t="shared" ca="1" si="5"/>
        <v>79.931248248599303</v>
      </c>
      <c r="L19" s="59">
        <f t="shared" ca="1" si="6"/>
        <v>74.589182975258183</v>
      </c>
      <c r="M19" s="59">
        <f t="shared" ca="1" si="7"/>
        <v>76.117527920999564</v>
      </c>
      <c r="N19" s="51">
        <f t="shared" ca="1" si="3"/>
        <v>-1.5283449457413809</v>
      </c>
      <c r="O19" s="51">
        <f t="shared" ca="1" si="8"/>
        <v>-1.7131449851464067</v>
      </c>
      <c r="P19" s="59">
        <f t="shared" ca="1" si="9"/>
        <v>4.2205757781832034</v>
      </c>
      <c r="Q19" s="59">
        <f t="shared" ca="1" si="4"/>
        <v>32.792623749386962</v>
      </c>
    </row>
    <row r="20" spans="4:20" x14ac:dyDescent="0.2">
      <c r="D20">
        <f ca="1">Sheet2!L20</f>
        <v>75.245567391561949</v>
      </c>
      <c r="F20" s="60"/>
      <c r="H20" s="59">
        <f t="shared" ca="1" si="0"/>
        <v>76.219080534206313</v>
      </c>
      <c r="I20" s="59">
        <f t="shared" ca="1" si="1"/>
        <v>92.786414412955537</v>
      </c>
      <c r="J20" s="59">
        <f t="shared" ca="1" si="2"/>
        <v>59.651746655457089</v>
      </c>
      <c r="K20" s="59">
        <f t="shared" ca="1" si="5"/>
        <v>79.484992928881454</v>
      </c>
      <c r="L20" s="59">
        <f t="shared" ca="1" si="6"/>
        <v>74.807977780692767</v>
      </c>
      <c r="M20" s="59">
        <f t="shared" ca="1" si="7"/>
        <v>75.943135815112043</v>
      </c>
      <c r="N20" s="51">
        <f t="shared" ca="1" si="3"/>
        <v>-1.1351580344192769</v>
      </c>
      <c r="O20" s="51">
        <f t="shared" ca="1" si="8"/>
        <v>-1.3278203513283202</v>
      </c>
      <c r="P20" s="59">
        <f t="shared" ca="1" si="9"/>
        <v>-0.25870137586719011</v>
      </c>
      <c r="Q20" s="59">
        <f t="shared" ca="1" si="4"/>
        <v>37.354287336100967</v>
      </c>
    </row>
    <row r="21" spans="4:20" x14ac:dyDescent="0.2">
      <c r="D21">
        <f ca="1">Sheet2!L21</f>
        <v>77.179413705874651</v>
      </c>
      <c r="F21" s="60"/>
      <c r="G21" s="59">
        <f t="shared" ref="G21:G84" ca="1" si="10">SUM(D2:D21)/20</f>
        <v>80.078051219500054</v>
      </c>
      <c r="H21" s="59">
        <f t="shared" ca="1" si="0"/>
        <v>80.078051219500054</v>
      </c>
      <c r="I21" s="59">
        <f t="shared" ca="1" si="1"/>
        <v>96.312295511578071</v>
      </c>
      <c r="J21" s="59">
        <f t="shared" ca="1" si="2"/>
        <v>63.843806927422037</v>
      </c>
      <c r="K21" s="59">
        <f t="shared" ca="1" si="5"/>
        <v>79.265413955261764</v>
      </c>
      <c r="L21" s="59">
        <f t="shared" ca="1" si="6"/>
        <v>75.598456422420071</v>
      </c>
      <c r="M21" s="59">
        <f t="shared" ca="1" si="7"/>
        <v>76.190391393264576</v>
      </c>
      <c r="N21" s="51">
        <f t="shared" ca="1" si="3"/>
        <v>-0.59193497084450541</v>
      </c>
      <c r="O21" s="51">
        <f t="shared" ca="1" si="8"/>
        <v>-0.83723009767244372</v>
      </c>
      <c r="P21" s="59">
        <f t="shared" ca="1" si="9"/>
        <v>1.9338463143127029</v>
      </c>
      <c r="Q21" s="59">
        <f t="shared" ca="1" si="4"/>
        <v>44.701328460008298</v>
      </c>
    </row>
    <row r="22" spans="4:20" x14ac:dyDescent="0.2">
      <c r="D22">
        <f ca="1">Sheet2!L22</f>
        <v>72.198762473864647</v>
      </c>
      <c r="F22" s="60"/>
      <c r="G22" s="59">
        <f t="shared" ca="1" si="10"/>
        <v>79.18798934319328</v>
      </c>
      <c r="H22" s="59">
        <f t="shared" ca="1" si="0"/>
        <v>79.18798934319328</v>
      </c>
      <c r="I22" s="59">
        <f t="shared" ca="1" si="1"/>
        <v>94.769109146140934</v>
      </c>
      <c r="J22" s="59">
        <f t="shared" ca="1" si="2"/>
        <v>63.606869540245626</v>
      </c>
      <c r="K22" s="59">
        <f t="shared" ca="1" si="5"/>
        <v>78.592399528462039</v>
      </c>
      <c r="L22" s="59">
        <f t="shared" ca="1" si="6"/>
        <v>74.465225106234939</v>
      </c>
      <c r="M22" s="59">
        <f t="shared" ca="1" si="7"/>
        <v>75.392065609384588</v>
      </c>
      <c r="N22" s="51">
        <f t="shared" ca="1" si="3"/>
        <v>-0.9268405031496485</v>
      </c>
      <c r="O22" s="51">
        <f t="shared" ca="1" si="8"/>
        <v>-0.89697036799058028</v>
      </c>
      <c r="P22" s="59">
        <f t="shared" ca="1" si="9"/>
        <v>-4.980651232010004</v>
      </c>
      <c r="Q22" s="59">
        <f t="shared" ca="1" si="4"/>
        <v>38.506682582270116</v>
      </c>
    </row>
    <row r="23" spans="4:20" x14ac:dyDescent="0.2">
      <c r="D23">
        <f ca="1">Sheet2!L23</f>
        <v>67.634125779332578</v>
      </c>
      <c r="F23" s="60"/>
      <c r="G23" s="59">
        <f t="shared" ca="1" si="10"/>
        <v>77.982621770101815</v>
      </c>
      <c r="H23" s="59">
        <f t="shared" ca="1" si="0"/>
        <v>77.982621770101815</v>
      </c>
      <c r="I23" s="59">
        <f t="shared" ca="1" si="1"/>
        <v>92.869313898877991</v>
      </c>
      <c r="J23" s="59">
        <f t="shared" ca="1" si="2"/>
        <v>63.09592964132564</v>
      </c>
      <c r="K23" s="59">
        <f t="shared" ca="1" si="5"/>
        <v>77.54875440949732</v>
      </c>
      <c r="L23" s="59">
        <f t="shared" ca="1" si="6"/>
        <v>72.188191997267495</v>
      </c>
      <c r="M23" s="59">
        <f t="shared" ca="1" si="7"/>
        <v>73.840477643374186</v>
      </c>
      <c r="N23" s="51">
        <f t="shared" ca="1" si="3"/>
        <v>-1.6522856461066908</v>
      </c>
      <c r="O23" s="51">
        <f t="shared" ca="1" si="8"/>
        <v>-1.400513886734654</v>
      </c>
      <c r="P23" s="59">
        <f t="shared" ca="1" si="9"/>
        <v>-4.5646366945320693</v>
      </c>
      <c r="Q23" s="59">
        <f t="shared" ca="1" si="4"/>
        <v>35.266649333498549</v>
      </c>
    </row>
    <row r="24" spans="4:20" x14ac:dyDescent="0.2">
      <c r="D24">
        <f ca="1">Sheet2!L24</f>
        <v>63.071002771601265</v>
      </c>
      <c r="F24" s="60"/>
      <c r="G24" s="59">
        <f t="shared" ca="1" si="10"/>
        <v>76.704978763416733</v>
      </c>
      <c r="H24" s="59">
        <f t="shared" ca="1" si="0"/>
        <v>76.704978763416733</v>
      </c>
      <c r="I24" s="59">
        <f t="shared" ca="1" si="1"/>
        <v>92.58111945300324</v>
      </c>
      <c r="J24" s="59">
        <f t="shared" ca="1" si="2"/>
        <v>60.828838073830234</v>
      </c>
      <c r="K24" s="59">
        <f t="shared" ca="1" si="5"/>
        <v>76.16992092017388</v>
      </c>
      <c r="L24" s="59">
        <f t="shared" ca="1" si="6"/>
        <v>69.149128922045421</v>
      </c>
      <c r="M24" s="59">
        <f t="shared" ca="1" si="7"/>
        <v>71.6865826690196</v>
      </c>
      <c r="N24" s="51">
        <f t="shared" ca="1" si="3"/>
        <v>-2.5374537469741796</v>
      </c>
      <c r="O24" s="51">
        <f t="shared" ca="1" si="8"/>
        <v>-2.1584737935610043</v>
      </c>
      <c r="P24" s="59">
        <f t="shared" ca="1" si="9"/>
        <v>-4.5631230077313134</v>
      </c>
      <c r="Q24" s="59">
        <f t="shared" ca="1" si="4"/>
        <v>31.910589875686213</v>
      </c>
    </row>
    <row r="25" spans="4:20" x14ac:dyDescent="0.2">
      <c r="D25">
        <f ca="1">Sheet2!L25</f>
        <v>64.534676625982499</v>
      </c>
      <c r="F25" s="60"/>
      <c r="G25" s="59">
        <f t="shared" ca="1" si="10"/>
        <v>75.518762066874018</v>
      </c>
      <c r="H25" s="59">
        <f t="shared" ca="1" si="0"/>
        <v>75.518762066874018</v>
      </c>
      <c r="I25" s="59">
        <f t="shared" ca="1" si="1"/>
        <v>91.224490051376549</v>
      </c>
      <c r="J25" s="59">
        <f t="shared" ca="1" si="2"/>
        <v>59.813034082371495</v>
      </c>
      <c r="K25" s="59">
        <f t="shared" ca="1" si="5"/>
        <v>75.061802415965175</v>
      </c>
      <c r="L25" s="59">
        <f t="shared" ca="1" si="6"/>
        <v>67.610978156691118</v>
      </c>
      <c r="M25" s="59">
        <f t="shared" ca="1" si="7"/>
        <v>70.256201460412186</v>
      </c>
      <c r="N25" s="51">
        <f t="shared" ca="1" si="3"/>
        <v>-2.6452233037210675</v>
      </c>
      <c r="O25" s="51">
        <f t="shared" ca="1" si="8"/>
        <v>-2.4829734670010466</v>
      </c>
      <c r="P25" s="59">
        <f t="shared" ca="1" si="9"/>
        <v>1.4636738543812342</v>
      </c>
      <c r="Q25" s="59">
        <f t="shared" ca="1" si="4"/>
        <v>30.106657456410517</v>
      </c>
    </row>
    <row r="26" spans="4:20" x14ac:dyDescent="0.2">
      <c r="D26">
        <f ca="1">Sheet2!L26</f>
        <v>64.092560695051148</v>
      </c>
      <c r="F26" s="60"/>
      <c r="G26" s="59">
        <f t="shared" ca="1" si="10"/>
        <v>74.549672177641682</v>
      </c>
      <c r="H26" s="59">
        <f t="shared" ca="1" si="0"/>
        <v>74.549672177641682</v>
      </c>
      <c r="I26" s="59">
        <f t="shared" ca="1" si="1"/>
        <v>90.858189688155292</v>
      </c>
      <c r="J26" s="59">
        <f t="shared" ca="1" si="2"/>
        <v>58.241154667128072</v>
      </c>
      <c r="K26" s="59">
        <f t="shared" ca="1" si="5"/>
        <v>74.017112728259079</v>
      </c>
      <c r="L26" s="59">
        <f t="shared" ca="1" si="6"/>
        <v>66.438172336144476</v>
      </c>
      <c r="M26" s="59">
        <f t="shared" ca="1" si="7"/>
        <v>69.023473307339984</v>
      </c>
      <c r="N26" s="51">
        <f t="shared" ca="1" si="3"/>
        <v>-2.5853009711955082</v>
      </c>
      <c r="O26" s="51">
        <f t="shared" ca="1" si="8"/>
        <v>-2.5511918031306875</v>
      </c>
      <c r="P26" s="59">
        <f t="shared" ca="1" si="9"/>
        <v>-0.44211593093135093</v>
      </c>
      <c r="Q26" s="59">
        <f t="shared" ca="1" si="4"/>
        <v>27.704327170643253</v>
      </c>
      <c r="T26" s="61"/>
    </row>
    <row r="27" spans="4:20" x14ac:dyDescent="0.2">
      <c r="D27">
        <f ca="1">Sheet2!L27</f>
        <v>63.662609480417338</v>
      </c>
      <c r="F27" s="60"/>
      <c r="G27" s="59">
        <f t="shared" ca="1" si="10"/>
        <v>73.706847016221786</v>
      </c>
      <c r="H27" s="59">
        <f t="shared" ca="1" si="0"/>
        <v>73.706847016221786</v>
      </c>
      <c r="I27" s="59">
        <f t="shared" ca="1" si="1"/>
        <v>90.833052341003423</v>
      </c>
      <c r="J27" s="59">
        <f t="shared" ca="1" si="2"/>
        <v>56.580641691440157</v>
      </c>
      <c r="K27" s="59">
        <f t="shared" ca="1" si="5"/>
        <v>73.03096956179796</v>
      </c>
      <c r="L27" s="59">
        <f t="shared" ca="1" si="6"/>
        <v>65.51298471756877</v>
      </c>
      <c r="M27" s="59">
        <f t="shared" ca="1" si="7"/>
        <v>67.951300541955462</v>
      </c>
      <c r="N27" s="51">
        <f t="shared" ca="1" si="3"/>
        <v>-2.4383158243866916</v>
      </c>
      <c r="O27" s="51">
        <f t="shared" ca="1" si="8"/>
        <v>-2.4759411506346902</v>
      </c>
      <c r="P27" s="59">
        <f t="shared" ca="1" si="9"/>
        <v>-0.42995121463381025</v>
      </c>
      <c r="Q27" s="59">
        <f t="shared" ca="1" si="4"/>
        <v>32.842982496364698</v>
      </c>
      <c r="T27" s="61"/>
    </row>
    <row r="28" spans="4:20" x14ac:dyDescent="0.2">
      <c r="D28">
        <f ca="1">Sheet2!L28</f>
        <v>64.509089411336262</v>
      </c>
      <c r="F28" s="60"/>
      <c r="G28" s="59">
        <f t="shared" ca="1" si="10"/>
        <v>72.903554676836521</v>
      </c>
      <c r="H28" s="59">
        <f t="shared" ca="1" si="0"/>
        <v>72.903554676836521</v>
      </c>
      <c r="I28" s="59">
        <f t="shared" ca="1" si="1"/>
        <v>90.312389181808399</v>
      </c>
      <c r="J28" s="59">
        <f t="shared" ca="1" si="2"/>
        <v>55.494720171864643</v>
      </c>
      <c r="K28" s="59">
        <f t="shared" ca="1" si="5"/>
        <v>72.219361928420653</v>
      </c>
      <c r="L28" s="59">
        <f t="shared" ca="1" si="6"/>
        <v>65.17835294882461</v>
      </c>
      <c r="M28" s="59">
        <f t="shared" ca="1" si="7"/>
        <v>67.262858315831622</v>
      </c>
      <c r="N28" s="51">
        <f t="shared" ca="1" si="3"/>
        <v>-2.0845053670070115</v>
      </c>
      <c r="O28" s="51">
        <f t="shared" ca="1" si="8"/>
        <v>-2.2149839615495712</v>
      </c>
      <c r="P28" s="59">
        <f t="shared" ca="1" si="9"/>
        <v>0.84647993091892459</v>
      </c>
      <c r="Q28" s="59">
        <f t="shared" ca="1" si="4"/>
        <v>28.580987083285024</v>
      </c>
      <c r="T28" s="61"/>
    </row>
    <row r="29" spans="4:20" x14ac:dyDescent="0.2">
      <c r="D29">
        <f ca="1">Sheet2!L29</f>
        <v>67.873471954091968</v>
      </c>
      <c r="F29" s="60"/>
      <c r="G29" s="59">
        <f t="shared" ca="1" si="10"/>
        <v>72.329324824898478</v>
      </c>
      <c r="H29" s="59">
        <f t="shared" ca="1" si="0"/>
        <v>72.329324824898478</v>
      </c>
      <c r="I29" s="59">
        <f t="shared" ca="1" si="1"/>
        <v>89.473749396465337</v>
      </c>
      <c r="J29" s="59">
        <f t="shared" ca="1" si="2"/>
        <v>55.18490025333162</v>
      </c>
      <c r="K29" s="59">
        <f t="shared" ca="1" si="5"/>
        <v>71.805467645151253</v>
      </c>
      <c r="L29" s="59">
        <f t="shared" ca="1" si="6"/>
        <v>66.076725950580396</v>
      </c>
      <c r="M29" s="59">
        <f t="shared" ca="1" si="7"/>
        <v>67.384981043483691</v>
      </c>
      <c r="N29" s="51">
        <f t="shared" ca="1" si="3"/>
        <v>-1.3082550929032948</v>
      </c>
      <c r="O29" s="51">
        <f t="shared" ca="1" si="8"/>
        <v>-1.6104980491187204</v>
      </c>
      <c r="P29" s="59">
        <f t="shared" ca="1" si="9"/>
        <v>3.3643825427557061</v>
      </c>
      <c r="Q29" s="59">
        <f t="shared" ca="1" si="4"/>
        <v>39.775424487188992</v>
      </c>
      <c r="T29" s="61"/>
    </row>
    <row r="30" spans="4:20" x14ac:dyDescent="0.2">
      <c r="D30">
        <f ca="1">Sheet2!L30</f>
        <v>67.690076518752718</v>
      </c>
      <c r="F30" s="60"/>
      <c r="G30" s="59">
        <f t="shared" ca="1" si="10"/>
        <v>71.764859518201135</v>
      </c>
      <c r="H30" s="59">
        <f t="shared" ca="1" si="0"/>
        <v>71.764859518201135</v>
      </c>
      <c r="I30" s="59">
        <f t="shared" ca="1" si="1"/>
        <v>88.568414159251574</v>
      </c>
      <c r="J30" s="59">
        <f t="shared" ca="1" si="2"/>
        <v>54.961304877150695</v>
      </c>
      <c r="K30" s="59">
        <f t="shared" ca="1" si="5"/>
        <v>71.413525633113295</v>
      </c>
      <c r="L30" s="59">
        <f t="shared" ca="1" si="6"/>
        <v>66.614509473304508</v>
      </c>
      <c r="M30" s="59">
        <f t="shared" ca="1" si="7"/>
        <v>67.446000138537499</v>
      </c>
      <c r="N30" s="51">
        <f t="shared" ca="1" si="3"/>
        <v>-0.83149066523299098</v>
      </c>
      <c r="O30" s="51">
        <f t="shared" ca="1" si="8"/>
        <v>-1.0911597931949009</v>
      </c>
      <c r="P30" s="59">
        <f t="shared" ca="1" si="9"/>
        <v>-0.18339543533924996</v>
      </c>
      <c r="Q30" s="59">
        <f t="shared" ca="1" si="4"/>
        <v>41.309363667357417</v>
      </c>
      <c r="T30" s="61"/>
    </row>
    <row r="31" spans="4:20" x14ac:dyDescent="0.2">
      <c r="D31">
        <f ca="1">Sheet2!L31</f>
        <v>67.364615921721864</v>
      </c>
      <c r="F31" s="60"/>
      <c r="G31" s="59">
        <f t="shared" ca="1" si="10"/>
        <v>71.054192696777534</v>
      </c>
      <c r="H31" s="59">
        <f t="shared" ca="1" si="0"/>
        <v>71.054192696777534</v>
      </c>
      <c r="I31" s="59">
        <f t="shared" ca="1" si="1"/>
        <v>86.793220360999015</v>
      </c>
      <c r="J31" s="59">
        <f t="shared" ca="1" si="2"/>
        <v>55.31516503255606</v>
      </c>
      <c r="K31" s="59">
        <f t="shared" ca="1" si="5"/>
        <v>71.027915184409352</v>
      </c>
      <c r="L31" s="59">
        <f t="shared" ca="1" si="6"/>
        <v>66.864544956110308</v>
      </c>
      <c r="M31" s="59">
        <f t="shared" ca="1" si="7"/>
        <v>67.429723295174369</v>
      </c>
      <c r="N31" s="51">
        <f t="shared" ca="1" si="3"/>
        <v>-0.56517833906406167</v>
      </c>
      <c r="O31" s="51">
        <f t="shared" ca="1" si="8"/>
        <v>-0.74050549044100811</v>
      </c>
      <c r="P31" s="59">
        <f t="shared" ca="1" si="9"/>
        <v>-0.32546059703085461</v>
      </c>
      <c r="Q31" s="59">
        <f t="shared" ca="1" si="4"/>
        <v>38.821358448864345</v>
      </c>
      <c r="T31" s="61"/>
    </row>
    <row r="32" spans="4:20" x14ac:dyDescent="0.2">
      <c r="D32">
        <f ca="1">Sheet2!L32</f>
        <v>67.501232979509439</v>
      </c>
      <c r="F32" s="60"/>
      <c r="G32" s="59">
        <f t="shared" ca="1" si="10"/>
        <v>70.287656424385062</v>
      </c>
      <c r="H32" s="59">
        <f t="shared" ca="1" si="0"/>
        <v>70.287656424385062</v>
      </c>
      <c r="I32" s="59">
        <f t="shared" ca="1" si="1"/>
        <v>84.17475590378578</v>
      </c>
      <c r="J32" s="59">
        <f t="shared" ca="1" si="2"/>
        <v>56.400556944984352</v>
      </c>
      <c r="K32" s="59">
        <f t="shared" ca="1" si="5"/>
        <v>70.692040688704594</v>
      </c>
      <c r="L32" s="59">
        <f t="shared" ca="1" si="6"/>
        <v>67.076774297243361</v>
      </c>
      <c r="M32" s="59">
        <f t="shared" ca="1" si="7"/>
        <v>67.444025232041383</v>
      </c>
      <c r="N32" s="51">
        <f t="shared" ca="1" si="3"/>
        <v>-0.3672509347980224</v>
      </c>
      <c r="O32" s="51">
        <f t="shared" ca="1" si="8"/>
        <v>-0.49166912001235097</v>
      </c>
      <c r="P32" s="59">
        <f t="shared" ca="1" si="9"/>
        <v>0.13661705778757494</v>
      </c>
      <c r="Q32" s="59">
        <f t="shared" ca="1" si="4"/>
        <v>43.175808063553539</v>
      </c>
      <c r="T32" s="61"/>
    </row>
    <row r="33" spans="4:20" x14ac:dyDescent="0.2">
      <c r="D33">
        <f ca="1">Sheet2!L33</f>
        <v>69.881787949055635</v>
      </c>
      <c r="F33" s="60"/>
      <c r="G33" s="59">
        <f t="shared" ca="1" si="10"/>
        <v>69.990407719021931</v>
      </c>
      <c r="H33" s="59">
        <f t="shared" ca="1" si="0"/>
        <v>69.990407719021931</v>
      </c>
      <c r="I33" s="59">
        <f t="shared" ca="1" si="1"/>
        <v>83.40687563830781</v>
      </c>
      <c r="J33" s="59">
        <f t="shared" ca="1" si="2"/>
        <v>56.573939799736053</v>
      </c>
      <c r="K33" s="59">
        <f t="shared" ca="1" si="5"/>
        <v>70.614873761118972</v>
      </c>
      <c r="L33" s="59">
        <f t="shared" ca="1" si="6"/>
        <v>68.011778847847467</v>
      </c>
      <c r="M33" s="59">
        <f t="shared" ca="1" si="7"/>
        <v>67.931577775444239</v>
      </c>
      <c r="N33" s="51">
        <f t="shared" ca="1" si="3"/>
        <v>8.0201072403227158E-2</v>
      </c>
      <c r="O33" s="51">
        <f t="shared" ca="1" si="8"/>
        <v>-0.11042232506863223</v>
      </c>
      <c r="P33" s="59">
        <f t="shared" ca="1" si="9"/>
        <v>2.3805549695461963</v>
      </c>
      <c r="Q33" s="59">
        <f t="shared" ca="1" si="4"/>
        <v>39.134710753151403</v>
      </c>
      <c r="T33" s="61"/>
    </row>
    <row r="34" spans="4:20" x14ac:dyDescent="0.2">
      <c r="D34">
        <f ca="1">Sheet2!L34</f>
        <v>68.501612013356365</v>
      </c>
      <c r="F34" s="60"/>
      <c r="G34" s="59">
        <f t="shared" ca="1" si="10"/>
        <v>69.476052152242843</v>
      </c>
      <c r="H34" s="59">
        <f t="shared" ca="1" si="0"/>
        <v>69.476052152242843</v>
      </c>
      <c r="I34" s="59">
        <f t="shared" ca="1" si="1"/>
        <v>81.640197508846228</v>
      </c>
      <c r="J34" s="59">
        <f t="shared" ca="1" si="2"/>
        <v>57.311906795639459</v>
      </c>
      <c r="K34" s="59">
        <f t="shared" ca="1" si="5"/>
        <v>70.413610737522532</v>
      </c>
      <c r="L34" s="59">
        <f t="shared" ca="1" si="6"/>
        <v>68.175056569683761</v>
      </c>
      <c r="M34" s="59">
        <f t="shared" ca="1" si="7"/>
        <v>68.04558462302667</v>
      </c>
      <c r="N34" s="51">
        <f t="shared" ca="1" si="3"/>
        <v>0.12947194665709105</v>
      </c>
      <c r="O34" s="51">
        <f t="shared" ca="1" si="8"/>
        <v>4.9507189415183291E-2</v>
      </c>
      <c r="P34" s="59">
        <f t="shared" ca="1" si="9"/>
        <v>-1.3801759356992704</v>
      </c>
      <c r="Q34" s="59">
        <f t="shared" ca="1" si="4"/>
        <v>37.508910519843731</v>
      </c>
      <c r="T34" s="61"/>
    </row>
    <row r="35" spans="4:20" x14ac:dyDescent="0.2">
      <c r="D35">
        <f ca="1">Sheet2!L35</f>
        <v>73.007474498740237</v>
      </c>
      <c r="F35" s="60"/>
      <c r="G35" s="59">
        <f t="shared" ca="1" si="10"/>
        <v>69.401364585085489</v>
      </c>
      <c r="H35" s="59">
        <f t="shared" ca="1" si="0"/>
        <v>69.401364585085489</v>
      </c>
      <c r="I35" s="59">
        <f t="shared" ca="1" si="1"/>
        <v>81.352711051491355</v>
      </c>
      <c r="J35" s="59">
        <f t="shared" ca="1" si="2"/>
        <v>57.450018118679623</v>
      </c>
      <c r="K35" s="59">
        <f t="shared" ca="1" si="5"/>
        <v>70.66064538144802</v>
      </c>
      <c r="L35" s="59">
        <f t="shared" ca="1" si="6"/>
        <v>69.785862546035929</v>
      </c>
      <c r="M35" s="59">
        <f t="shared" ca="1" si="7"/>
        <v>69.037962598169386</v>
      </c>
      <c r="N35" s="51">
        <f t="shared" ca="1" si="3"/>
        <v>0.7478999478665429</v>
      </c>
      <c r="O35" s="51">
        <f t="shared" ca="1" si="8"/>
        <v>0.5151023617160897</v>
      </c>
      <c r="P35" s="59">
        <f t="shared" ca="1" si="9"/>
        <v>4.5058624853838722</v>
      </c>
      <c r="Q35" s="59">
        <f t="shared" ca="1" si="4"/>
        <v>42.944959255799454</v>
      </c>
      <c r="T35" s="61"/>
    </row>
    <row r="36" spans="4:20" x14ac:dyDescent="0.2">
      <c r="D36">
        <f ca="1">Sheet2!L36</f>
        <v>73.35380745767408</v>
      </c>
      <c r="F36" s="60"/>
      <c r="G36" s="59">
        <f t="shared" ca="1" si="10"/>
        <v>69.413339079368058</v>
      </c>
      <c r="H36" s="59">
        <f t="shared" ca="1" si="0"/>
        <v>69.413339079368058</v>
      </c>
      <c r="I36" s="59">
        <f t="shared" ca="1" si="1"/>
        <v>81.395168303812767</v>
      </c>
      <c r="J36" s="59">
        <f t="shared" ca="1" si="2"/>
        <v>57.431509854923348</v>
      </c>
      <c r="K36" s="59">
        <f t="shared" ca="1" si="5"/>
        <v>70.917137007755258</v>
      </c>
      <c r="L36" s="59">
        <f t="shared" ca="1" si="6"/>
        <v>70.975177516581994</v>
      </c>
      <c r="M36" s="59">
        <f t="shared" ca="1" si="7"/>
        <v>69.901131570070334</v>
      </c>
      <c r="N36" s="51">
        <f t="shared" ca="1" si="3"/>
        <v>1.0740459465116601</v>
      </c>
      <c r="O36" s="51">
        <f t="shared" ca="1" si="8"/>
        <v>0.88773141824646995</v>
      </c>
      <c r="P36" s="59">
        <f t="shared" ca="1" si="9"/>
        <v>0.34633295893384286</v>
      </c>
      <c r="Q36" s="59">
        <f t="shared" ca="1" si="4"/>
        <v>52.316319698737473</v>
      </c>
      <c r="T36" s="61"/>
    </row>
    <row r="37" spans="4:20" x14ac:dyDescent="0.2">
      <c r="D37">
        <f ca="1">Sheet2!L37</f>
        <v>71.893139142266833</v>
      </c>
      <c r="F37" s="60"/>
      <c r="G37" s="59">
        <f t="shared" ca="1" si="10"/>
        <v>69.299149426343348</v>
      </c>
      <c r="H37" s="59">
        <f t="shared" ca="1" si="0"/>
        <v>69.299149426343348</v>
      </c>
      <c r="I37" s="59">
        <f t="shared" ca="1" si="1"/>
        <v>80.998556125636043</v>
      </c>
      <c r="J37" s="59">
        <f t="shared" ca="1" si="2"/>
        <v>57.599742727050661</v>
      </c>
      <c r="K37" s="59">
        <f t="shared" ca="1" si="5"/>
        <v>71.010089591994443</v>
      </c>
      <c r="L37" s="59">
        <f t="shared" ca="1" si="6"/>
        <v>71.281164725143611</v>
      </c>
      <c r="M37" s="59">
        <f t="shared" ca="1" si="7"/>
        <v>70.299533084509633</v>
      </c>
      <c r="N37" s="51">
        <f t="shared" ca="1" si="3"/>
        <v>0.98163164063397801</v>
      </c>
      <c r="O37" s="51">
        <f t="shared" ca="1" si="8"/>
        <v>0.95033156650480866</v>
      </c>
      <c r="P37" s="59">
        <f t="shared" ca="1" si="9"/>
        <v>-1.4606683154072471</v>
      </c>
      <c r="Q37" s="59">
        <f t="shared" ca="1" si="4"/>
        <v>59.755493860069826</v>
      </c>
      <c r="T37" s="61"/>
    </row>
    <row r="38" spans="4:20" x14ac:dyDescent="0.2">
      <c r="D38">
        <f ca="1">Sheet2!L38</f>
        <v>67.818707731723279</v>
      </c>
      <c r="F38" s="60"/>
      <c r="G38" s="59">
        <f t="shared" ca="1" si="10"/>
        <v>69.125900163467207</v>
      </c>
      <c r="H38" s="59">
        <f t="shared" ca="1" si="0"/>
        <v>69.125900163467207</v>
      </c>
      <c r="I38" s="59">
        <f t="shared" ca="1" si="1"/>
        <v>80.785314587095186</v>
      </c>
      <c r="J38" s="59">
        <f t="shared" ca="1" si="2"/>
        <v>57.466485739839229</v>
      </c>
      <c r="K38" s="59">
        <f t="shared" ca="1" si="5"/>
        <v>70.706148462444801</v>
      </c>
      <c r="L38" s="59">
        <f t="shared" ca="1" si="6"/>
        <v>70.127012394003515</v>
      </c>
      <c r="M38" s="59">
        <f t="shared" ca="1" si="7"/>
        <v>69.803368013952365</v>
      </c>
      <c r="N38" s="51">
        <f t="shared" ca="1" si="3"/>
        <v>0.32364438005114948</v>
      </c>
      <c r="O38" s="51">
        <f t="shared" ca="1" si="8"/>
        <v>0.53254010886903591</v>
      </c>
      <c r="P38" s="59">
        <f t="shared" ca="1" si="9"/>
        <v>-4.0744314105435535</v>
      </c>
      <c r="Q38" s="59">
        <f t="shared" ca="1" si="4"/>
        <v>61.123903760847554</v>
      </c>
      <c r="T38" s="61"/>
    </row>
    <row r="39" spans="4:20" x14ac:dyDescent="0.2">
      <c r="D39">
        <f ca="1">Sheet2!L39</f>
        <v>65.403594361945935</v>
      </c>
      <c r="F39" s="60"/>
      <c r="G39" s="59">
        <f t="shared" ca="1" si="10"/>
        <v>68.620866443193023</v>
      </c>
      <c r="H39" s="59">
        <f t="shared" ca="1" si="0"/>
        <v>68.620866443193023</v>
      </c>
      <c r="I39" s="59">
        <f t="shared" ca="1" si="1"/>
        <v>79.721915050284281</v>
      </c>
      <c r="J39" s="59">
        <f t="shared" ca="1" si="2"/>
        <v>57.519817836101765</v>
      </c>
      <c r="K39" s="59">
        <f t="shared" ca="1" si="5"/>
        <v>70.201143310016334</v>
      </c>
      <c r="L39" s="59">
        <f t="shared" ca="1" si="6"/>
        <v>68.552539716650998</v>
      </c>
      <c r="M39" s="59">
        <f t="shared" ca="1" si="7"/>
        <v>68.923413283551085</v>
      </c>
      <c r="N39" s="51">
        <f t="shared" ca="1" si="3"/>
        <v>-0.37087356690008733</v>
      </c>
      <c r="O39" s="51">
        <f t="shared" ca="1" si="8"/>
        <v>-6.9735674977046247E-2</v>
      </c>
      <c r="P39" s="59">
        <f t="shared" ca="1" si="9"/>
        <v>-2.4151133697773446</v>
      </c>
      <c r="Q39" s="59">
        <f t="shared" ca="1" si="4"/>
        <v>51.948985247260403</v>
      </c>
      <c r="T39" s="61"/>
    </row>
    <row r="40" spans="4:20" x14ac:dyDescent="0.2">
      <c r="D40">
        <f ca="1">Sheet2!L40</f>
        <v>64.580385204638148</v>
      </c>
      <c r="F40" s="60"/>
      <c r="G40" s="59">
        <f t="shared" ca="1" si="10"/>
        <v>68.087607333846833</v>
      </c>
      <c r="H40" s="59">
        <f t="shared" ca="1" si="0"/>
        <v>68.087607333846833</v>
      </c>
      <c r="I40" s="59">
        <f t="shared" ca="1" si="1"/>
        <v>78.575672472282363</v>
      </c>
      <c r="J40" s="59">
        <f t="shared" ca="1" si="2"/>
        <v>57.599542195411303</v>
      </c>
      <c r="K40" s="59">
        <f t="shared" ca="1" si="5"/>
        <v>69.665833014266028</v>
      </c>
      <c r="L40" s="59">
        <f t="shared" ca="1" si="6"/>
        <v>67.228488212646724</v>
      </c>
      <c r="M40" s="59">
        <f t="shared" ca="1" si="7"/>
        <v>68.0548076677685</v>
      </c>
      <c r="N40" s="51">
        <f t="shared" ca="1" si="3"/>
        <v>-0.82631945512177651</v>
      </c>
      <c r="O40" s="51">
        <f t="shared" ca="1" si="8"/>
        <v>-0.57412486174019972</v>
      </c>
      <c r="P40" s="59">
        <f t="shared" ca="1" si="9"/>
        <v>-0.82320915730778665</v>
      </c>
      <c r="Q40" s="59">
        <f t="shared" ca="1" si="4"/>
        <v>51.075800191261408</v>
      </c>
      <c r="T40" s="50"/>
    </row>
    <row r="41" spans="4:20" x14ac:dyDescent="0.2">
      <c r="D41">
        <f ca="1">Sheet2!L41</f>
        <v>56.292453290789837</v>
      </c>
      <c r="F41" s="60"/>
      <c r="G41" s="59">
        <f t="shared" ca="1" si="10"/>
        <v>67.043259313092591</v>
      </c>
      <c r="H41" s="59">
        <f t="shared" ca="1" si="0"/>
        <v>67.043259313092591</v>
      </c>
      <c r="I41" s="59">
        <f t="shared" ca="1" si="1"/>
        <v>78.169431310600032</v>
      </c>
      <c r="J41" s="59">
        <f t="shared" ca="1" si="2"/>
        <v>55.91708731558515</v>
      </c>
      <c r="K41" s="59">
        <f t="shared" ca="1" si="5"/>
        <v>68.392177802506396</v>
      </c>
      <c r="L41" s="59">
        <f t="shared" ca="1" si="6"/>
        <v>63.583143238694433</v>
      </c>
      <c r="M41" s="59">
        <f t="shared" ca="1" si="7"/>
        <v>65.702336792372762</v>
      </c>
      <c r="N41" s="51">
        <f t="shared" ca="1" si="3"/>
        <v>-2.1191935536783291</v>
      </c>
      <c r="O41" s="51">
        <f t="shared" ca="1" si="8"/>
        <v>-1.6041706563656193</v>
      </c>
      <c r="P41" s="59">
        <f t="shared" ca="1" si="9"/>
        <v>-8.2879319138483112</v>
      </c>
      <c r="Q41" s="59">
        <f t="shared" ca="1" si="4"/>
        <v>37.929892783283826</v>
      </c>
    </row>
    <row r="42" spans="4:20" x14ac:dyDescent="0.2">
      <c r="D42">
        <f ca="1">Sheet2!L42</f>
        <v>57.940412173632097</v>
      </c>
      <c r="F42" s="60"/>
      <c r="G42" s="59">
        <f t="shared" ca="1" si="10"/>
        <v>66.330341798080966</v>
      </c>
      <c r="H42" s="59">
        <f t="shared" ca="1" si="0"/>
        <v>66.330341798080966</v>
      </c>
      <c r="I42" s="59">
        <f t="shared" ca="1" si="1"/>
        <v>78.252913499836026</v>
      </c>
      <c r="J42" s="59">
        <f t="shared" ca="1" si="2"/>
        <v>54.407770096325898</v>
      </c>
      <c r="K42" s="59">
        <f t="shared" ca="1" si="5"/>
        <v>67.396771552137423</v>
      </c>
      <c r="L42" s="59">
        <f t="shared" ca="1" si="6"/>
        <v>61.702232883673659</v>
      </c>
      <c r="M42" s="59">
        <f t="shared" ca="1" si="7"/>
        <v>64.149951868624626</v>
      </c>
      <c r="N42" s="51">
        <f t="shared" ca="1" si="3"/>
        <v>-2.4477189849509671</v>
      </c>
      <c r="O42" s="51">
        <f t="shared" ca="1" si="8"/>
        <v>-2.1665362087558515</v>
      </c>
      <c r="P42" s="59">
        <f t="shared" ca="1" si="9"/>
        <v>1.6479588828422607</v>
      </c>
      <c r="Q42" s="59">
        <f t="shared" ca="1" si="4"/>
        <v>39.517653972782725</v>
      </c>
    </row>
    <row r="43" spans="4:20" x14ac:dyDescent="0.2">
      <c r="D43">
        <f ca="1">Sheet2!L43</f>
        <v>60.790339029756993</v>
      </c>
      <c r="F43" s="60"/>
      <c r="G43" s="59">
        <f t="shared" ca="1" si="10"/>
        <v>65.98815246060218</v>
      </c>
      <c r="H43" s="59">
        <f t="shared" ca="1" si="0"/>
        <v>65.98815246060218</v>
      </c>
      <c r="I43" s="59">
        <f t="shared" ca="1" si="1"/>
        <v>78.347565081854526</v>
      </c>
      <c r="J43" s="59">
        <f t="shared" ca="1" si="2"/>
        <v>53.628739839349834</v>
      </c>
      <c r="K43" s="59">
        <f t="shared" ca="1" si="5"/>
        <v>66.767587502386903</v>
      </c>
      <c r="L43" s="59">
        <f t="shared" ca="1" si="6"/>
        <v>61.398268265701446</v>
      </c>
      <c r="M43" s="59">
        <f t="shared" ca="1" si="7"/>
        <v>63.478029300851098</v>
      </c>
      <c r="N43" s="51">
        <f t="shared" ca="1" si="3"/>
        <v>-2.0797610351496516</v>
      </c>
      <c r="O43" s="51">
        <f t="shared" ca="1" si="8"/>
        <v>-2.1086860930183851</v>
      </c>
      <c r="P43" s="59">
        <f t="shared" ca="1" si="9"/>
        <v>2.8499268561248954</v>
      </c>
      <c r="Q43" s="59">
        <f t="shared" ca="1" si="4"/>
        <v>38.507989134228339</v>
      </c>
    </row>
    <row r="44" spans="4:20" x14ac:dyDescent="0.2">
      <c r="D44">
        <f ca="1">Sheet2!L44</f>
        <v>61.82327201907043</v>
      </c>
      <c r="F44" s="60"/>
      <c r="G44" s="59">
        <f t="shared" ca="1" si="10"/>
        <v>65.925765922975643</v>
      </c>
      <c r="H44" s="59">
        <f t="shared" ca="1" si="0"/>
        <v>65.925765922975643</v>
      </c>
      <c r="I44" s="59">
        <f t="shared" ca="1" si="1"/>
        <v>78.425415664276912</v>
      </c>
      <c r="J44" s="59">
        <f t="shared" ca="1" si="2"/>
        <v>53.426116181674374</v>
      </c>
      <c r="K44" s="59">
        <f t="shared" ca="1" si="5"/>
        <v>66.296700313499613</v>
      </c>
      <c r="L44" s="59">
        <f t="shared" ca="1" si="6"/>
        <v>61.539936183491108</v>
      </c>
      <c r="M44" s="59">
        <f t="shared" ca="1" si="7"/>
        <v>63.147077844494966</v>
      </c>
      <c r="N44" s="51">
        <f t="shared" ca="1" si="3"/>
        <v>-1.6071416610038582</v>
      </c>
      <c r="O44" s="51">
        <f t="shared" ca="1" si="8"/>
        <v>-1.7743231383420339</v>
      </c>
      <c r="P44" s="59">
        <f t="shared" ca="1" si="9"/>
        <v>1.0329329893134371</v>
      </c>
      <c r="Q44" s="59">
        <f t="shared" ca="1" si="4"/>
        <v>40.736773729005314</v>
      </c>
    </row>
    <row r="45" spans="4:20" x14ac:dyDescent="0.2">
      <c r="D45">
        <f ca="1">Sheet2!L45</f>
        <v>58.531358745566109</v>
      </c>
      <c r="F45" s="60"/>
      <c r="G45" s="59">
        <f t="shared" ca="1" si="10"/>
        <v>65.625600028954835</v>
      </c>
      <c r="H45" s="59">
        <f t="shared" ca="1" si="0"/>
        <v>65.625600028954835</v>
      </c>
      <c r="I45" s="59">
        <f t="shared" ca="1" si="1"/>
        <v>78.911560988904995</v>
      </c>
      <c r="J45" s="59">
        <f t="shared" ca="1" si="2"/>
        <v>52.339639069004676</v>
      </c>
      <c r="K45" s="59">
        <f t="shared" ca="1" si="5"/>
        <v>65.557143973696427</v>
      </c>
      <c r="L45" s="59">
        <f t="shared" ca="1" si="6"/>
        <v>60.537077037516113</v>
      </c>
      <c r="M45" s="59">
        <f t="shared" ca="1" si="7"/>
        <v>62.223934024709195</v>
      </c>
      <c r="N45" s="51">
        <f t="shared" ca="1" si="3"/>
        <v>-1.6868569871930816</v>
      </c>
      <c r="O45" s="51">
        <f t="shared" ca="1" si="8"/>
        <v>-1.7160123709093991</v>
      </c>
      <c r="P45" s="59">
        <f t="shared" ca="1" si="9"/>
        <v>-3.2919132735043206</v>
      </c>
      <c r="Q45" s="59">
        <f t="shared" ca="1" si="4"/>
        <v>37.247572252329221</v>
      </c>
    </row>
    <row r="46" spans="4:20" x14ac:dyDescent="0.2">
      <c r="D46">
        <f ca="1">Sheet2!L46</f>
        <v>60.227111060436464</v>
      </c>
      <c r="F46" s="60"/>
      <c r="G46" s="59">
        <f t="shared" ca="1" si="10"/>
        <v>65.432327547224105</v>
      </c>
      <c r="H46" s="59">
        <f t="shared" ca="1" si="0"/>
        <v>65.432327547224105</v>
      </c>
      <c r="I46" s="59">
        <f t="shared" ca="1" si="1"/>
        <v>79.102876427338941</v>
      </c>
      <c r="J46" s="59">
        <f t="shared" ca="1" si="2"/>
        <v>51.761778667109276</v>
      </c>
      <c r="K46" s="59">
        <f t="shared" ca="1" si="5"/>
        <v>65.049521791481197</v>
      </c>
      <c r="L46" s="59">
        <f t="shared" ca="1" si="6"/>
        <v>60.433755045156232</v>
      </c>
      <c r="M46" s="59">
        <f t="shared" ca="1" si="7"/>
        <v>61.824569431854655</v>
      </c>
      <c r="N46" s="51">
        <f t="shared" ca="1" si="3"/>
        <v>-1.3908143866984233</v>
      </c>
      <c r="O46" s="51">
        <f t="shared" ca="1" si="8"/>
        <v>-1.4992137147687488</v>
      </c>
      <c r="P46" s="59">
        <f t="shared" ca="1" si="9"/>
        <v>1.6957523148703544</v>
      </c>
      <c r="Q46" s="59">
        <f t="shared" ca="1" si="4"/>
        <v>39.950861791553564</v>
      </c>
    </row>
    <row r="47" spans="4:20" x14ac:dyDescent="0.2">
      <c r="D47">
        <f ca="1">Sheet2!L47</f>
        <v>59.518788379960704</v>
      </c>
      <c r="F47" s="60"/>
      <c r="G47" s="59">
        <f t="shared" ca="1" si="10"/>
        <v>65.225136492201273</v>
      </c>
      <c r="H47" s="59">
        <f t="shared" ca="1" si="0"/>
        <v>65.225136492201273</v>
      </c>
      <c r="I47" s="59">
        <f t="shared" ca="1" si="1"/>
        <v>79.339475133597091</v>
      </c>
      <c r="J47" s="59">
        <f t="shared" ca="1" si="2"/>
        <v>51.110797850805447</v>
      </c>
      <c r="K47" s="59">
        <f t="shared" ca="1" si="5"/>
        <v>64.52278527609829</v>
      </c>
      <c r="L47" s="59">
        <f t="shared" ca="1" si="6"/>
        <v>60.128766156757727</v>
      </c>
      <c r="M47" s="59">
        <f t="shared" ca="1" si="7"/>
        <v>61.363413221475867</v>
      </c>
      <c r="N47" s="51">
        <f t="shared" ca="1" si="3"/>
        <v>-1.2346470647181391</v>
      </c>
      <c r="O47" s="51">
        <f t="shared" ca="1" si="8"/>
        <v>-1.3228359480683425</v>
      </c>
      <c r="P47" s="59">
        <f t="shared" ca="1" si="9"/>
        <v>-0.70832268047576008</v>
      </c>
      <c r="Q47" s="59">
        <f t="shared" ca="1" si="4"/>
        <v>34.990093133881217</v>
      </c>
    </row>
    <row r="48" spans="4:20" x14ac:dyDescent="0.2">
      <c r="D48">
        <f ca="1">Sheet2!L48</f>
        <v>59.580945668571218</v>
      </c>
      <c r="F48" s="60"/>
      <c r="G48" s="59">
        <f t="shared" ca="1" si="10"/>
        <v>64.978729305063013</v>
      </c>
      <c r="H48" s="59">
        <f t="shared" ca="1" si="0"/>
        <v>64.978729305063013</v>
      </c>
      <c r="I48" s="59">
        <f t="shared" ca="1" si="1"/>
        <v>79.511692634641548</v>
      </c>
      <c r="J48" s="59">
        <f t="shared" ca="1" si="2"/>
        <v>50.445765975484477</v>
      </c>
      <c r="K48" s="59">
        <f t="shared" ca="1" si="5"/>
        <v>64.052133884905231</v>
      </c>
      <c r="L48" s="59">
        <f t="shared" ca="1" si="6"/>
        <v>59.946159327362224</v>
      </c>
      <c r="M48" s="59">
        <f t="shared" ca="1" si="7"/>
        <v>61.006919710894934</v>
      </c>
      <c r="N48" s="51">
        <f t="shared" ca="1" si="3"/>
        <v>-1.0607603835327097</v>
      </c>
      <c r="O48" s="51">
        <f t="shared" ca="1" si="8"/>
        <v>-1.1481189050445875</v>
      </c>
      <c r="P48" s="59">
        <f t="shared" ca="1" si="9"/>
        <v>6.2157288610514172E-2</v>
      </c>
      <c r="Q48" s="59">
        <f t="shared" ca="1" si="4"/>
        <v>36.566278727457522</v>
      </c>
    </row>
    <row r="49" spans="4:17" x14ac:dyDescent="0.2">
      <c r="D49">
        <f ca="1">Sheet2!L49</f>
        <v>61.82762367816516</v>
      </c>
      <c r="F49" s="60"/>
      <c r="G49" s="59">
        <f t="shared" ca="1" si="10"/>
        <v>64.676436891266675</v>
      </c>
      <c r="H49" s="59">
        <f t="shared" ca="1" si="0"/>
        <v>64.676436891266675</v>
      </c>
      <c r="I49" s="59">
        <f t="shared" ca="1" si="1"/>
        <v>79.20559716417435</v>
      </c>
      <c r="J49" s="59">
        <f t="shared" ca="1" si="2"/>
        <v>50.147276618359001</v>
      </c>
      <c r="K49" s="59">
        <f t="shared" ca="1" si="5"/>
        <v>63.840275769977602</v>
      </c>
      <c r="L49" s="59">
        <f t="shared" ca="1" si="6"/>
        <v>60.57331411096321</v>
      </c>
      <c r="M49" s="59">
        <f t="shared" ca="1" si="7"/>
        <v>61.171060504348979</v>
      </c>
      <c r="N49" s="51">
        <f t="shared" ca="1" si="3"/>
        <v>-0.59774639338576918</v>
      </c>
      <c r="O49" s="51">
        <f t="shared" ca="1" si="8"/>
        <v>-0.78120389727204198</v>
      </c>
      <c r="P49" s="59">
        <f t="shared" ca="1" si="9"/>
        <v>2.2466780095939427</v>
      </c>
      <c r="Q49" s="59">
        <f t="shared" ca="1" si="4"/>
        <v>31.934958148148937</v>
      </c>
    </row>
    <row r="50" spans="4:17" x14ac:dyDescent="0.2">
      <c r="D50">
        <f ca="1">Sheet2!L50</f>
        <v>65.263416896618708</v>
      </c>
      <c r="F50" s="60"/>
      <c r="G50" s="59">
        <f t="shared" ca="1" si="10"/>
        <v>64.555103910159957</v>
      </c>
      <c r="H50" s="59">
        <f t="shared" ca="1" si="0"/>
        <v>64.555103910159957</v>
      </c>
      <c r="I50" s="59">
        <f t="shared" ca="1" si="1"/>
        <v>78.960018332977114</v>
      </c>
      <c r="J50" s="59">
        <f t="shared" ca="1" si="2"/>
        <v>50.1501894873428</v>
      </c>
      <c r="K50" s="59">
        <f t="shared" ca="1" si="5"/>
        <v>63.975813020133899</v>
      </c>
      <c r="L50" s="59">
        <f t="shared" ca="1" si="6"/>
        <v>62.136681706181719</v>
      </c>
      <c r="M50" s="59">
        <f t="shared" ca="1" si="7"/>
        <v>61.989531782802928</v>
      </c>
      <c r="N50" s="51">
        <f t="shared" ca="1" si="3"/>
        <v>0.14714992337879096</v>
      </c>
      <c r="O50" s="51">
        <f t="shared" ca="1" si="8"/>
        <v>-0.16230135017148672</v>
      </c>
      <c r="P50" s="59">
        <f t="shared" ca="1" si="9"/>
        <v>3.4357932184535471</v>
      </c>
      <c r="Q50" s="59">
        <f t="shared" ca="1" si="4"/>
        <v>38.113829872651038</v>
      </c>
    </row>
    <row r="51" spans="4:17" x14ac:dyDescent="0.2">
      <c r="D51">
        <f ca="1">Sheet2!L51</f>
        <v>69.703857946669658</v>
      </c>
      <c r="F51" s="60"/>
      <c r="G51" s="59">
        <f t="shared" ca="1" si="10"/>
        <v>64.672066011407352</v>
      </c>
      <c r="H51" s="59">
        <f t="shared" ca="1" si="0"/>
        <v>64.672066011407352</v>
      </c>
      <c r="I51" s="59">
        <f t="shared" ca="1" si="1"/>
        <v>79.328206018421298</v>
      </c>
      <c r="J51" s="59">
        <f t="shared" ca="1" si="2"/>
        <v>50.0159260043934</v>
      </c>
      <c r="K51" s="59">
        <f t="shared" ca="1" si="5"/>
        <v>64.521341108375395</v>
      </c>
      <c r="L51" s="59">
        <f t="shared" ca="1" si="6"/>
        <v>64.659073786344365</v>
      </c>
      <c r="M51" s="59">
        <f t="shared" ca="1" si="7"/>
        <v>63.532397015576279</v>
      </c>
      <c r="N51" s="51">
        <f t="shared" ca="1" si="3"/>
        <v>1.1266767707680856</v>
      </c>
      <c r="O51" s="51">
        <f t="shared" ca="1" si="8"/>
        <v>0.69701739712156152</v>
      </c>
      <c r="P51" s="59">
        <f t="shared" ca="1" si="9"/>
        <v>4.4404410500509499</v>
      </c>
      <c r="Q51" s="59">
        <f t="shared" ca="1" si="4"/>
        <v>47.042516036810277</v>
      </c>
    </row>
    <row r="52" spans="4:17" x14ac:dyDescent="0.2">
      <c r="D52">
        <f ca="1">Sheet2!L52</f>
        <v>68.653796676339255</v>
      </c>
      <c r="F52" s="60"/>
      <c r="G52" s="59">
        <f t="shared" ca="1" si="10"/>
        <v>64.729694196248843</v>
      </c>
      <c r="H52" s="59">
        <f t="shared" ca="1" si="0"/>
        <v>64.729694196248843</v>
      </c>
      <c r="I52" s="59">
        <f t="shared" ca="1" si="1"/>
        <v>79.491147609447196</v>
      </c>
      <c r="J52" s="59">
        <f t="shared" ca="1" si="2"/>
        <v>49.96824078305049</v>
      </c>
      <c r="K52" s="59">
        <f t="shared" ca="1" si="5"/>
        <v>64.914908305324332</v>
      </c>
      <c r="L52" s="59">
        <f t="shared" ca="1" si="6"/>
        <v>65.990648083009333</v>
      </c>
      <c r="M52" s="59">
        <f t="shared" ca="1" si="7"/>
        <v>64.556676947728874</v>
      </c>
      <c r="N52" s="51">
        <f t="shared" ca="1" si="3"/>
        <v>1.4339711352804585</v>
      </c>
      <c r="O52" s="51">
        <f t="shared" ca="1" si="8"/>
        <v>1.1883198892274929</v>
      </c>
      <c r="P52" s="59">
        <f t="shared" ca="1" si="9"/>
        <v>-1.0500612703304029</v>
      </c>
      <c r="Q52" s="59">
        <f t="shared" ca="1" si="4"/>
        <v>51.228498617779792</v>
      </c>
    </row>
    <row r="53" spans="4:17" x14ac:dyDescent="0.2">
      <c r="D53">
        <f ca="1">Sheet2!L53</f>
        <v>72.202554297183951</v>
      </c>
      <c r="F53" s="60"/>
      <c r="G53" s="59">
        <f t="shared" ca="1" si="10"/>
        <v>64.845732513655264</v>
      </c>
      <c r="H53" s="59">
        <f t="shared" ca="1" si="0"/>
        <v>64.845732513655264</v>
      </c>
      <c r="I53" s="59">
        <f t="shared" ca="1" si="1"/>
        <v>79.99351513605157</v>
      </c>
      <c r="J53" s="59">
        <f t="shared" ca="1" si="2"/>
        <v>49.697949891258965</v>
      </c>
      <c r="K53" s="59">
        <f t="shared" ca="1" si="5"/>
        <v>65.608969828358582</v>
      </c>
      <c r="L53" s="59">
        <f t="shared" ca="1" si="6"/>
        <v>68.061283487734215</v>
      </c>
      <c r="M53" s="59">
        <f t="shared" ca="1" si="7"/>
        <v>66.08585241761989</v>
      </c>
      <c r="N53" s="51">
        <f t="shared" ca="1" si="3"/>
        <v>1.9754310701143254</v>
      </c>
      <c r="O53" s="51">
        <f t="shared" ca="1" si="8"/>
        <v>1.7130606764853811</v>
      </c>
      <c r="P53" s="59">
        <f t="shared" ca="1" si="9"/>
        <v>3.5487576208446967</v>
      </c>
      <c r="Q53" s="59">
        <f t="shared" ca="1" si="4"/>
        <v>59.679106515645543</v>
      </c>
    </row>
    <row r="54" spans="4:17" x14ac:dyDescent="0.2">
      <c r="D54">
        <f ca="1">Sheet2!L54</f>
        <v>78.075001230535193</v>
      </c>
      <c r="F54" s="60"/>
      <c r="G54" s="59">
        <f t="shared" ca="1" si="10"/>
        <v>65.324401974514203</v>
      </c>
      <c r="H54" s="59">
        <f t="shared" ca="1" si="0"/>
        <v>65.324401974514203</v>
      </c>
      <c r="I54" s="59">
        <f t="shared" ca="1" si="1"/>
        <v>82.411577375731071</v>
      </c>
      <c r="J54" s="59">
        <f t="shared" ca="1" si="2"/>
        <v>48.237226573297328</v>
      </c>
      <c r="K54" s="59">
        <f t="shared" ca="1" si="5"/>
        <v>66.796210914280167</v>
      </c>
      <c r="L54" s="59">
        <f t="shared" ca="1" si="6"/>
        <v>71.399189402001213</v>
      </c>
      <c r="M54" s="59">
        <f t="shared" ca="1" si="7"/>
        <v>68.483682180202962</v>
      </c>
      <c r="N54" s="51">
        <f t="shared" ca="1" si="3"/>
        <v>2.9155072217982507</v>
      </c>
      <c r="O54" s="51">
        <f t="shared" ca="1" si="8"/>
        <v>2.5146917066939611</v>
      </c>
      <c r="P54" s="59">
        <f t="shared" ca="1" si="9"/>
        <v>5.8724469333512417</v>
      </c>
      <c r="Q54" s="59">
        <f t="shared" ca="1" si="4"/>
        <v>66.796434076388493</v>
      </c>
    </row>
    <row r="55" spans="4:17" x14ac:dyDescent="0.2">
      <c r="D55">
        <f ca="1">Sheet2!L55</f>
        <v>81.060272538212502</v>
      </c>
      <c r="F55" s="60"/>
      <c r="G55" s="59">
        <f t="shared" ca="1" si="10"/>
        <v>65.727041876487831</v>
      </c>
      <c r="H55" s="59">
        <f t="shared" ca="1" si="0"/>
        <v>65.727041876487831</v>
      </c>
      <c r="I55" s="59">
        <f t="shared" ca="1" si="1"/>
        <v>84.851476662780783</v>
      </c>
      <c r="J55" s="59">
        <f t="shared" ca="1" si="2"/>
        <v>46.60260709019488</v>
      </c>
      <c r="K55" s="59">
        <f t="shared" ca="1" si="5"/>
        <v>68.154692973702296</v>
      </c>
      <c r="L55" s="59">
        <f t="shared" ca="1" si="6"/>
        <v>74.619550447404976</v>
      </c>
      <c r="M55" s="59">
        <f t="shared" ca="1" si="7"/>
        <v>70.999000251804873</v>
      </c>
      <c r="N55" s="51">
        <f t="shared" ca="1" si="3"/>
        <v>3.6205501956001029</v>
      </c>
      <c r="O55" s="51">
        <f t="shared" ca="1" si="8"/>
        <v>3.2519306992980557</v>
      </c>
      <c r="P55" s="59">
        <f t="shared" ca="1" si="9"/>
        <v>2.9852713076773085</v>
      </c>
      <c r="Q55" s="59">
        <f t="shared" ca="1" si="4"/>
        <v>85.516125659357087</v>
      </c>
    </row>
    <row r="56" spans="4:17" x14ac:dyDescent="0.2">
      <c r="D56">
        <f ca="1">Sheet2!L56</f>
        <v>80.227660541600571</v>
      </c>
      <c r="F56" s="60"/>
      <c r="G56" s="59">
        <f t="shared" ca="1" si="10"/>
        <v>66.070734530684163</v>
      </c>
      <c r="H56" s="59">
        <f t="shared" ca="1" si="0"/>
        <v>66.070734530684163</v>
      </c>
      <c r="I56" s="59">
        <f t="shared" ca="1" si="1"/>
        <v>86.69459519804488</v>
      </c>
      <c r="J56" s="59">
        <f t="shared" ca="1" si="2"/>
        <v>45.446873863323447</v>
      </c>
      <c r="K56" s="59">
        <f t="shared" ca="1" si="5"/>
        <v>69.304499408740227</v>
      </c>
      <c r="L56" s="59">
        <f t="shared" ca="1" si="6"/>
        <v>76.488920478803507</v>
      </c>
      <c r="M56" s="59">
        <f t="shared" ca="1" si="7"/>
        <v>72.844732309764012</v>
      </c>
      <c r="N56" s="51">
        <f t="shared" ca="1" si="3"/>
        <v>3.6441881690394951</v>
      </c>
      <c r="O56" s="51">
        <f t="shared" ca="1" si="8"/>
        <v>3.5134356791256822</v>
      </c>
      <c r="P56" s="59">
        <f t="shared" ca="1" si="9"/>
        <v>-0.83261199661193075</v>
      </c>
      <c r="Q56" s="59">
        <f t="shared" ca="1" si="4"/>
        <v>82.724289551427134</v>
      </c>
    </row>
    <row r="57" spans="4:17" x14ac:dyDescent="0.2">
      <c r="D57">
        <f ca="1">Sheet2!L57</f>
        <v>77.661782704326768</v>
      </c>
      <c r="F57" s="60"/>
      <c r="G57" s="59">
        <f t="shared" ca="1" si="10"/>
        <v>66.359166708787143</v>
      </c>
      <c r="H57" s="59">
        <f t="shared" ca="1" si="0"/>
        <v>66.359166708787143</v>
      </c>
      <c r="I57" s="59">
        <f t="shared" ca="1" si="1"/>
        <v>87.915231010626442</v>
      </c>
      <c r="J57" s="59">
        <f t="shared" ca="1" si="2"/>
        <v>44.803102406947843</v>
      </c>
      <c r="K57" s="59">
        <f t="shared" ca="1" si="5"/>
        <v>70.100431151177034</v>
      </c>
      <c r="L57" s="59">
        <f t="shared" ca="1" si="6"/>
        <v>76.879874553977928</v>
      </c>
      <c r="M57" s="59">
        <f t="shared" ca="1" si="7"/>
        <v>73.808142388676572</v>
      </c>
      <c r="N57" s="51">
        <f t="shared" ca="1" si="3"/>
        <v>3.0717321653013556</v>
      </c>
      <c r="O57" s="51">
        <f t="shared" ca="1" si="8"/>
        <v>3.2189666699094648</v>
      </c>
      <c r="P57" s="59">
        <f t="shared" ca="1" si="9"/>
        <v>-2.5658778372738027</v>
      </c>
      <c r="Q57" s="59">
        <f t="shared" ca="1" si="4"/>
        <v>74.980655017874369</v>
      </c>
    </row>
    <row r="58" spans="4:17" x14ac:dyDescent="0.2">
      <c r="D58">
        <f ca="1">Sheet2!L58</f>
        <v>75.822465287040643</v>
      </c>
      <c r="F58" s="60"/>
      <c r="G58" s="59">
        <f t="shared" ca="1" si="10"/>
        <v>66.759354586553016</v>
      </c>
      <c r="H58" s="59">
        <f t="shared" ca="1" si="0"/>
        <v>66.759354586553016</v>
      </c>
      <c r="I58" s="59">
        <f t="shared" ca="1" si="1"/>
        <v>89.079434880035521</v>
      </c>
      <c r="J58" s="59">
        <f t="shared" ca="1" si="2"/>
        <v>44.439274293070511</v>
      </c>
      <c r="K58" s="59">
        <f t="shared" ca="1" si="5"/>
        <v>70.645386783164042</v>
      </c>
      <c r="L58" s="59">
        <f t="shared" ca="1" si="6"/>
        <v>76.527404798332171</v>
      </c>
      <c r="M58" s="59">
        <f t="shared" ca="1" si="7"/>
        <v>74.21100696834938</v>
      </c>
      <c r="N58" s="51">
        <f t="shared" ca="1" si="3"/>
        <v>2.3163978299827903</v>
      </c>
      <c r="O58" s="51">
        <f t="shared" ca="1" si="8"/>
        <v>2.6172541099583486</v>
      </c>
      <c r="P58" s="59">
        <f t="shared" ca="1" si="9"/>
        <v>-1.8393174172861251</v>
      </c>
      <c r="Q58" s="59">
        <f t="shared" ca="1" si="4"/>
        <v>70.244440222742639</v>
      </c>
    </row>
    <row r="59" spans="4:17" x14ac:dyDescent="0.2">
      <c r="D59">
        <f ca="1">Sheet2!L59</f>
        <v>72.53205573308567</v>
      </c>
      <c r="F59" s="60"/>
      <c r="G59" s="59">
        <f t="shared" ca="1" si="10"/>
        <v>67.115777655110008</v>
      </c>
      <c r="H59" s="59">
        <f t="shared" ca="1" si="0"/>
        <v>67.115777655110008</v>
      </c>
      <c r="I59" s="59">
        <f t="shared" ca="1" si="1"/>
        <v>89.692468143331823</v>
      </c>
      <c r="J59" s="59">
        <f t="shared" ca="1" si="2"/>
        <v>44.539087166888194</v>
      </c>
      <c r="K59" s="59">
        <f t="shared" ca="1" si="5"/>
        <v>70.825069540299438</v>
      </c>
      <c r="L59" s="59">
        <f t="shared" ca="1" si="6"/>
        <v>75.195621776583337</v>
      </c>
      <c r="M59" s="59">
        <f t="shared" ca="1" si="7"/>
        <v>73.875216721296638</v>
      </c>
      <c r="N59" s="51">
        <f t="shared" ca="1" si="3"/>
        <v>1.3204050552866988</v>
      </c>
      <c r="O59" s="51">
        <f t="shared" ca="1" si="8"/>
        <v>1.7526880735105821</v>
      </c>
      <c r="P59" s="59">
        <f t="shared" ca="1" si="9"/>
        <v>-3.2904095539549729</v>
      </c>
      <c r="Q59" s="59">
        <f t="shared" ca="1" si="4"/>
        <v>70.247495358049349</v>
      </c>
    </row>
    <row r="60" spans="4:17" x14ac:dyDescent="0.2">
      <c r="D60">
        <f ca="1">Sheet2!L60</f>
        <v>69.322019143134185</v>
      </c>
      <c r="F60" s="60"/>
      <c r="G60" s="59">
        <f t="shared" ca="1" si="10"/>
        <v>67.352859352034812</v>
      </c>
      <c r="H60" s="59">
        <f t="shared" ca="1" si="0"/>
        <v>67.352859352034812</v>
      </c>
      <c r="I60" s="59">
        <f t="shared" ca="1" si="1"/>
        <v>89.905870354662042</v>
      </c>
      <c r="J60" s="59">
        <f t="shared" ca="1" si="2"/>
        <v>44.799848349407583</v>
      </c>
      <c r="K60" s="59">
        <f t="shared" ca="1" si="5"/>
        <v>70.681921883426554</v>
      </c>
      <c r="L60" s="59">
        <f t="shared" ca="1" si="6"/>
        <v>73.237754232100286</v>
      </c>
      <c r="M60" s="59">
        <f t="shared" ca="1" si="7"/>
        <v>72.964577205664156</v>
      </c>
      <c r="N60" s="51">
        <f t="shared" ca="1" si="3"/>
        <v>0.27317702643613018</v>
      </c>
      <c r="O60" s="51">
        <f t="shared" ca="1" si="8"/>
        <v>0.76634737546094756</v>
      </c>
      <c r="P60" s="59">
        <f t="shared" ca="1" si="9"/>
        <v>-3.2100365899514856</v>
      </c>
      <c r="Q60" s="59">
        <f t="shared" ca="1" si="4"/>
        <v>62.600950482234595</v>
      </c>
    </row>
    <row r="61" spans="4:17" x14ac:dyDescent="0.2">
      <c r="D61">
        <f ca="1">Sheet2!L61</f>
        <v>63.916366368620487</v>
      </c>
      <c r="F61" s="60"/>
      <c r="G61" s="59">
        <f t="shared" ca="1" si="10"/>
        <v>67.734055005926336</v>
      </c>
      <c r="H61" s="59">
        <f t="shared" ca="1" si="0"/>
        <v>67.734055005926336</v>
      </c>
      <c r="I61" s="59">
        <f t="shared" ca="1" si="1"/>
        <v>89.262883552931157</v>
      </c>
      <c r="J61" s="59">
        <f t="shared" ca="1" si="2"/>
        <v>46.205226458921508</v>
      </c>
      <c r="K61" s="59">
        <f t="shared" ca="1" si="5"/>
        <v>70.037583262968838</v>
      </c>
      <c r="L61" s="59">
        <f t="shared" ca="1" si="6"/>
        <v>70.130624944273691</v>
      </c>
      <c r="M61" s="59">
        <f t="shared" ca="1" si="7"/>
        <v>71.154935038255417</v>
      </c>
      <c r="N61" s="51">
        <f t="shared" ca="1" si="3"/>
        <v>-1.0243100939817253</v>
      </c>
      <c r="O61" s="51">
        <f t="shared" ca="1" si="8"/>
        <v>-0.42742427083416773</v>
      </c>
      <c r="P61" s="59">
        <f t="shared" ca="1" si="9"/>
        <v>-5.4056527745136975</v>
      </c>
      <c r="Q61" s="59">
        <f t="shared" ca="1" si="4"/>
        <v>55.391102966925885</v>
      </c>
    </row>
    <row r="62" spans="4:17" x14ac:dyDescent="0.2">
      <c r="D62">
        <f ca="1">Sheet2!L62</f>
        <v>63.002217306138149</v>
      </c>
      <c r="F62" s="60"/>
      <c r="G62" s="59">
        <f t="shared" ca="1" si="10"/>
        <v>67.98714526255165</v>
      </c>
      <c r="H62" s="59">
        <f t="shared" ca="1" si="0"/>
        <v>67.98714526255165</v>
      </c>
      <c r="I62" s="59">
        <f t="shared" ca="1" si="1"/>
        <v>88.812985085331945</v>
      </c>
      <c r="J62" s="59">
        <f t="shared" ca="1" si="2"/>
        <v>47.161305439771361</v>
      </c>
      <c r="K62" s="59">
        <f t="shared" ca="1" si="5"/>
        <v>69.367548409937342</v>
      </c>
      <c r="L62" s="59">
        <f t="shared" ca="1" si="6"/>
        <v>67.754489064895182</v>
      </c>
      <c r="M62" s="59">
        <f t="shared" ca="1" si="7"/>
        <v>69.524391491831963</v>
      </c>
      <c r="N62" s="51">
        <f t="shared" ca="1" si="3"/>
        <v>-1.7699024269367811</v>
      </c>
      <c r="O62" s="51">
        <f t="shared" ca="1" si="8"/>
        <v>-1.3224097082359101</v>
      </c>
      <c r="P62" s="59">
        <f t="shared" ca="1" si="9"/>
        <v>-0.91414906248233763</v>
      </c>
      <c r="Q62" s="59">
        <f t="shared" ca="1" si="4"/>
        <v>54.108401388306234</v>
      </c>
    </row>
    <row r="63" spans="4:17" x14ac:dyDescent="0.2">
      <c r="D63">
        <f ca="1">Sheet2!L63</f>
        <v>61.331370908500787</v>
      </c>
      <c r="F63" s="60"/>
      <c r="G63" s="59">
        <f t="shared" ca="1" si="10"/>
        <v>68.014196856488823</v>
      </c>
      <c r="H63" s="59">
        <f t="shared" ca="1" si="0"/>
        <v>68.014196856488823</v>
      </c>
      <c r="I63" s="59">
        <f t="shared" ca="1" si="1"/>
        <v>88.768153008684777</v>
      </c>
      <c r="J63" s="59">
        <f t="shared" ca="1" si="2"/>
        <v>47.260240704292876</v>
      </c>
      <c r="K63" s="59">
        <f t="shared" ca="1" si="5"/>
        <v>68.602198171705282</v>
      </c>
      <c r="L63" s="59">
        <f t="shared" ca="1" si="6"/>
        <v>65.613449679430389</v>
      </c>
      <c r="M63" s="59">
        <f t="shared" ca="1" si="7"/>
        <v>67.885787375165734</v>
      </c>
      <c r="N63" s="51">
        <f t="shared" ca="1" si="3"/>
        <v>-2.2723376957353452</v>
      </c>
      <c r="O63" s="51">
        <f t="shared" ca="1" si="8"/>
        <v>-1.9556950332355334</v>
      </c>
      <c r="P63" s="59">
        <f t="shared" ca="1" si="9"/>
        <v>-1.6708463976373622</v>
      </c>
      <c r="Q63" s="59">
        <f t="shared" ca="1" si="4"/>
        <v>49.395722661742575</v>
      </c>
    </row>
    <row r="64" spans="4:17" x14ac:dyDescent="0.2">
      <c r="D64">
        <f ca="1">Sheet2!L64</f>
        <v>65.440500354225634</v>
      </c>
      <c r="F64" s="60"/>
      <c r="G64" s="59">
        <f t="shared" ca="1" si="10"/>
        <v>68.195058273246588</v>
      </c>
      <c r="H64" s="59">
        <f t="shared" ca="1" si="0"/>
        <v>68.195058273246588</v>
      </c>
      <c r="I64" s="59">
        <f t="shared" ca="1" si="1"/>
        <v>88.636374734593034</v>
      </c>
      <c r="J64" s="59">
        <f t="shared" ca="1" si="2"/>
        <v>47.753741811900142</v>
      </c>
      <c r="K64" s="59">
        <f t="shared" ca="1" si="5"/>
        <v>68.301084093850079</v>
      </c>
      <c r="L64" s="59">
        <f t="shared" ca="1" si="6"/>
        <v>65.555799904362146</v>
      </c>
      <c r="M64" s="59">
        <f t="shared" ca="1" si="7"/>
        <v>67.396729970977717</v>
      </c>
      <c r="N64" s="51">
        <f t="shared" ca="1" si="3"/>
        <v>-1.8409300666155701</v>
      </c>
      <c r="O64" s="51">
        <f t="shared" ca="1" si="8"/>
        <v>-1.8791850554888914</v>
      </c>
      <c r="P64" s="59">
        <f t="shared" ca="1" si="9"/>
        <v>4.1091294457248466</v>
      </c>
      <c r="Q64" s="59">
        <f t="shared" ca="1" si="4"/>
        <v>50.212152172428588</v>
      </c>
    </row>
    <row r="65" spans="4:17" x14ac:dyDescent="0.2">
      <c r="D65">
        <f ca="1">Sheet2!L65</f>
        <v>64.712192648282027</v>
      </c>
      <c r="F65" s="60"/>
      <c r="G65" s="59">
        <f t="shared" ca="1" si="10"/>
        <v>68.504099968382405</v>
      </c>
      <c r="H65" s="59">
        <f t="shared" ca="1" si="0"/>
        <v>68.504099968382405</v>
      </c>
      <c r="I65" s="59">
        <f t="shared" ca="1" si="1"/>
        <v>88.119013055583011</v>
      </c>
      <c r="J65" s="59">
        <f t="shared" ca="1" si="2"/>
        <v>48.8891868811818</v>
      </c>
      <c r="K65" s="59">
        <f t="shared" ca="1" si="5"/>
        <v>67.959284908557891</v>
      </c>
      <c r="L65" s="59">
        <f t="shared" ca="1" si="6"/>
        <v>65.274597485668778</v>
      </c>
      <c r="M65" s="59">
        <f t="shared" ca="1" si="7"/>
        <v>66.859822506438576</v>
      </c>
      <c r="N65" s="51">
        <f t="shared" ca="1" si="3"/>
        <v>-1.5852250207697978</v>
      </c>
      <c r="O65" s="51">
        <f t="shared" ca="1" si="8"/>
        <v>-1.6832116990094956</v>
      </c>
      <c r="P65" s="59">
        <f t="shared" ca="1" si="9"/>
        <v>-0.72830770594360672</v>
      </c>
      <c r="Q65" s="59">
        <f t="shared" ca="1" si="4"/>
        <v>43.435970874832826</v>
      </c>
    </row>
    <row r="66" spans="4:17" x14ac:dyDescent="0.2">
      <c r="D66">
        <f ca="1">Sheet2!L66</f>
        <v>69.762012271605656</v>
      </c>
      <c r="F66" s="60"/>
      <c r="G66" s="59">
        <f t="shared" ca="1" si="10"/>
        <v>68.980845028940863</v>
      </c>
      <c r="H66" s="59">
        <f t="shared" ref="H66:H129" ca="1" si="11">SUM(OFFSET(H66,(-1*$T$2+1),-4,$T$2,1))/$T$2</f>
        <v>68.980845028940863</v>
      </c>
      <c r="I66" s="59">
        <f t="shared" ref="I66:I129" ca="1" si="12">H66+$T$3*STDEV(OFFSET(I66,(-1*$T$2+1),-5,$T$2,1))</f>
        <v>87.856679071086518</v>
      </c>
      <c r="J66" s="59">
        <f t="shared" ref="J66:J129" ca="1" si="13">H66-$T$3*STDEV(OFFSET(J66,(-1*$T$2+1),-6,$T$2,1))</f>
        <v>50.1050109867952</v>
      </c>
      <c r="K66" s="59">
        <f t="shared" ca="1" si="5"/>
        <v>68.130973228848148</v>
      </c>
      <c r="L66" s="59">
        <f t="shared" ca="1" si="6"/>
        <v>66.770402414314418</v>
      </c>
      <c r="M66" s="59">
        <f t="shared" ca="1" si="7"/>
        <v>67.440260459472</v>
      </c>
      <c r="N66" s="51">
        <f t="shared" ref="N66:N129" ca="1" si="14">L66-M66</f>
        <v>-0.66985804515758218</v>
      </c>
      <c r="O66" s="51">
        <f t="shared" ca="1" si="8"/>
        <v>-1.0076425964415534</v>
      </c>
      <c r="P66" s="59">
        <f t="shared" ca="1" si="9"/>
        <v>5.0498196233236285</v>
      </c>
      <c r="Q66" s="59">
        <f t="shared" ref="Q66:Q129" ca="1" si="15">100-100/(1+(SUMIF(OFFSET(Q66,(-1*$T$7)+1,-1,$T$7,1),"&gt;=0")/$T$7)/ABS((SUMIF(OFFSET(Q66,(-1*$T$7)+1,-1,$T$7,1),"&lt;0")/$T$7)))</f>
        <v>51.318593675299205</v>
      </c>
    </row>
    <row r="67" spans="4:17" x14ac:dyDescent="0.2">
      <c r="D67">
        <f ca="1">Sheet2!L67</f>
        <v>71.008618777935197</v>
      </c>
      <c r="F67" s="60"/>
      <c r="G67" s="59">
        <f t="shared" ca="1" si="10"/>
        <v>69.555336548839577</v>
      </c>
      <c r="H67" s="59">
        <f t="shared" ca="1" si="11"/>
        <v>69.555336548839577</v>
      </c>
      <c r="I67" s="59">
        <f t="shared" ca="1" si="12"/>
        <v>87.43468061481164</v>
      </c>
      <c r="J67" s="59">
        <f t="shared" ca="1" si="13"/>
        <v>51.675992482867521</v>
      </c>
      <c r="K67" s="59">
        <f t="shared" ref="K67:K130" ca="1" si="16">D67*2/(1+$T$2)+K66*(1-2/(1+$T$2))</f>
        <v>68.405034709713576</v>
      </c>
      <c r="L67" s="59">
        <f t="shared" ref="L67:L130" ca="1" si="17">D67*2/(1+$T$4)+L66*(1-2/(1+$T$4))</f>
        <v>68.183141202188011</v>
      </c>
      <c r="M67" s="59">
        <f t="shared" ref="M67:M130" ca="1" si="18">D67*2/(1+$T$5)+M66*(1-2/(1+$T$5))</f>
        <v>68.153932123164651</v>
      </c>
      <c r="N67" s="51">
        <f t="shared" ca="1" si="14"/>
        <v>2.9209079023360118E-2</v>
      </c>
      <c r="O67" s="51">
        <f t="shared" ref="O67:O130" ca="1" si="19">N67*2/(1+$T$6)+O66*(1-2/(1+$T$6))</f>
        <v>-0.31640814613161106</v>
      </c>
      <c r="P67" s="59">
        <f t="shared" ref="P67:P130" ca="1" si="20">D67-D66</f>
        <v>1.2466065063295417</v>
      </c>
      <c r="Q67" s="59">
        <f t="shared" ca="1" si="15"/>
        <v>48.497078302549831</v>
      </c>
    </row>
    <row r="68" spans="4:17" x14ac:dyDescent="0.2">
      <c r="D68">
        <f ca="1">Sheet2!L68</f>
        <v>69.678996435813389</v>
      </c>
      <c r="F68" s="60"/>
      <c r="G68" s="59">
        <f t="shared" ca="1" si="10"/>
        <v>70.060239087201694</v>
      </c>
      <c r="H68" s="59">
        <f t="shared" ca="1" si="11"/>
        <v>70.060239087201694</v>
      </c>
      <c r="I68" s="59">
        <f t="shared" ca="1" si="12"/>
        <v>86.735029955954218</v>
      </c>
      <c r="J68" s="59">
        <f t="shared" ca="1" si="13"/>
        <v>53.385448218449177</v>
      </c>
      <c r="K68" s="59">
        <f t="shared" ca="1" si="16"/>
        <v>68.526364397913554</v>
      </c>
      <c r="L68" s="59">
        <f t="shared" ca="1" si="17"/>
        <v>68.68175961339648</v>
      </c>
      <c r="M68" s="59">
        <f t="shared" ca="1" si="18"/>
        <v>68.458944985694401</v>
      </c>
      <c r="N68" s="51">
        <f t="shared" ca="1" si="14"/>
        <v>0.22281462770207838</v>
      </c>
      <c r="O68" s="51">
        <f t="shared" ca="1" si="19"/>
        <v>4.3073703090848556E-2</v>
      </c>
      <c r="P68" s="59">
        <f t="shared" ca="1" si="20"/>
        <v>-1.3296223421218087</v>
      </c>
      <c r="Q68" s="59">
        <f t="shared" ca="1" si="15"/>
        <v>38.066282495461344</v>
      </c>
    </row>
    <row r="69" spans="4:17" x14ac:dyDescent="0.2">
      <c r="D69">
        <f ca="1">Sheet2!L69</f>
        <v>71.67344366626304</v>
      </c>
      <c r="F69" s="60"/>
      <c r="G69" s="59">
        <f t="shared" ca="1" si="10"/>
        <v>70.552530086606581</v>
      </c>
      <c r="H69" s="59">
        <f t="shared" ca="1" si="11"/>
        <v>70.552530086606581</v>
      </c>
      <c r="I69" s="59">
        <f t="shared" ca="1" si="12"/>
        <v>86.369566298696014</v>
      </c>
      <c r="J69" s="59">
        <f t="shared" ca="1" si="13"/>
        <v>54.73549387451714</v>
      </c>
      <c r="K69" s="59">
        <f t="shared" ca="1" si="16"/>
        <v>68.826086232994456</v>
      </c>
      <c r="L69" s="59">
        <f t="shared" ca="1" si="17"/>
        <v>69.678987631018671</v>
      </c>
      <c r="M69" s="59">
        <f t="shared" ca="1" si="18"/>
        <v>69.101844721808135</v>
      </c>
      <c r="N69" s="51">
        <f t="shared" ca="1" si="14"/>
        <v>0.57714290921053646</v>
      </c>
      <c r="O69" s="51">
        <f t="shared" ca="1" si="19"/>
        <v>0.39911984050397381</v>
      </c>
      <c r="P69" s="59">
        <f t="shared" ca="1" si="20"/>
        <v>1.9944472304496514</v>
      </c>
      <c r="Q69" s="59">
        <f t="shared" ca="1" si="15"/>
        <v>36.271281015428372</v>
      </c>
    </row>
    <row r="70" spans="4:17" x14ac:dyDescent="0.2">
      <c r="D70">
        <f ca="1">Sheet2!L70</f>
        <v>72.537282903490478</v>
      </c>
      <c r="F70" s="60"/>
      <c r="G70" s="59">
        <f t="shared" ca="1" si="10"/>
        <v>70.916223386950165</v>
      </c>
      <c r="H70" s="59">
        <f t="shared" ca="1" si="11"/>
        <v>70.916223386950165</v>
      </c>
      <c r="I70" s="59">
        <f t="shared" ca="1" si="12"/>
        <v>86.393914490469854</v>
      </c>
      <c r="J70" s="59">
        <f t="shared" ca="1" si="13"/>
        <v>55.438532283430483</v>
      </c>
      <c r="K70" s="59">
        <f t="shared" ca="1" si="16"/>
        <v>69.179533534946458</v>
      </c>
      <c r="L70" s="59">
        <f t="shared" ca="1" si="17"/>
        <v>70.631752721842616</v>
      </c>
      <c r="M70" s="59">
        <f t="shared" ca="1" si="18"/>
        <v>69.788932358144606</v>
      </c>
      <c r="N70" s="51">
        <f t="shared" ca="1" si="14"/>
        <v>0.84282036369801006</v>
      </c>
      <c r="O70" s="51">
        <f t="shared" ca="1" si="19"/>
        <v>0.69492018929999799</v>
      </c>
      <c r="P70" s="59">
        <f t="shared" ca="1" si="20"/>
        <v>0.86383923722743816</v>
      </c>
      <c r="Q70" s="59">
        <f t="shared" ca="1" si="15"/>
        <v>38.76269249250511</v>
      </c>
    </row>
    <row r="71" spans="4:17" x14ac:dyDescent="0.2">
      <c r="D71">
        <f ca="1">Sheet2!L71</f>
        <v>77.458617981116618</v>
      </c>
      <c r="F71" s="60"/>
      <c r="G71" s="59">
        <f t="shared" ca="1" si="10"/>
        <v>71.303961388672491</v>
      </c>
      <c r="H71" s="59">
        <f t="shared" ca="1" si="11"/>
        <v>71.303961388672491</v>
      </c>
      <c r="I71" s="59">
        <f t="shared" ca="1" si="12"/>
        <v>87.266849306611618</v>
      </c>
      <c r="J71" s="59">
        <f t="shared" ca="1" si="13"/>
        <v>55.341073470733363</v>
      </c>
      <c r="K71" s="59">
        <f t="shared" ca="1" si="16"/>
        <v>69.968017767915043</v>
      </c>
      <c r="L71" s="59">
        <f t="shared" ca="1" si="17"/>
        <v>72.90737447493396</v>
      </c>
      <c r="M71" s="59">
        <f t="shared" ca="1" si="18"/>
        <v>71.322869482739009</v>
      </c>
      <c r="N71" s="51">
        <f t="shared" ca="1" si="14"/>
        <v>1.584504992194951</v>
      </c>
      <c r="O71" s="51">
        <f t="shared" ca="1" si="19"/>
        <v>1.2879767245633</v>
      </c>
      <c r="P71" s="59">
        <f t="shared" ca="1" si="20"/>
        <v>4.9213350776261393</v>
      </c>
      <c r="Q71" s="59">
        <f t="shared" ca="1" si="15"/>
        <v>49.722251605858666</v>
      </c>
    </row>
    <row r="72" spans="4:17" x14ac:dyDescent="0.2">
      <c r="D72">
        <f ca="1">Sheet2!L72</f>
        <v>78.876136359750092</v>
      </c>
      <c r="F72" s="60"/>
      <c r="G72" s="59">
        <f t="shared" ca="1" si="10"/>
        <v>71.815078372843047</v>
      </c>
      <c r="H72" s="59">
        <f t="shared" ca="1" si="11"/>
        <v>71.815078372843047</v>
      </c>
      <c r="I72" s="59">
        <f t="shared" ca="1" si="12"/>
        <v>88.33054559892156</v>
      </c>
      <c r="J72" s="59">
        <f t="shared" ca="1" si="13"/>
        <v>55.299611146764533</v>
      </c>
      <c r="K72" s="59">
        <f t="shared" ca="1" si="16"/>
        <v>70.816410014756485</v>
      </c>
      <c r="L72" s="59">
        <f t="shared" ca="1" si="17"/>
        <v>74.896961769872675</v>
      </c>
      <c r="M72" s="59">
        <f t="shared" ca="1" si="18"/>
        <v>72.833522858141222</v>
      </c>
      <c r="N72" s="51">
        <f t="shared" ca="1" si="14"/>
        <v>2.0634389117314527</v>
      </c>
      <c r="O72" s="51">
        <f t="shared" ca="1" si="19"/>
        <v>1.804951516008735</v>
      </c>
      <c r="P72" s="59">
        <f t="shared" ca="1" si="20"/>
        <v>1.4175183786334742</v>
      </c>
      <c r="Q72" s="59">
        <f t="shared" ca="1" si="15"/>
        <v>54.22341050296756</v>
      </c>
    </row>
    <row r="73" spans="4:17" x14ac:dyDescent="0.2">
      <c r="D73">
        <f ca="1">Sheet2!L73</f>
        <v>75.641456073912593</v>
      </c>
      <c r="F73" s="60"/>
      <c r="G73" s="59">
        <f t="shared" ca="1" si="10"/>
        <v>71.98702346167947</v>
      </c>
      <c r="H73" s="59">
        <f t="shared" ca="1" si="11"/>
        <v>71.98702346167947</v>
      </c>
      <c r="I73" s="59">
        <f t="shared" ca="1" si="12"/>
        <v>88.669143069336414</v>
      </c>
      <c r="J73" s="59">
        <f t="shared" ca="1" si="13"/>
        <v>55.304903854022527</v>
      </c>
      <c r="K73" s="59">
        <f t="shared" ca="1" si="16"/>
        <v>71.275938210866599</v>
      </c>
      <c r="L73" s="59">
        <f t="shared" ca="1" si="17"/>
        <v>75.145126537885986</v>
      </c>
      <c r="M73" s="59">
        <f t="shared" ca="1" si="18"/>
        <v>73.395109501295494</v>
      </c>
      <c r="N73" s="51">
        <f t="shared" ca="1" si="14"/>
        <v>1.7500170365904921</v>
      </c>
      <c r="O73" s="51">
        <f t="shared" ca="1" si="19"/>
        <v>1.7683285297299065</v>
      </c>
      <c r="P73" s="59">
        <f t="shared" ca="1" si="20"/>
        <v>-3.2346802858374986</v>
      </c>
      <c r="Q73" s="59">
        <f t="shared" ca="1" si="15"/>
        <v>54.307127030124597</v>
      </c>
    </row>
    <row r="74" spans="4:17" x14ac:dyDescent="0.2">
      <c r="D74">
        <f ca="1">Sheet2!L74</f>
        <v>75.88576998021324</v>
      </c>
      <c r="F74" s="60"/>
      <c r="G74" s="59">
        <f t="shared" ca="1" si="10"/>
        <v>71.877561899163382</v>
      </c>
      <c r="H74" s="59">
        <f t="shared" ca="1" si="11"/>
        <v>71.877561899163382</v>
      </c>
      <c r="I74" s="59">
        <f t="shared" ca="1" si="12"/>
        <v>88.293882573777523</v>
      </c>
      <c r="J74" s="59">
        <f t="shared" ca="1" si="13"/>
        <v>55.461241224549241</v>
      </c>
      <c r="K74" s="59">
        <f t="shared" ca="1" si="16"/>
        <v>71.714969807947242</v>
      </c>
      <c r="L74" s="59">
        <f t="shared" ca="1" si="17"/>
        <v>75.392007685328409</v>
      </c>
      <c r="M74" s="59">
        <f t="shared" ca="1" si="18"/>
        <v>73.893241597079054</v>
      </c>
      <c r="N74" s="51">
        <f t="shared" ca="1" si="14"/>
        <v>1.4987660882493543</v>
      </c>
      <c r="O74" s="51">
        <f t="shared" ca="1" si="19"/>
        <v>1.5886202354095385</v>
      </c>
      <c r="P74" s="59">
        <f t="shared" ca="1" si="20"/>
        <v>0.24431390630064698</v>
      </c>
      <c r="Q74" s="59">
        <f t="shared" ca="1" si="15"/>
        <v>59.905973054911769</v>
      </c>
    </row>
    <row r="75" spans="4:17" x14ac:dyDescent="0.2">
      <c r="D75">
        <f ca="1">Sheet2!L75</f>
        <v>77.227807673396114</v>
      </c>
      <c r="F75" s="60"/>
      <c r="G75" s="59">
        <f t="shared" ca="1" si="10"/>
        <v>71.68593865592257</v>
      </c>
      <c r="H75" s="59">
        <f t="shared" ca="1" si="11"/>
        <v>71.68593865592257</v>
      </c>
      <c r="I75" s="59">
        <f t="shared" ca="1" si="12"/>
        <v>87.403266312024357</v>
      </c>
      <c r="J75" s="59">
        <f t="shared" ca="1" si="13"/>
        <v>55.968610999820775</v>
      </c>
      <c r="K75" s="59">
        <f t="shared" ca="1" si="16"/>
        <v>72.240001985609041</v>
      </c>
      <c r="L75" s="59">
        <f t="shared" ca="1" si="17"/>
        <v>76.003941014684315</v>
      </c>
      <c r="M75" s="59">
        <f t="shared" ca="1" si="18"/>
        <v>74.560154812342475</v>
      </c>
      <c r="N75" s="51">
        <f t="shared" ca="1" si="14"/>
        <v>1.4437862023418404</v>
      </c>
      <c r="O75" s="51">
        <f t="shared" ca="1" si="19"/>
        <v>1.4920642133644064</v>
      </c>
      <c r="P75" s="59">
        <f t="shared" ca="1" si="20"/>
        <v>1.3420376931828741</v>
      </c>
      <c r="Q75" s="59">
        <f t="shared" ca="1" si="15"/>
        <v>72.898132361265795</v>
      </c>
    </row>
    <row r="76" spans="4:17" x14ac:dyDescent="0.2">
      <c r="D76">
        <f ca="1">Sheet2!L76</f>
        <v>83.584926231741974</v>
      </c>
      <c r="F76" s="60"/>
      <c r="G76" s="59">
        <f t="shared" ca="1" si="10"/>
        <v>71.853801940429634</v>
      </c>
      <c r="H76" s="59">
        <f t="shared" ca="1" si="11"/>
        <v>71.853801940429634</v>
      </c>
      <c r="I76" s="59">
        <f t="shared" ca="1" si="12"/>
        <v>88.410510231624002</v>
      </c>
      <c r="J76" s="59">
        <f t="shared" ca="1" si="13"/>
        <v>55.297093649235265</v>
      </c>
      <c r="K76" s="59">
        <f t="shared" ca="1" si="16"/>
        <v>73.320470961431226</v>
      </c>
      <c r="L76" s="59">
        <f t="shared" ca="1" si="17"/>
        <v>78.530936087036878</v>
      </c>
      <c r="M76" s="59">
        <f t="shared" ca="1" si="18"/>
        <v>76.365109096222369</v>
      </c>
      <c r="N76" s="51">
        <f t="shared" ca="1" si="14"/>
        <v>2.1658269908145087</v>
      </c>
      <c r="O76" s="51">
        <f t="shared" ca="1" si="19"/>
        <v>1.9412393983311413</v>
      </c>
      <c r="P76" s="59">
        <f t="shared" ca="1" si="20"/>
        <v>6.35711855834586</v>
      </c>
      <c r="Q76" s="59">
        <f t="shared" ca="1" si="15"/>
        <v>79.821695372060702</v>
      </c>
    </row>
    <row r="77" spans="4:17" x14ac:dyDescent="0.2">
      <c r="D77">
        <f ca="1">Sheet2!L77</f>
        <v>85.276017738976549</v>
      </c>
      <c r="F77" s="60"/>
      <c r="G77" s="59">
        <f t="shared" ca="1" si="10"/>
        <v>72.234513692162125</v>
      </c>
      <c r="H77" s="59">
        <f t="shared" ca="1" si="11"/>
        <v>72.234513692162125</v>
      </c>
      <c r="I77" s="59">
        <f t="shared" ca="1" si="12"/>
        <v>90.434818102662121</v>
      </c>
      <c r="J77" s="59">
        <f t="shared" ca="1" si="13"/>
        <v>54.034209281662122</v>
      </c>
      <c r="K77" s="59">
        <f t="shared" ca="1" si="16"/>
        <v>74.459094464054587</v>
      </c>
      <c r="L77" s="59">
        <f t="shared" ca="1" si="17"/>
        <v>80.779296637683444</v>
      </c>
      <c r="M77" s="59">
        <f t="shared" ca="1" si="18"/>
        <v>78.147290824773208</v>
      </c>
      <c r="N77" s="51">
        <f t="shared" ca="1" si="14"/>
        <v>2.6320058129102364</v>
      </c>
      <c r="O77" s="51">
        <f t="shared" ca="1" si="19"/>
        <v>2.4017503413838712</v>
      </c>
      <c r="P77" s="59">
        <f t="shared" ca="1" si="20"/>
        <v>1.6910915072345745</v>
      </c>
      <c r="Q77" s="59">
        <f t="shared" ca="1" si="15"/>
        <v>84.672369987616349</v>
      </c>
    </row>
    <row r="78" spans="4:17" x14ac:dyDescent="0.2">
      <c r="D78">
        <f ca="1">Sheet2!L78</f>
        <v>90.277869672744458</v>
      </c>
      <c r="F78" s="60"/>
      <c r="G78" s="59">
        <f t="shared" ca="1" si="10"/>
        <v>72.95728391144732</v>
      </c>
      <c r="H78" s="59">
        <f t="shared" ca="1" si="11"/>
        <v>72.95728391144732</v>
      </c>
      <c r="I78" s="59">
        <f t="shared" ca="1" si="12"/>
        <v>94.207015596072921</v>
      </c>
      <c r="J78" s="59">
        <f t="shared" ca="1" si="13"/>
        <v>51.707552226821718</v>
      </c>
      <c r="K78" s="59">
        <f t="shared" ca="1" si="16"/>
        <v>75.965644483929808</v>
      </c>
      <c r="L78" s="59">
        <f t="shared" ca="1" si="17"/>
        <v>83.945487649370463</v>
      </c>
      <c r="M78" s="59">
        <f t="shared" ca="1" si="18"/>
        <v>80.573406594367455</v>
      </c>
      <c r="N78" s="51">
        <f t="shared" ca="1" si="14"/>
        <v>3.372081055003008</v>
      </c>
      <c r="O78" s="51">
        <f t="shared" ca="1" si="19"/>
        <v>3.0486374837966288</v>
      </c>
      <c r="P78" s="59">
        <f t="shared" ca="1" si="20"/>
        <v>5.0018519337679095</v>
      </c>
      <c r="Q78" s="59">
        <f t="shared" ca="1" si="15"/>
        <v>85.058657946959286</v>
      </c>
    </row>
    <row r="79" spans="4:17" x14ac:dyDescent="0.2">
      <c r="D79">
        <f ca="1">Sheet2!L79</f>
        <v>85.322642067962946</v>
      </c>
      <c r="F79" s="60"/>
      <c r="G79" s="59">
        <f t="shared" ca="1" si="10"/>
        <v>73.596813228191166</v>
      </c>
      <c r="H79" s="59">
        <f t="shared" ca="1" si="11"/>
        <v>73.596813228191166</v>
      </c>
      <c r="I79" s="59">
        <f t="shared" ca="1" si="12"/>
        <v>96.159666352934465</v>
      </c>
      <c r="J79" s="59">
        <f t="shared" ca="1" si="13"/>
        <v>51.03396010344786</v>
      </c>
      <c r="K79" s="59">
        <f t="shared" ca="1" si="16"/>
        <v>76.856787110980576</v>
      </c>
      <c r="L79" s="59">
        <f t="shared" ca="1" si="17"/>
        <v>84.404539122234624</v>
      </c>
      <c r="M79" s="59">
        <f t="shared" ca="1" si="18"/>
        <v>81.523253689086545</v>
      </c>
      <c r="N79" s="51">
        <f t="shared" ca="1" si="14"/>
        <v>2.8812854331480793</v>
      </c>
      <c r="O79" s="51">
        <f t="shared" ca="1" si="19"/>
        <v>2.9370694500309291</v>
      </c>
      <c r="P79" s="59">
        <f t="shared" ca="1" si="20"/>
        <v>-4.9552276047815127</v>
      </c>
      <c r="Q79" s="59">
        <f t="shared" ca="1" si="15"/>
        <v>75.990799734189977</v>
      </c>
    </row>
    <row r="80" spans="4:17" x14ac:dyDescent="0.2">
      <c r="D80">
        <f ca="1">Sheet2!L80</f>
        <v>92.948857613768226</v>
      </c>
      <c r="F80" s="60"/>
      <c r="G80" s="59">
        <f t="shared" ca="1" si="10"/>
        <v>74.778155151722885</v>
      </c>
      <c r="H80" s="59">
        <f t="shared" ca="1" si="11"/>
        <v>74.778155151722885</v>
      </c>
      <c r="I80" s="59">
        <f t="shared" ca="1" si="12"/>
        <v>100.07165038900868</v>
      </c>
      <c r="J80" s="59">
        <f t="shared" ca="1" si="13"/>
        <v>49.484659914437088</v>
      </c>
      <c r="K80" s="59">
        <f t="shared" ca="1" si="16"/>
        <v>78.389365254103211</v>
      </c>
      <c r="L80" s="59">
        <f t="shared" ca="1" si="17"/>
        <v>87.252645286079172</v>
      </c>
      <c r="M80" s="59">
        <f t="shared" ca="1" si="18"/>
        <v>83.808374474022884</v>
      </c>
      <c r="N80" s="51">
        <f t="shared" ca="1" si="14"/>
        <v>3.4442708120562884</v>
      </c>
      <c r="O80" s="51">
        <f t="shared" ca="1" si="19"/>
        <v>3.2752036913811686</v>
      </c>
      <c r="P80" s="59">
        <f t="shared" ca="1" si="20"/>
        <v>7.6262155458052803</v>
      </c>
      <c r="Q80" s="59">
        <f t="shared" ca="1" si="15"/>
        <v>77.455711012793742</v>
      </c>
    </row>
    <row r="81" spans="4:17" x14ac:dyDescent="0.2">
      <c r="D81">
        <f ca="1">Sheet2!L81</f>
        <v>91.16913733452148</v>
      </c>
      <c r="F81" s="60"/>
      <c r="G81" s="59">
        <f t="shared" ca="1" si="10"/>
        <v>76.140793700017952</v>
      </c>
      <c r="H81" s="59">
        <f t="shared" ca="1" si="11"/>
        <v>76.140793700017952</v>
      </c>
      <c r="I81" s="59">
        <f t="shared" ca="1" si="12"/>
        <v>102.31247410429296</v>
      </c>
      <c r="J81" s="59">
        <f t="shared" ca="1" si="13"/>
        <v>49.969113295742943</v>
      </c>
      <c r="K81" s="59">
        <f t="shared" ca="1" si="16"/>
        <v>79.606486404619233</v>
      </c>
      <c r="L81" s="59">
        <f t="shared" ca="1" si="17"/>
        <v>88.558142635559946</v>
      </c>
      <c r="M81" s="59">
        <f t="shared" ca="1" si="18"/>
        <v>85.280527046122614</v>
      </c>
      <c r="N81" s="51">
        <f t="shared" ca="1" si="14"/>
        <v>3.2776155894373318</v>
      </c>
      <c r="O81" s="51">
        <f t="shared" ca="1" si="19"/>
        <v>3.2768116234186109</v>
      </c>
      <c r="P81" s="59">
        <f t="shared" ca="1" si="20"/>
        <v>-1.7797202792467459</v>
      </c>
      <c r="Q81" s="59">
        <f t="shared" ca="1" si="15"/>
        <v>73.574580000135711</v>
      </c>
    </row>
    <row r="82" spans="4:17" x14ac:dyDescent="0.2">
      <c r="D82">
        <f ca="1">Sheet2!L82</f>
        <v>98.555845436171566</v>
      </c>
      <c r="F82" s="60"/>
      <c r="G82" s="59">
        <f t="shared" ca="1" si="10"/>
        <v>77.918475106519608</v>
      </c>
      <c r="H82" s="59">
        <f t="shared" ca="1" si="11"/>
        <v>77.918475106519608</v>
      </c>
      <c r="I82" s="59">
        <f t="shared" ca="1" si="12"/>
        <v>106.04451970868499</v>
      </c>
      <c r="J82" s="59">
        <f t="shared" ca="1" si="13"/>
        <v>49.792430504354222</v>
      </c>
      <c r="K82" s="59">
        <f t="shared" ca="1" si="16"/>
        <v>81.411187264767079</v>
      </c>
      <c r="L82" s="59">
        <f t="shared" ca="1" si="17"/>
        <v>91.890710235763834</v>
      </c>
      <c r="M82" s="59">
        <f t="shared" ca="1" si="18"/>
        <v>87.93559072413241</v>
      </c>
      <c r="N82" s="51">
        <f t="shared" ca="1" si="14"/>
        <v>3.9551195116314233</v>
      </c>
      <c r="O82" s="51">
        <f t="shared" ca="1" si="19"/>
        <v>3.7290168822271523</v>
      </c>
      <c r="P82" s="59">
        <f t="shared" ca="1" si="20"/>
        <v>7.3867081016500862</v>
      </c>
      <c r="Q82" s="59">
        <f t="shared" ca="1" si="15"/>
        <v>79.577174171495585</v>
      </c>
    </row>
    <row r="83" spans="4:17" x14ac:dyDescent="0.2">
      <c r="D83">
        <f ca="1">Sheet2!L83</f>
        <v>98.276359963686517</v>
      </c>
      <c r="F83" s="60"/>
      <c r="G83" s="59">
        <f t="shared" ca="1" si="10"/>
        <v>79.765724559278894</v>
      </c>
      <c r="H83" s="59">
        <f t="shared" ca="1" si="11"/>
        <v>79.765724559278894</v>
      </c>
      <c r="I83" s="59">
        <f t="shared" ca="1" si="12"/>
        <v>108.39019068807414</v>
      </c>
      <c r="J83" s="59">
        <f t="shared" ca="1" si="13"/>
        <v>51.141258430483639</v>
      </c>
      <c r="K83" s="59">
        <f t="shared" ca="1" si="16"/>
        <v>83.017394188473688</v>
      </c>
      <c r="L83" s="59">
        <f t="shared" ca="1" si="17"/>
        <v>94.019260145071399</v>
      </c>
      <c r="M83" s="59">
        <f t="shared" ca="1" si="18"/>
        <v>90.003744572043246</v>
      </c>
      <c r="N83" s="51">
        <f t="shared" ca="1" si="14"/>
        <v>4.0155155730281535</v>
      </c>
      <c r="O83" s="51">
        <f t="shared" ca="1" si="19"/>
        <v>3.9200160094278198</v>
      </c>
      <c r="P83" s="59">
        <f t="shared" ca="1" si="20"/>
        <v>-0.27948547248504951</v>
      </c>
      <c r="Q83" s="59">
        <f t="shared" ca="1" si="15"/>
        <v>78.240202120611883</v>
      </c>
    </row>
    <row r="84" spans="4:17" x14ac:dyDescent="0.2">
      <c r="D84">
        <f ca="1">Sheet2!L84</f>
        <v>98.160585727249781</v>
      </c>
      <c r="F84" s="60"/>
      <c r="G84" s="59">
        <f t="shared" ca="1" si="10"/>
        <v>81.4017288279301</v>
      </c>
      <c r="H84" s="59">
        <f t="shared" ca="1" si="11"/>
        <v>81.4017288279301</v>
      </c>
      <c r="I84" s="59">
        <f t="shared" ca="1" si="12"/>
        <v>110.57456494511284</v>
      </c>
      <c r="J84" s="59">
        <f t="shared" ca="1" si="13"/>
        <v>52.22889271074736</v>
      </c>
      <c r="K84" s="59">
        <f t="shared" ca="1" si="16"/>
        <v>84.459602906452361</v>
      </c>
      <c r="L84" s="59">
        <f t="shared" ca="1" si="17"/>
        <v>95.399702005797536</v>
      </c>
      <c r="M84" s="59">
        <f t="shared" ca="1" si="18"/>
        <v>91.635112803084553</v>
      </c>
      <c r="N84" s="51">
        <f t="shared" ca="1" si="14"/>
        <v>3.7645892027129833</v>
      </c>
      <c r="O84" s="51">
        <f t="shared" ca="1" si="19"/>
        <v>3.8163981382845957</v>
      </c>
      <c r="P84" s="59">
        <f t="shared" ca="1" si="20"/>
        <v>-0.11577423643673512</v>
      </c>
      <c r="Q84" s="59">
        <f t="shared" ca="1" si="15"/>
        <v>77.639267561051895</v>
      </c>
    </row>
    <row r="85" spans="4:17" x14ac:dyDescent="0.2">
      <c r="D85">
        <f ca="1">Sheet2!L85</f>
        <v>92.219619289129184</v>
      </c>
      <c r="F85" s="60"/>
      <c r="G85" s="59">
        <f t="shared" ref="G85:G148" ca="1" si="21">SUM(D66:D85)/20</f>
        <v>82.777100159972449</v>
      </c>
      <c r="H85" s="59">
        <f t="shared" ca="1" si="11"/>
        <v>82.777100159972449</v>
      </c>
      <c r="I85" s="59">
        <f t="shared" ca="1" si="12"/>
        <v>110.55675276361507</v>
      </c>
      <c r="J85" s="59">
        <f t="shared" ca="1" si="13"/>
        <v>54.997447556329831</v>
      </c>
      <c r="K85" s="59">
        <f t="shared" ca="1" si="16"/>
        <v>85.198652085754915</v>
      </c>
      <c r="L85" s="59">
        <f t="shared" ca="1" si="17"/>
        <v>94.339674433574757</v>
      </c>
      <c r="M85" s="59">
        <f t="shared" ca="1" si="18"/>
        <v>91.752014100293479</v>
      </c>
      <c r="N85" s="51">
        <f t="shared" ca="1" si="14"/>
        <v>2.5876603332812778</v>
      </c>
      <c r="O85" s="51">
        <f t="shared" ca="1" si="19"/>
        <v>2.9972396016157172</v>
      </c>
      <c r="P85" s="59">
        <f t="shared" ca="1" si="20"/>
        <v>-5.9409664381205971</v>
      </c>
      <c r="Q85" s="59">
        <f t="shared" ca="1" si="15"/>
        <v>65.579646304948866</v>
      </c>
    </row>
    <row r="86" spans="4:17" x14ac:dyDescent="0.2">
      <c r="D86">
        <f ca="1">Sheet2!L86</f>
        <v>87.096018126265619</v>
      </c>
      <c r="F86" s="60"/>
      <c r="G86" s="59">
        <f t="shared" ca="1" si="21"/>
        <v>83.643800452705449</v>
      </c>
      <c r="H86" s="59">
        <f t="shared" ca="1" si="11"/>
        <v>83.643800452705449</v>
      </c>
      <c r="I86" s="59">
        <f t="shared" ca="1" si="12"/>
        <v>110.20940082196336</v>
      </c>
      <c r="J86" s="59">
        <f t="shared" ca="1" si="13"/>
        <v>57.078200083447548</v>
      </c>
      <c r="K86" s="59">
        <f t="shared" ca="1" si="16"/>
        <v>85.379353613422595</v>
      </c>
      <c r="L86" s="59">
        <f t="shared" ca="1" si="17"/>
        <v>91.925122331138382</v>
      </c>
      <c r="M86" s="59">
        <f t="shared" ca="1" si="18"/>
        <v>90.820814905487907</v>
      </c>
      <c r="N86" s="51">
        <f t="shared" ca="1" si="14"/>
        <v>1.1043074256504752</v>
      </c>
      <c r="O86" s="51">
        <f t="shared" ca="1" si="19"/>
        <v>1.7352848176388895</v>
      </c>
      <c r="P86" s="59">
        <f t="shared" ca="1" si="20"/>
        <v>-5.1236011628635652</v>
      </c>
      <c r="Q86" s="59">
        <f t="shared" ca="1" si="15"/>
        <v>58.046276475835711</v>
      </c>
    </row>
    <row r="87" spans="4:17" x14ac:dyDescent="0.2">
      <c r="D87">
        <f ca="1">Sheet2!L87</f>
        <v>73.962579503986063</v>
      </c>
      <c r="F87" s="60"/>
      <c r="G87" s="59">
        <f t="shared" ca="1" si="21"/>
        <v>83.791498489007992</v>
      </c>
      <c r="H87" s="59">
        <f t="shared" ca="1" si="11"/>
        <v>83.791498489007992</v>
      </c>
      <c r="I87" s="59">
        <f t="shared" ca="1" si="12"/>
        <v>109.85524465908559</v>
      </c>
      <c r="J87" s="59">
        <f t="shared" ca="1" si="13"/>
        <v>57.727752318930399</v>
      </c>
      <c r="K87" s="59">
        <f t="shared" ca="1" si="16"/>
        <v>84.292041793476258</v>
      </c>
      <c r="L87" s="59">
        <f t="shared" ca="1" si="17"/>
        <v>85.937608055420952</v>
      </c>
      <c r="M87" s="59">
        <f t="shared" ca="1" si="18"/>
        <v>87.449167825187544</v>
      </c>
      <c r="N87" s="51">
        <f t="shared" ca="1" si="14"/>
        <v>-1.5115597697665919</v>
      </c>
      <c r="O87" s="51">
        <f t="shared" ca="1" si="19"/>
        <v>-0.42927824063143127</v>
      </c>
      <c r="P87" s="59">
        <f t="shared" ca="1" si="20"/>
        <v>-13.133438622279556</v>
      </c>
      <c r="Q87" s="59">
        <f t="shared" ca="1" si="15"/>
        <v>48.623365041172519</v>
      </c>
    </row>
    <row r="88" spans="4:17" x14ac:dyDescent="0.2">
      <c r="D88">
        <f ca="1">Sheet2!L88</f>
        <v>70.011073577127974</v>
      </c>
      <c r="F88" s="60"/>
      <c r="G88" s="59">
        <f t="shared" ca="1" si="21"/>
        <v>83.808102346073724</v>
      </c>
      <c r="H88" s="59">
        <f t="shared" ca="1" si="11"/>
        <v>83.808102346073724</v>
      </c>
      <c r="I88" s="59">
        <f t="shared" ca="1" si="12"/>
        <v>109.8009842538284</v>
      </c>
      <c r="J88" s="59">
        <f t="shared" ca="1" si="13"/>
        <v>57.815220438319045</v>
      </c>
      <c r="K88" s="59">
        <f t="shared" ca="1" si="16"/>
        <v>82.931949582395475</v>
      </c>
      <c r="L88" s="59">
        <f t="shared" ca="1" si="17"/>
        <v>80.628763229323297</v>
      </c>
      <c r="M88" s="59">
        <f t="shared" ca="1" si="18"/>
        <v>83.961548975575639</v>
      </c>
      <c r="N88" s="51">
        <f t="shared" ca="1" si="14"/>
        <v>-3.3327857462523411</v>
      </c>
      <c r="O88" s="51">
        <f t="shared" ca="1" si="19"/>
        <v>-2.3649499110453713</v>
      </c>
      <c r="P88" s="59">
        <f t="shared" ca="1" si="20"/>
        <v>-3.9515059268580899</v>
      </c>
      <c r="Q88" s="59">
        <f t="shared" ca="1" si="15"/>
        <v>45.458978328520324</v>
      </c>
    </row>
    <row r="89" spans="4:17" x14ac:dyDescent="0.2">
      <c r="D89">
        <f ca="1">Sheet2!L89</f>
        <v>70.462589945825528</v>
      </c>
      <c r="F89" s="60"/>
      <c r="G89" s="59">
        <f t="shared" ca="1" si="21"/>
        <v>83.747559660051849</v>
      </c>
      <c r="H89" s="59">
        <f t="shared" ca="1" si="11"/>
        <v>83.747559660051849</v>
      </c>
      <c r="I89" s="59">
        <f t="shared" ca="1" si="12"/>
        <v>109.97504412955573</v>
      </c>
      <c r="J89" s="59">
        <f t="shared" ca="1" si="13"/>
        <v>57.520075190547971</v>
      </c>
      <c r="K89" s="59">
        <f t="shared" ca="1" si="16"/>
        <v>81.744391521769757</v>
      </c>
      <c r="L89" s="59">
        <f t="shared" ca="1" si="17"/>
        <v>77.240038801490712</v>
      </c>
      <c r="M89" s="59">
        <f t="shared" ca="1" si="18"/>
        <v>81.261757169625611</v>
      </c>
      <c r="N89" s="51">
        <f t="shared" ca="1" si="14"/>
        <v>-4.0217183681348985</v>
      </c>
      <c r="O89" s="51">
        <f t="shared" ca="1" si="19"/>
        <v>-3.4694622157717228</v>
      </c>
      <c r="P89" s="59">
        <f t="shared" ca="1" si="20"/>
        <v>0.45151636869755407</v>
      </c>
      <c r="Q89" s="59">
        <f t="shared" ca="1" si="15"/>
        <v>44.697625003426403</v>
      </c>
    </row>
    <row r="90" spans="4:17" x14ac:dyDescent="0.2">
      <c r="D90">
        <f ca="1">Sheet2!L90</f>
        <v>72.801071411461194</v>
      </c>
      <c r="F90" s="60"/>
      <c r="G90" s="59">
        <f t="shared" ca="1" si="21"/>
        <v>83.760749085450385</v>
      </c>
      <c r="H90" s="59">
        <f t="shared" ca="1" si="11"/>
        <v>83.760749085450385</v>
      </c>
      <c r="I90" s="59">
        <f t="shared" ca="1" si="12"/>
        <v>109.94382018829468</v>
      </c>
      <c r="J90" s="59">
        <f t="shared" ca="1" si="13"/>
        <v>57.57767798260609</v>
      </c>
      <c r="K90" s="59">
        <f t="shared" ca="1" si="16"/>
        <v>80.892646749359415</v>
      </c>
      <c r="L90" s="59">
        <f t="shared" ca="1" si="17"/>
        <v>75.760383004814216</v>
      </c>
      <c r="M90" s="59">
        <f t="shared" ca="1" si="18"/>
        <v>79.569620017992733</v>
      </c>
      <c r="N90" s="51">
        <f t="shared" ca="1" si="14"/>
        <v>-3.8092370131785174</v>
      </c>
      <c r="O90" s="51">
        <f t="shared" ca="1" si="19"/>
        <v>-3.6959787473762526</v>
      </c>
      <c r="P90" s="59">
        <f t="shared" ca="1" si="20"/>
        <v>2.3384814656356667</v>
      </c>
      <c r="Q90" s="59">
        <f t="shared" ca="1" si="15"/>
        <v>40.979716149527427</v>
      </c>
    </row>
    <row r="91" spans="4:17" x14ac:dyDescent="0.2">
      <c r="D91">
        <f ca="1">Sheet2!L91</f>
        <v>76.592297701520152</v>
      </c>
      <c r="F91" s="60"/>
      <c r="G91" s="59">
        <f t="shared" ca="1" si="21"/>
        <v>83.717433071470566</v>
      </c>
      <c r="H91" s="59">
        <f t="shared" ca="1" si="11"/>
        <v>83.717433071470566</v>
      </c>
      <c r="I91" s="59">
        <f t="shared" ca="1" si="12"/>
        <v>109.98877066897582</v>
      </c>
      <c r="J91" s="59">
        <f t="shared" ca="1" si="13"/>
        <v>57.446095473965315</v>
      </c>
      <c r="K91" s="59">
        <f t="shared" ca="1" si="16"/>
        <v>80.483089697184255</v>
      </c>
      <c r="L91" s="59">
        <f t="shared" ca="1" si="17"/>
        <v>76.037687903716204</v>
      </c>
      <c r="M91" s="59">
        <f t="shared" ca="1" si="18"/>
        <v>78.974155554698214</v>
      </c>
      <c r="N91" s="51">
        <f t="shared" ca="1" si="14"/>
        <v>-2.93646765098201</v>
      </c>
      <c r="O91" s="51">
        <f t="shared" ca="1" si="19"/>
        <v>-3.1896380164467577</v>
      </c>
      <c r="P91" s="59">
        <f t="shared" ca="1" si="20"/>
        <v>3.7912262900589582</v>
      </c>
      <c r="Q91" s="59">
        <f t="shared" ca="1" si="15"/>
        <v>42.982934085592582</v>
      </c>
    </row>
    <row r="92" spans="4:17" x14ac:dyDescent="0.2">
      <c r="D92">
        <f ca="1">Sheet2!L92</f>
        <v>78.30779478373131</v>
      </c>
      <c r="F92" s="60"/>
      <c r="G92" s="59">
        <f t="shared" ca="1" si="21"/>
        <v>83.689015992669653</v>
      </c>
      <c r="H92" s="59">
        <f t="shared" ca="1" si="11"/>
        <v>83.689015992669653</v>
      </c>
      <c r="I92" s="59">
        <f t="shared" ca="1" si="12"/>
        <v>110.00432836148221</v>
      </c>
      <c r="J92" s="59">
        <f t="shared" ca="1" si="13"/>
        <v>57.373703623857104</v>
      </c>
      <c r="K92" s="59">
        <f t="shared" ca="1" si="16"/>
        <v>80.275918753045872</v>
      </c>
      <c r="L92" s="59">
        <f t="shared" ca="1" si="17"/>
        <v>76.794390197054582</v>
      </c>
      <c r="M92" s="59">
        <f t="shared" ca="1" si="18"/>
        <v>78.840883400504836</v>
      </c>
      <c r="N92" s="51">
        <f t="shared" ca="1" si="14"/>
        <v>-2.0464932034502539</v>
      </c>
      <c r="O92" s="51">
        <f t="shared" ca="1" si="19"/>
        <v>-2.4275414744490886</v>
      </c>
      <c r="P92" s="59">
        <f t="shared" ca="1" si="20"/>
        <v>1.7154970822111579</v>
      </c>
      <c r="Q92" s="59">
        <f t="shared" ca="1" si="15"/>
        <v>39.78477154401552</v>
      </c>
    </row>
    <row r="93" spans="4:17" x14ac:dyDescent="0.2">
      <c r="D93">
        <f ca="1">Sheet2!L93</f>
        <v>75.902782160157003</v>
      </c>
      <c r="F93" s="60"/>
      <c r="G93" s="59">
        <f t="shared" ca="1" si="21"/>
        <v>83.702082296981843</v>
      </c>
      <c r="H93" s="59">
        <f t="shared" ca="1" si="11"/>
        <v>83.702082296981843</v>
      </c>
      <c r="I93" s="59">
        <f t="shared" ca="1" si="12"/>
        <v>109.98605763021745</v>
      </c>
      <c r="J93" s="59">
        <f t="shared" ca="1" si="13"/>
        <v>57.41810696374624</v>
      </c>
      <c r="K93" s="59">
        <f t="shared" ca="1" si="16"/>
        <v>79.859429553723118</v>
      </c>
      <c r="L93" s="59">
        <f t="shared" ca="1" si="17"/>
        <v>76.497187518088722</v>
      </c>
      <c r="M93" s="59">
        <f t="shared" ca="1" si="18"/>
        <v>78.253263152435267</v>
      </c>
      <c r="N93" s="51">
        <f t="shared" ca="1" si="14"/>
        <v>-1.7560756343465442</v>
      </c>
      <c r="O93" s="51">
        <f t="shared" ca="1" si="19"/>
        <v>-1.9798975810473924</v>
      </c>
      <c r="P93" s="59">
        <f t="shared" ca="1" si="20"/>
        <v>-2.4050126235743079</v>
      </c>
      <c r="Q93" s="59">
        <f t="shared" ca="1" si="15"/>
        <v>41.595286534175642</v>
      </c>
    </row>
    <row r="94" spans="4:17" x14ac:dyDescent="0.2">
      <c r="D94">
        <f ca="1">Sheet2!L94</f>
        <v>74.900043084086519</v>
      </c>
      <c r="F94" s="60"/>
      <c r="G94" s="59">
        <f t="shared" ca="1" si="21"/>
        <v>83.652795952175495</v>
      </c>
      <c r="H94" s="59">
        <f t="shared" ca="1" si="11"/>
        <v>83.652795952175495</v>
      </c>
      <c r="I94" s="59">
        <f t="shared" ca="1" si="12"/>
        <v>110.06014631632328</v>
      </c>
      <c r="J94" s="59">
        <f t="shared" ca="1" si="13"/>
        <v>57.2454455880277</v>
      </c>
      <c r="K94" s="59">
        <f t="shared" ca="1" si="16"/>
        <v>79.387107032805346</v>
      </c>
      <c r="L94" s="59">
        <f t="shared" ca="1" si="17"/>
        <v>75.964806040087993</v>
      </c>
      <c r="M94" s="59">
        <f t="shared" ca="1" si="18"/>
        <v>77.582619138765523</v>
      </c>
      <c r="N94" s="51">
        <f t="shared" ca="1" si="14"/>
        <v>-1.6178130986775301</v>
      </c>
      <c r="O94" s="51">
        <f t="shared" ca="1" si="19"/>
        <v>-1.7385079261341509</v>
      </c>
      <c r="P94" s="59">
        <f t="shared" ca="1" si="20"/>
        <v>-1.0027390760704833</v>
      </c>
      <c r="Q94" s="59">
        <f t="shared" ca="1" si="15"/>
        <v>31.737763162421047</v>
      </c>
    </row>
    <row r="95" spans="4:17" x14ac:dyDescent="0.2">
      <c r="D95">
        <f ca="1">Sheet2!L95</f>
        <v>74.113772464701341</v>
      </c>
      <c r="F95" s="60"/>
      <c r="G95" s="59">
        <f t="shared" ca="1" si="21"/>
        <v>83.497094191740757</v>
      </c>
      <c r="H95" s="59">
        <f t="shared" ca="1" si="11"/>
        <v>83.497094191740757</v>
      </c>
      <c r="I95" s="59">
        <f t="shared" ca="1" si="12"/>
        <v>110.27286770120702</v>
      </c>
      <c r="J95" s="59">
        <f t="shared" ca="1" si="13"/>
        <v>56.721320682274488</v>
      </c>
      <c r="K95" s="59">
        <f t="shared" ca="1" si="16"/>
        <v>78.884884692985906</v>
      </c>
      <c r="L95" s="59">
        <f t="shared" ca="1" si="17"/>
        <v>75.347794848292452</v>
      </c>
      <c r="M95" s="59">
        <f t="shared" ca="1" si="18"/>
        <v>76.888849803952681</v>
      </c>
      <c r="N95" s="51">
        <f t="shared" ca="1" si="14"/>
        <v>-1.5410549556602291</v>
      </c>
      <c r="O95" s="51">
        <f t="shared" ca="1" si="19"/>
        <v>-1.6068726124848696</v>
      </c>
      <c r="P95" s="59">
        <f t="shared" ca="1" si="20"/>
        <v>-0.78627061938517784</v>
      </c>
      <c r="Q95" s="59">
        <f t="shared" ca="1" si="15"/>
        <v>32.388907776368342</v>
      </c>
    </row>
    <row r="96" spans="4:17" x14ac:dyDescent="0.2">
      <c r="D96">
        <f ca="1">Sheet2!L96</f>
        <v>78.519824852499198</v>
      </c>
      <c r="F96" s="60"/>
      <c r="G96" s="59">
        <f t="shared" ca="1" si="21"/>
        <v>83.24383912277861</v>
      </c>
      <c r="H96" s="59">
        <f t="shared" ca="1" si="11"/>
        <v>83.24383912277861</v>
      </c>
      <c r="I96" s="59">
        <f t="shared" ca="1" si="12"/>
        <v>110.19358481238535</v>
      </c>
      <c r="J96" s="59">
        <f t="shared" ca="1" si="13"/>
        <v>56.294093433171859</v>
      </c>
      <c r="K96" s="59">
        <f t="shared" ca="1" si="16"/>
        <v>78.850117089130038</v>
      </c>
      <c r="L96" s="59">
        <f t="shared" ca="1" si="17"/>
        <v>76.405138183028043</v>
      </c>
      <c r="M96" s="59">
        <f t="shared" ca="1" si="18"/>
        <v>77.21504481366199</v>
      </c>
      <c r="N96" s="51">
        <f t="shared" ca="1" si="14"/>
        <v>-0.80990663063394663</v>
      </c>
      <c r="O96" s="51">
        <f t="shared" ca="1" si="19"/>
        <v>-1.0755619579175877</v>
      </c>
      <c r="P96" s="59">
        <f t="shared" ca="1" si="20"/>
        <v>4.4060523877978568</v>
      </c>
      <c r="Q96" s="59">
        <f t="shared" ca="1" si="15"/>
        <v>27.95408305013548</v>
      </c>
    </row>
    <row r="97" spans="4:17" x14ac:dyDescent="0.2">
      <c r="D97">
        <f ca="1">Sheet2!L97</f>
        <v>77.747147686287249</v>
      </c>
      <c r="F97" s="60"/>
      <c r="G97" s="59">
        <f t="shared" ca="1" si="21"/>
        <v>82.867395620144151</v>
      </c>
      <c r="H97" s="59">
        <f t="shared" ca="1" si="11"/>
        <v>82.867395620144151</v>
      </c>
      <c r="I97" s="59">
        <f t="shared" ca="1" si="12"/>
        <v>109.98828746140366</v>
      </c>
      <c r="J97" s="59">
        <f t="shared" ca="1" si="13"/>
        <v>55.746503778884644</v>
      </c>
      <c r="K97" s="59">
        <f t="shared" ca="1" si="16"/>
        <v>78.745072384097384</v>
      </c>
      <c r="L97" s="59">
        <f t="shared" ca="1" si="17"/>
        <v>76.852474684114455</v>
      </c>
      <c r="M97" s="59">
        <f t="shared" ca="1" si="18"/>
        <v>77.32146538818705</v>
      </c>
      <c r="N97" s="51">
        <f t="shared" ca="1" si="14"/>
        <v>-0.46899070407259558</v>
      </c>
      <c r="O97" s="51">
        <f t="shared" ca="1" si="19"/>
        <v>-0.67118112202092628</v>
      </c>
      <c r="P97" s="59">
        <f t="shared" ca="1" si="20"/>
        <v>-0.77267716621194893</v>
      </c>
      <c r="Q97" s="59">
        <f t="shared" ca="1" si="15"/>
        <v>27.653946035676469</v>
      </c>
    </row>
    <row r="98" spans="4:17" x14ac:dyDescent="0.2">
      <c r="D98">
        <f ca="1">Sheet2!L98</f>
        <v>82.66504003548026</v>
      </c>
      <c r="F98" s="60"/>
      <c r="G98" s="59">
        <f t="shared" ca="1" si="21"/>
        <v>82.486754138280929</v>
      </c>
      <c r="H98" s="59">
        <f t="shared" ca="1" si="11"/>
        <v>82.486754138280929</v>
      </c>
      <c r="I98" s="59">
        <f t="shared" ca="1" si="12"/>
        <v>109.18034930944756</v>
      </c>
      <c r="J98" s="59">
        <f t="shared" ca="1" si="13"/>
        <v>55.793158967114302</v>
      </c>
      <c r="K98" s="59">
        <f t="shared" ca="1" si="16"/>
        <v>79.118402636610028</v>
      </c>
      <c r="L98" s="59">
        <f t="shared" ca="1" si="17"/>
        <v>78.789996467903066</v>
      </c>
      <c r="M98" s="59">
        <f t="shared" ca="1" si="18"/>
        <v>78.390180317645701</v>
      </c>
      <c r="N98" s="51">
        <f t="shared" ca="1" si="14"/>
        <v>0.39981615025736517</v>
      </c>
      <c r="O98" s="51">
        <f t="shared" ca="1" si="19"/>
        <v>4.2817059497934629E-2</v>
      </c>
      <c r="P98" s="59">
        <f t="shared" ca="1" si="20"/>
        <v>4.9178923491930107</v>
      </c>
      <c r="Q98" s="59">
        <f t="shared" ca="1" si="15"/>
        <v>34.729504030224376</v>
      </c>
    </row>
    <row r="99" spans="4:17" x14ac:dyDescent="0.2">
      <c r="D99">
        <f ca="1">Sheet2!L99</f>
        <v>83.645879389127359</v>
      </c>
      <c r="F99" s="60"/>
      <c r="G99" s="59">
        <f t="shared" ca="1" si="21"/>
        <v>82.402916004339161</v>
      </c>
      <c r="H99" s="59">
        <f t="shared" ca="1" si="11"/>
        <v>82.402916004339161</v>
      </c>
      <c r="I99" s="59">
        <f t="shared" ca="1" si="12"/>
        <v>109.045472477961</v>
      </c>
      <c r="J99" s="59">
        <f t="shared" ca="1" si="13"/>
        <v>55.760359530717331</v>
      </c>
      <c r="K99" s="59">
        <f t="shared" ca="1" si="16"/>
        <v>79.549590898754531</v>
      </c>
      <c r="L99" s="59">
        <f t="shared" ca="1" si="17"/>
        <v>80.408624108311173</v>
      </c>
      <c r="M99" s="59">
        <f t="shared" ca="1" si="18"/>
        <v>79.441320131942035</v>
      </c>
      <c r="N99" s="51">
        <f t="shared" ca="1" si="14"/>
        <v>0.96730397636913779</v>
      </c>
      <c r="O99" s="51">
        <f t="shared" ca="1" si="19"/>
        <v>0.65914167074540342</v>
      </c>
      <c r="P99" s="59">
        <f t="shared" ca="1" si="20"/>
        <v>0.98083935364709873</v>
      </c>
      <c r="Q99" s="59">
        <f t="shared" ca="1" si="15"/>
        <v>40.635268113848689</v>
      </c>
    </row>
    <row r="100" spans="4:17" x14ac:dyDescent="0.2">
      <c r="D100">
        <f ca="1">Sheet2!L100</f>
        <v>84.357544733265129</v>
      </c>
      <c r="F100" s="60"/>
      <c r="G100" s="59">
        <f t="shared" ca="1" si="21"/>
        <v>81.973350360314001</v>
      </c>
      <c r="H100" s="59">
        <f t="shared" ca="1" si="11"/>
        <v>81.973350360314001</v>
      </c>
      <c r="I100" s="59">
        <f t="shared" ca="1" si="12"/>
        <v>107.77277532047397</v>
      </c>
      <c r="J100" s="59">
        <f t="shared" ca="1" si="13"/>
        <v>56.173925400154033</v>
      </c>
      <c r="K100" s="59">
        <f t="shared" ca="1" si="16"/>
        <v>80.007491263946022</v>
      </c>
      <c r="L100" s="59">
        <f t="shared" ca="1" si="17"/>
        <v>81.724930983295835</v>
      </c>
      <c r="M100" s="59">
        <f t="shared" ca="1" si="18"/>
        <v>80.42456505220666</v>
      </c>
      <c r="N100" s="51">
        <f t="shared" ca="1" si="14"/>
        <v>1.3003659310891749</v>
      </c>
      <c r="O100" s="51">
        <f t="shared" ca="1" si="19"/>
        <v>1.0866245109745845</v>
      </c>
      <c r="P100" s="59">
        <f t="shared" ca="1" si="20"/>
        <v>0.71166534413777072</v>
      </c>
      <c r="Q100" s="59">
        <f t="shared" ca="1" si="15"/>
        <v>46.689851732122776</v>
      </c>
    </row>
    <row r="101" spans="4:17" x14ac:dyDescent="0.2">
      <c r="D101">
        <f ca="1">Sheet2!L101</f>
        <v>76.932425212114978</v>
      </c>
      <c r="F101" s="60"/>
      <c r="G101" s="59">
        <f t="shared" ca="1" si="21"/>
        <v>81.261514754193684</v>
      </c>
      <c r="H101" s="59">
        <f t="shared" ca="1" si="11"/>
        <v>81.261514754193684</v>
      </c>
      <c r="I101" s="59">
        <f t="shared" ca="1" si="12"/>
        <v>106.5208252826821</v>
      </c>
      <c r="J101" s="59">
        <f t="shared" ca="1" si="13"/>
        <v>56.00220422570527</v>
      </c>
      <c r="K101" s="59">
        <f t="shared" ca="1" si="16"/>
        <v>79.714627830438303</v>
      </c>
      <c r="L101" s="59">
        <f t="shared" ca="1" si="17"/>
        <v>80.127429059568883</v>
      </c>
      <c r="M101" s="59">
        <f t="shared" ca="1" si="18"/>
        <v>79.726137084188323</v>
      </c>
      <c r="N101" s="51">
        <f t="shared" ca="1" si="14"/>
        <v>0.40129197538055905</v>
      </c>
      <c r="O101" s="51">
        <f t="shared" ca="1" si="19"/>
        <v>0.62973615391190085</v>
      </c>
      <c r="P101" s="59">
        <f t="shared" ca="1" si="20"/>
        <v>-7.4251195211501511</v>
      </c>
      <c r="Q101" s="59">
        <f t="shared" ca="1" si="15"/>
        <v>54.164522705145004</v>
      </c>
    </row>
    <row r="102" spans="4:17" x14ac:dyDescent="0.2">
      <c r="D102">
        <f ca="1">Sheet2!L102</f>
        <v>74.412948300459817</v>
      </c>
      <c r="F102" s="60"/>
      <c r="G102" s="59">
        <f t="shared" ca="1" si="21"/>
        <v>80.054369897408108</v>
      </c>
      <c r="H102" s="59">
        <f t="shared" ca="1" si="11"/>
        <v>80.054369897408108</v>
      </c>
      <c r="I102" s="59">
        <f t="shared" ca="1" si="12"/>
        <v>102.99023789154383</v>
      </c>
      <c r="J102" s="59">
        <f t="shared" ca="1" si="13"/>
        <v>57.118501903272389</v>
      </c>
      <c r="K102" s="59">
        <f t="shared" ca="1" si="16"/>
        <v>79.209705970440353</v>
      </c>
      <c r="L102" s="59">
        <f t="shared" ca="1" si="17"/>
        <v>78.22260213986587</v>
      </c>
      <c r="M102" s="59">
        <f t="shared" ca="1" si="18"/>
        <v>78.663499327442622</v>
      </c>
      <c r="N102" s="51">
        <f t="shared" ca="1" si="14"/>
        <v>-0.440897187576752</v>
      </c>
      <c r="O102" s="51">
        <f t="shared" ca="1" si="19"/>
        <v>-8.4019407080534375E-2</v>
      </c>
      <c r="P102" s="59">
        <f t="shared" ca="1" si="20"/>
        <v>-2.5194769116551612</v>
      </c>
      <c r="Q102" s="59">
        <f t="shared" ca="1" si="15"/>
        <v>56.430888726473732</v>
      </c>
    </row>
    <row r="103" spans="4:17" x14ac:dyDescent="0.2">
      <c r="D103">
        <f ca="1">Sheet2!L103</f>
        <v>73.36670840005425</v>
      </c>
      <c r="F103" s="60"/>
      <c r="G103" s="59">
        <f t="shared" ca="1" si="21"/>
        <v>78.8088873192265</v>
      </c>
      <c r="H103" s="59">
        <f t="shared" ca="1" si="11"/>
        <v>78.8088873192265</v>
      </c>
      <c r="I103" s="59">
        <f t="shared" ca="1" si="12"/>
        <v>98.792532818863123</v>
      </c>
      <c r="J103" s="59">
        <f t="shared" ca="1" si="13"/>
        <v>58.825241819589884</v>
      </c>
      <c r="K103" s="59">
        <f t="shared" ca="1" si="16"/>
        <v>78.653230011355973</v>
      </c>
      <c r="L103" s="59">
        <f t="shared" ca="1" si="17"/>
        <v>76.603970893262002</v>
      </c>
      <c r="M103" s="59">
        <f t="shared" ca="1" si="18"/>
        <v>77.604141141964959</v>
      </c>
      <c r="N103" s="51">
        <f t="shared" ca="1" si="14"/>
        <v>-1.0001702487029576</v>
      </c>
      <c r="O103" s="51">
        <f t="shared" ca="1" si="19"/>
        <v>-0.69478663482881653</v>
      </c>
      <c r="P103" s="59">
        <f t="shared" ca="1" si="20"/>
        <v>-1.0462399004055669</v>
      </c>
      <c r="Q103" s="59">
        <f t="shared" ca="1" si="15"/>
        <v>54.170284326872057</v>
      </c>
    </row>
    <row r="104" spans="4:17" x14ac:dyDescent="0.2">
      <c r="D104">
        <f ca="1">Sheet2!L104</f>
        <v>74.537204692054075</v>
      </c>
      <c r="F104" s="60"/>
      <c r="G104" s="59">
        <f t="shared" ca="1" si="21"/>
        <v>77.627718267466705</v>
      </c>
      <c r="H104" s="59">
        <f t="shared" ca="1" si="11"/>
        <v>77.627718267466705</v>
      </c>
      <c r="I104" s="59">
        <f t="shared" ca="1" si="12"/>
        <v>93.326336059333897</v>
      </c>
      <c r="J104" s="59">
        <f t="shared" ca="1" si="13"/>
        <v>61.929100475599505</v>
      </c>
      <c r="K104" s="59">
        <f t="shared" ca="1" si="16"/>
        <v>78.261227599993887</v>
      </c>
      <c r="L104" s="59">
        <f t="shared" ca="1" si="17"/>
        <v>75.915048826192702</v>
      </c>
      <c r="M104" s="59">
        <f t="shared" ca="1" si="18"/>
        <v>76.990753851982788</v>
      </c>
      <c r="N104" s="51">
        <f t="shared" ca="1" si="14"/>
        <v>-1.0757050257900858</v>
      </c>
      <c r="O104" s="51">
        <f t="shared" ca="1" si="19"/>
        <v>-0.94873222880299601</v>
      </c>
      <c r="P104" s="59">
        <f t="shared" ca="1" si="20"/>
        <v>1.1704962919998252</v>
      </c>
      <c r="Q104" s="59">
        <f t="shared" ca="1" si="15"/>
        <v>52.579600470249588</v>
      </c>
    </row>
    <row r="105" spans="4:17" x14ac:dyDescent="0.2">
      <c r="D105">
        <f ca="1">Sheet2!L105</f>
        <v>75.93575147461577</v>
      </c>
      <c r="F105" s="60"/>
      <c r="G105" s="59">
        <f t="shared" ca="1" si="21"/>
        <v>76.813524876741042</v>
      </c>
      <c r="H105" s="59">
        <f t="shared" ca="1" si="11"/>
        <v>76.813524876741042</v>
      </c>
      <c r="I105" s="59">
        <f t="shared" ca="1" si="12"/>
        <v>89.365805358859944</v>
      </c>
      <c r="J105" s="59">
        <f t="shared" ca="1" si="13"/>
        <v>64.261244394622139</v>
      </c>
      <c r="K105" s="59">
        <f t="shared" ca="1" si="16"/>
        <v>78.03975368329121</v>
      </c>
      <c r="L105" s="59">
        <f t="shared" ca="1" si="17"/>
        <v>75.921949709000401</v>
      </c>
      <c r="M105" s="59">
        <f t="shared" ca="1" si="18"/>
        <v>76.77975337650939</v>
      </c>
      <c r="N105" s="51">
        <f t="shared" ca="1" si="14"/>
        <v>-0.85780366750898907</v>
      </c>
      <c r="O105" s="51">
        <f t="shared" ca="1" si="19"/>
        <v>-0.88811318794032479</v>
      </c>
      <c r="P105" s="59">
        <f t="shared" ca="1" si="20"/>
        <v>1.3985467825616951</v>
      </c>
      <c r="Q105" s="59">
        <f t="shared" ca="1" si="15"/>
        <v>48.949812541870067</v>
      </c>
    </row>
    <row r="106" spans="4:17" x14ac:dyDescent="0.2">
      <c r="D106">
        <f ca="1">Sheet2!L106</f>
        <v>77.449762609333931</v>
      </c>
      <c r="F106" s="60"/>
      <c r="G106" s="59">
        <f t="shared" ca="1" si="21"/>
        <v>76.331212100894447</v>
      </c>
      <c r="H106" s="59">
        <f t="shared" ca="1" si="11"/>
        <v>76.331212100894447</v>
      </c>
      <c r="I106" s="59">
        <f t="shared" ca="1" si="12"/>
        <v>86.998257306716596</v>
      </c>
      <c r="J106" s="59">
        <f t="shared" ca="1" si="13"/>
        <v>65.664166895072299</v>
      </c>
      <c r="K106" s="59">
        <f t="shared" ca="1" si="16"/>
        <v>77.983564057200041</v>
      </c>
      <c r="L106" s="59">
        <f t="shared" ca="1" si="17"/>
        <v>76.431220675778249</v>
      </c>
      <c r="M106" s="59">
        <f t="shared" ca="1" si="18"/>
        <v>76.913755223074304</v>
      </c>
      <c r="N106" s="51">
        <f t="shared" ca="1" si="14"/>
        <v>-0.48253454729605494</v>
      </c>
      <c r="O106" s="51">
        <f t="shared" ca="1" si="19"/>
        <v>-0.61772742751081156</v>
      </c>
      <c r="P106" s="59">
        <f t="shared" ca="1" si="20"/>
        <v>1.5140111347181602</v>
      </c>
      <c r="Q106" s="59">
        <f t="shared" ca="1" si="15"/>
        <v>48.618618855423762</v>
      </c>
    </row>
    <row r="107" spans="4:17" x14ac:dyDescent="0.2">
      <c r="D107">
        <f ca="1">Sheet2!L107</f>
        <v>80.307576011152875</v>
      </c>
      <c r="F107" s="60"/>
      <c r="G107" s="59">
        <f t="shared" ca="1" si="21"/>
        <v>76.648461926252793</v>
      </c>
      <c r="H107" s="59">
        <f t="shared" ca="1" si="11"/>
        <v>76.648461926252793</v>
      </c>
      <c r="I107" s="59">
        <f t="shared" ca="1" si="12"/>
        <v>87.467192577852529</v>
      </c>
      <c r="J107" s="59">
        <f t="shared" ca="1" si="13"/>
        <v>65.829731274653057</v>
      </c>
      <c r="K107" s="59">
        <f t="shared" ca="1" si="16"/>
        <v>78.204898529005078</v>
      </c>
      <c r="L107" s="59">
        <f t="shared" ca="1" si="17"/>
        <v>77.723339120903134</v>
      </c>
      <c r="M107" s="59">
        <f t="shared" ca="1" si="18"/>
        <v>77.592519380690021</v>
      </c>
      <c r="N107" s="51">
        <f t="shared" ca="1" si="14"/>
        <v>0.13081974021311282</v>
      </c>
      <c r="O107" s="51">
        <f t="shared" ca="1" si="19"/>
        <v>-0.11869598236152866</v>
      </c>
      <c r="P107" s="59">
        <f t="shared" ca="1" si="20"/>
        <v>2.8578134018189445</v>
      </c>
      <c r="Q107" s="59">
        <f t="shared" ca="1" si="15"/>
        <v>56.989552814836223</v>
      </c>
    </row>
    <row r="108" spans="4:17" x14ac:dyDescent="0.2">
      <c r="D108">
        <f ca="1">Sheet2!L108</f>
        <v>76.518599054269131</v>
      </c>
      <c r="F108" s="60"/>
      <c r="G108" s="59">
        <f t="shared" ca="1" si="21"/>
        <v>76.973838200109839</v>
      </c>
      <c r="H108" s="59">
        <f t="shared" ca="1" si="11"/>
        <v>76.973838200109839</v>
      </c>
      <c r="I108" s="59">
        <f t="shared" ca="1" si="12"/>
        <v>86.90730927287953</v>
      </c>
      <c r="J108" s="59">
        <f t="shared" ca="1" si="13"/>
        <v>67.040367127340147</v>
      </c>
      <c r="K108" s="59">
        <f t="shared" ca="1" si="16"/>
        <v>78.044298579030226</v>
      </c>
      <c r="L108" s="59">
        <f t="shared" ca="1" si="17"/>
        <v>77.3217590986918</v>
      </c>
      <c r="M108" s="59">
        <f t="shared" ca="1" si="18"/>
        <v>77.377735315405843</v>
      </c>
      <c r="N108" s="51">
        <f t="shared" ca="1" si="14"/>
        <v>-5.5976216714043403E-2</v>
      </c>
      <c r="O108" s="51">
        <f t="shared" ca="1" si="19"/>
        <v>-7.6882805263205151E-2</v>
      </c>
      <c r="P108" s="59">
        <f t="shared" ca="1" si="20"/>
        <v>-3.7889769568837437</v>
      </c>
      <c r="Q108" s="59">
        <f t="shared" ca="1" si="15"/>
        <v>52.359680842289706</v>
      </c>
    </row>
    <row r="109" spans="4:17" x14ac:dyDescent="0.2">
      <c r="D109">
        <f ca="1">Sheet2!L109</f>
        <v>78.709033621128555</v>
      </c>
      <c r="F109" s="60"/>
      <c r="G109" s="59">
        <f t="shared" ca="1" si="21"/>
        <v>77.386160383874994</v>
      </c>
      <c r="H109" s="59">
        <f t="shared" ca="1" si="11"/>
        <v>77.386160383874994</v>
      </c>
      <c r="I109" s="59">
        <f t="shared" ca="1" si="12"/>
        <v>86.421869319125577</v>
      </c>
      <c r="J109" s="59">
        <f t="shared" ca="1" si="13"/>
        <v>68.350451448624412</v>
      </c>
      <c r="K109" s="59">
        <f t="shared" ca="1" si="16"/>
        <v>78.107606678277676</v>
      </c>
      <c r="L109" s="59">
        <f t="shared" ca="1" si="17"/>
        <v>77.784183939504061</v>
      </c>
      <c r="M109" s="59">
        <f t="shared" ca="1" si="18"/>
        <v>77.643994976550388</v>
      </c>
      <c r="N109" s="51">
        <f t="shared" ca="1" si="14"/>
        <v>0.14018896295367256</v>
      </c>
      <c r="O109" s="51">
        <f t="shared" ca="1" si="19"/>
        <v>6.7831706881379988E-2</v>
      </c>
      <c r="P109" s="59">
        <f t="shared" ca="1" si="20"/>
        <v>2.1904345668594232</v>
      </c>
      <c r="Q109" s="59">
        <f t="shared" ca="1" si="15"/>
        <v>56.435896355465154</v>
      </c>
    </row>
    <row r="110" spans="4:17" x14ac:dyDescent="0.2">
      <c r="D110">
        <f ca="1">Sheet2!L110</f>
        <v>82.472959229226291</v>
      </c>
      <c r="F110" s="60"/>
      <c r="G110" s="59">
        <f t="shared" ca="1" si="21"/>
        <v>77.869754774763251</v>
      </c>
      <c r="H110" s="59">
        <f t="shared" ca="1" si="11"/>
        <v>77.869754774763251</v>
      </c>
      <c r="I110" s="59">
        <f t="shared" ca="1" si="12"/>
        <v>86.909321938937552</v>
      </c>
      <c r="J110" s="59">
        <f t="shared" ca="1" si="13"/>
        <v>68.830187610588951</v>
      </c>
      <c r="K110" s="59">
        <f t="shared" ca="1" si="16"/>
        <v>78.523354540272777</v>
      </c>
      <c r="L110" s="59">
        <f t="shared" ca="1" si="17"/>
        <v>79.347109036078137</v>
      </c>
      <c r="M110" s="59">
        <f t="shared" ca="1" si="18"/>
        <v>78.609787827085569</v>
      </c>
      <c r="N110" s="51">
        <f t="shared" ca="1" si="14"/>
        <v>0.7373212089925687</v>
      </c>
      <c r="O110" s="51">
        <f t="shared" ca="1" si="19"/>
        <v>0.51415804162217249</v>
      </c>
      <c r="P110" s="59">
        <f t="shared" ca="1" si="20"/>
        <v>3.7639256080977361</v>
      </c>
      <c r="Q110" s="59">
        <f t="shared" ca="1" si="15"/>
        <v>55.637973325293217</v>
      </c>
    </row>
    <row r="111" spans="4:17" x14ac:dyDescent="0.2">
      <c r="D111">
        <f ca="1">Sheet2!L111</f>
        <v>77.407371152432233</v>
      </c>
      <c r="F111" s="60"/>
      <c r="G111" s="59">
        <f t="shared" ca="1" si="21"/>
        <v>77.910508447308843</v>
      </c>
      <c r="H111" s="59">
        <f t="shared" ca="1" si="11"/>
        <v>77.910508447308843</v>
      </c>
      <c r="I111" s="59">
        <f t="shared" ca="1" si="12"/>
        <v>86.918067099628928</v>
      </c>
      <c r="J111" s="59">
        <f t="shared" ca="1" si="13"/>
        <v>68.902949794988757</v>
      </c>
      <c r="K111" s="59">
        <f t="shared" ca="1" si="16"/>
        <v>78.417070408097487</v>
      </c>
      <c r="L111" s="59">
        <f t="shared" ca="1" si="17"/>
        <v>78.700529741529508</v>
      </c>
      <c r="M111" s="59">
        <f t="shared" ca="1" si="18"/>
        <v>78.369304492154896</v>
      </c>
      <c r="N111" s="51">
        <f t="shared" ca="1" si="14"/>
        <v>0.33122524937461151</v>
      </c>
      <c r="O111" s="51">
        <f t="shared" ca="1" si="19"/>
        <v>0.39220284679046519</v>
      </c>
      <c r="P111" s="59">
        <f t="shared" ca="1" si="20"/>
        <v>-5.0655880767940573</v>
      </c>
      <c r="Q111" s="59">
        <f t="shared" ca="1" si="15"/>
        <v>49.568274875312291</v>
      </c>
    </row>
    <row r="112" spans="4:17" x14ac:dyDescent="0.2">
      <c r="D112">
        <f ca="1">Sheet2!L112</f>
        <v>79.160525663603153</v>
      </c>
      <c r="F112" s="60"/>
      <c r="G112" s="59">
        <f t="shared" ca="1" si="21"/>
        <v>77.953144991302452</v>
      </c>
      <c r="H112" s="59">
        <f t="shared" ca="1" si="11"/>
        <v>77.953144991302452</v>
      </c>
      <c r="I112" s="59">
        <f t="shared" ca="1" si="12"/>
        <v>86.990885407471353</v>
      </c>
      <c r="J112" s="59">
        <f t="shared" ca="1" si="13"/>
        <v>68.91540457513355</v>
      </c>
      <c r="K112" s="59">
        <f t="shared" ca="1" si="16"/>
        <v>78.487875670526591</v>
      </c>
      <c r="L112" s="59">
        <f t="shared" ca="1" si="17"/>
        <v>78.853861715554061</v>
      </c>
      <c r="M112" s="59">
        <f t="shared" ca="1" si="18"/>
        <v>78.52754872644455</v>
      </c>
      <c r="N112" s="51">
        <f t="shared" ca="1" si="14"/>
        <v>0.32631298910951045</v>
      </c>
      <c r="O112" s="51">
        <f t="shared" ca="1" si="19"/>
        <v>0.34827627500316205</v>
      </c>
      <c r="P112" s="59">
        <f t="shared" ca="1" si="20"/>
        <v>1.7531545111709192</v>
      </c>
      <c r="Q112" s="59">
        <f t="shared" ca="1" si="15"/>
        <v>45.157676387215588</v>
      </c>
    </row>
    <row r="113" spans="4:17" x14ac:dyDescent="0.2">
      <c r="D113">
        <f ca="1">Sheet2!L113</f>
        <v>78.317071346271391</v>
      </c>
      <c r="F113" s="60"/>
      <c r="G113" s="59">
        <f t="shared" ca="1" si="21"/>
        <v>78.073859450608168</v>
      </c>
      <c r="H113" s="59">
        <f t="shared" ca="1" si="11"/>
        <v>78.073859450608168</v>
      </c>
      <c r="I113" s="59">
        <f t="shared" ca="1" si="12"/>
        <v>87.01500976810631</v>
      </c>
      <c r="J113" s="59">
        <f t="shared" ca="1" si="13"/>
        <v>69.132709133110026</v>
      </c>
      <c r="K113" s="59">
        <f t="shared" ca="1" si="16"/>
        <v>78.471608592026101</v>
      </c>
      <c r="L113" s="59">
        <f t="shared" ca="1" si="17"/>
        <v>78.674931592459842</v>
      </c>
      <c r="M113" s="59">
        <f t="shared" ca="1" si="18"/>
        <v>78.485453250409918</v>
      </c>
      <c r="N113" s="51">
        <f t="shared" ca="1" si="14"/>
        <v>0.18947834204992375</v>
      </c>
      <c r="O113" s="51">
        <f t="shared" ca="1" si="19"/>
        <v>0.24241098636766986</v>
      </c>
      <c r="P113" s="59">
        <f t="shared" ca="1" si="20"/>
        <v>-0.84345431733176213</v>
      </c>
      <c r="Q113" s="59">
        <f t="shared" ca="1" si="15"/>
        <v>42.60891795413653</v>
      </c>
    </row>
    <row r="114" spans="4:17" x14ac:dyDescent="0.2">
      <c r="D114">
        <f ca="1">Sheet2!L114</f>
        <v>77.741891709536446</v>
      </c>
      <c r="F114" s="60"/>
      <c r="G114" s="59">
        <f t="shared" ca="1" si="21"/>
        <v>78.21595188188067</v>
      </c>
      <c r="H114" s="59">
        <f t="shared" ca="1" si="11"/>
        <v>78.21595188188067</v>
      </c>
      <c r="I114" s="59">
        <f t="shared" ca="1" si="12"/>
        <v>86.923301906233831</v>
      </c>
      <c r="J114" s="59">
        <f t="shared" ca="1" si="13"/>
        <v>69.508601857527509</v>
      </c>
      <c r="K114" s="59">
        <f t="shared" ca="1" si="16"/>
        <v>78.402111746074709</v>
      </c>
      <c r="L114" s="59">
        <f t="shared" ca="1" si="17"/>
        <v>78.363918298152043</v>
      </c>
      <c r="M114" s="59">
        <f t="shared" ca="1" si="18"/>
        <v>78.336740942235224</v>
      </c>
      <c r="N114" s="51">
        <f t="shared" ca="1" si="14"/>
        <v>2.7177355916819579E-2</v>
      </c>
      <c r="O114" s="51">
        <f t="shared" ca="1" si="19"/>
        <v>9.8921899400436344E-2</v>
      </c>
      <c r="P114" s="59">
        <f t="shared" ca="1" si="20"/>
        <v>-0.57517963673494421</v>
      </c>
      <c r="Q114" s="59">
        <f t="shared" ca="1" si="15"/>
        <v>40.789184546045092</v>
      </c>
    </row>
    <row r="115" spans="4:17" x14ac:dyDescent="0.2">
      <c r="D115">
        <f ca="1">Sheet2!L115</f>
        <v>74.188164101956147</v>
      </c>
      <c r="F115" s="60"/>
      <c r="G115" s="59">
        <f t="shared" ca="1" si="21"/>
        <v>78.219671463743396</v>
      </c>
      <c r="H115" s="59">
        <f t="shared" ca="1" si="11"/>
        <v>78.219671463743396</v>
      </c>
      <c r="I115" s="59">
        <f t="shared" ca="1" si="12"/>
        <v>86.913180960458817</v>
      </c>
      <c r="J115" s="59">
        <f t="shared" ca="1" si="13"/>
        <v>69.526161967027974</v>
      </c>
      <c r="K115" s="59">
        <f t="shared" ca="1" si="16"/>
        <v>78.000783399015788</v>
      </c>
      <c r="L115" s="59">
        <f t="shared" ca="1" si="17"/>
        <v>76.972000232753416</v>
      </c>
      <c r="M115" s="59">
        <f t="shared" ca="1" si="18"/>
        <v>77.507025574179409</v>
      </c>
      <c r="N115" s="51">
        <f t="shared" ca="1" si="14"/>
        <v>-0.53502534142599245</v>
      </c>
      <c r="O115" s="51">
        <f t="shared" ca="1" si="19"/>
        <v>-0.32370959448384951</v>
      </c>
      <c r="P115" s="59">
        <f t="shared" ca="1" si="20"/>
        <v>-3.5537276075802993</v>
      </c>
      <c r="Q115" s="59">
        <f t="shared" ca="1" si="15"/>
        <v>45.717582302985072</v>
      </c>
    </row>
    <row r="116" spans="4:17" x14ac:dyDescent="0.2">
      <c r="D116">
        <f ca="1">Sheet2!L116</f>
        <v>73.521811552965218</v>
      </c>
      <c r="F116" s="60"/>
      <c r="G116" s="59">
        <f t="shared" ca="1" si="21"/>
        <v>77.969770798766703</v>
      </c>
      <c r="H116" s="59">
        <f t="shared" ca="1" si="11"/>
        <v>77.969770798766703</v>
      </c>
      <c r="I116" s="59">
        <f t="shared" ca="1" si="12"/>
        <v>87.125561691630125</v>
      </c>
      <c r="J116" s="59">
        <f t="shared" ca="1" si="13"/>
        <v>68.813979905903281</v>
      </c>
      <c r="K116" s="59">
        <f t="shared" ca="1" si="16"/>
        <v>77.574214651772877</v>
      </c>
      <c r="L116" s="59">
        <f t="shared" ca="1" si="17"/>
        <v>75.821937339490688</v>
      </c>
      <c r="M116" s="59">
        <f t="shared" ca="1" si="18"/>
        <v>76.709982769936573</v>
      </c>
      <c r="N116" s="51">
        <f t="shared" ca="1" si="14"/>
        <v>-0.88804543044588513</v>
      </c>
      <c r="O116" s="51">
        <f t="shared" ca="1" si="19"/>
        <v>-0.69993348512520659</v>
      </c>
      <c r="P116" s="59">
        <f t="shared" ca="1" si="20"/>
        <v>-0.66635254899092899</v>
      </c>
      <c r="Q116" s="59">
        <f t="shared" ca="1" si="15"/>
        <v>48.524016728754326</v>
      </c>
    </row>
    <row r="117" spans="4:17" x14ac:dyDescent="0.2">
      <c r="D117">
        <f ca="1">Sheet2!L117</f>
        <v>73.400172193145792</v>
      </c>
      <c r="F117" s="60"/>
      <c r="G117" s="59">
        <f t="shared" ca="1" si="21"/>
        <v>77.75242202410962</v>
      </c>
      <c r="H117" s="59">
        <f t="shared" ca="1" si="11"/>
        <v>77.75242202410962</v>
      </c>
      <c r="I117" s="59">
        <f t="shared" ca="1" si="12"/>
        <v>87.330730889399547</v>
      </c>
      <c r="J117" s="59">
        <f t="shared" ca="1" si="13"/>
        <v>68.174113158819694</v>
      </c>
      <c r="K117" s="59">
        <f t="shared" ca="1" si="16"/>
        <v>77.176686798570287</v>
      </c>
      <c r="L117" s="59">
        <f t="shared" ca="1" si="17"/>
        <v>75.014682290709061</v>
      </c>
      <c r="M117" s="59">
        <f t="shared" ca="1" si="18"/>
        <v>76.048020654578423</v>
      </c>
      <c r="N117" s="51">
        <f t="shared" ca="1" si="14"/>
        <v>-1.0333383638693618</v>
      </c>
      <c r="O117" s="51">
        <f t="shared" ca="1" si="19"/>
        <v>-0.92220340428797676</v>
      </c>
      <c r="P117" s="59">
        <f t="shared" ca="1" si="20"/>
        <v>-0.12163935981942586</v>
      </c>
      <c r="Q117" s="59">
        <f t="shared" ca="1" si="15"/>
        <v>50.057177065086904</v>
      </c>
    </row>
    <row r="118" spans="4:17" x14ac:dyDescent="0.2">
      <c r="D118">
        <f ca="1">Sheet2!L118</f>
        <v>74.996969074401193</v>
      </c>
      <c r="F118" s="60"/>
      <c r="G118" s="59">
        <f t="shared" ca="1" si="21"/>
        <v>77.369018476055686</v>
      </c>
      <c r="H118" s="59">
        <f t="shared" ca="1" si="11"/>
        <v>77.369018476055686</v>
      </c>
      <c r="I118" s="59">
        <f t="shared" ca="1" si="12"/>
        <v>86.53362138194251</v>
      </c>
      <c r="J118" s="59">
        <f t="shared" ca="1" si="13"/>
        <v>68.204415570168862</v>
      </c>
      <c r="K118" s="59">
        <f t="shared" ca="1" si="16"/>
        <v>76.969094634363714</v>
      </c>
      <c r="L118" s="59">
        <f t="shared" ca="1" si="17"/>
        <v>75.008777885273105</v>
      </c>
      <c r="M118" s="59">
        <f t="shared" ca="1" si="18"/>
        <v>75.83781033854298</v>
      </c>
      <c r="N118" s="51">
        <f t="shared" ca="1" si="14"/>
        <v>-0.82903245326987474</v>
      </c>
      <c r="O118" s="51">
        <f t="shared" ca="1" si="19"/>
        <v>-0.86008943694257545</v>
      </c>
      <c r="P118" s="59">
        <f t="shared" ca="1" si="20"/>
        <v>1.5967968812554005</v>
      </c>
      <c r="Q118" s="59">
        <f t="shared" ca="1" si="15"/>
        <v>50.77428520561481</v>
      </c>
    </row>
    <row r="119" spans="4:17" x14ac:dyDescent="0.2">
      <c r="D119">
        <f ca="1">Sheet2!L119</f>
        <v>71.647049235338045</v>
      </c>
      <c r="F119" s="60"/>
      <c r="G119" s="59">
        <f t="shared" ca="1" si="21"/>
        <v>76.769076968366221</v>
      </c>
      <c r="H119" s="59">
        <f t="shared" ca="1" si="11"/>
        <v>76.769076968366221</v>
      </c>
      <c r="I119" s="59">
        <f t="shared" ca="1" si="12"/>
        <v>85.627668063739378</v>
      </c>
      <c r="J119" s="59">
        <f t="shared" ca="1" si="13"/>
        <v>67.910485872993064</v>
      </c>
      <c r="K119" s="59">
        <f t="shared" ca="1" si="16"/>
        <v>76.462233167789833</v>
      </c>
      <c r="L119" s="59">
        <f t="shared" ca="1" si="17"/>
        <v>73.888201668628085</v>
      </c>
      <c r="M119" s="59">
        <f t="shared" ca="1" si="18"/>
        <v>74.999658117901987</v>
      </c>
      <c r="N119" s="51">
        <f t="shared" ca="1" si="14"/>
        <v>-1.1114564492739021</v>
      </c>
      <c r="O119" s="51">
        <f t="shared" ca="1" si="19"/>
        <v>-1.02766744516346</v>
      </c>
      <c r="P119" s="59">
        <f t="shared" ca="1" si="20"/>
        <v>-3.3499198390631477</v>
      </c>
      <c r="Q119" s="59">
        <f t="shared" ca="1" si="15"/>
        <v>43.222866371506079</v>
      </c>
    </row>
    <row r="120" spans="4:17" x14ac:dyDescent="0.2">
      <c r="D120">
        <f ca="1">Sheet2!L120</f>
        <v>75.192268049570117</v>
      </c>
      <c r="F120" s="60"/>
      <c r="G120" s="59">
        <f t="shared" ca="1" si="21"/>
        <v>76.310813134181473</v>
      </c>
      <c r="H120" s="59">
        <f t="shared" ca="1" si="11"/>
        <v>76.310813134181473</v>
      </c>
      <c r="I120" s="59">
        <f t="shared" ca="1" si="12"/>
        <v>83.718391711079363</v>
      </c>
      <c r="J120" s="59">
        <f t="shared" ca="1" si="13"/>
        <v>68.903234557283582</v>
      </c>
      <c r="K120" s="59">
        <f t="shared" ca="1" si="16"/>
        <v>76.341284108911765</v>
      </c>
      <c r="L120" s="59">
        <f t="shared" ca="1" si="17"/>
        <v>74.322890462275438</v>
      </c>
      <c r="M120" s="59">
        <f t="shared" ca="1" si="18"/>
        <v>75.038180104235622</v>
      </c>
      <c r="N120" s="51">
        <f t="shared" ca="1" si="14"/>
        <v>-0.71528964196018308</v>
      </c>
      <c r="O120" s="51">
        <f t="shared" ca="1" si="19"/>
        <v>-0.81941557636127538</v>
      </c>
      <c r="P120" s="59">
        <f t="shared" ca="1" si="20"/>
        <v>3.5452188142320722</v>
      </c>
      <c r="Q120" s="59">
        <f t="shared" ca="1" si="15"/>
        <v>46.647834477620229</v>
      </c>
    </row>
    <row r="121" spans="4:17" x14ac:dyDescent="0.2">
      <c r="D121">
        <f ca="1">Sheet2!L121</f>
        <v>78.76976233396806</v>
      </c>
      <c r="F121" s="60"/>
      <c r="G121" s="59">
        <f t="shared" ca="1" si="21"/>
        <v>76.402679990274123</v>
      </c>
      <c r="H121" s="59">
        <f t="shared" ca="1" si="11"/>
        <v>76.402679990274123</v>
      </c>
      <c r="I121" s="59">
        <f t="shared" ca="1" si="12"/>
        <v>83.956346522726463</v>
      </c>
      <c r="J121" s="59">
        <f t="shared" ca="1" si="13"/>
        <v>68.849013457821783</v>
      </c>
      <c r="K121" s="59">
        <f t="shared" ca="1" si="16"/>
        <v>76.572567749393315</v>
      </c>
      <c r="L121" s="59">
        <f t="shared" ca="1" si="17"/>
        <v>75.805181086172979</v>
      </c>
      <c r="M121" s="59">
        <f t="shared" ca="1" si="18"/>
        <v>75.784496550182112</v>
      </c>
      <c r="N121" s="51">
        <f t="shared" ca="1" si="14"/>
        <v>2.0684535990866948E-2</v>
      </c>
      <c r="O121" s="51">
        <f t="shared" ca="1" si="19"/>
        <v>-0.25934883479318055</v>
      </c>
      <c r="P121" s="59">
        <f t="shared" ca="1" si="20"/>
        <v>3.5774942843979431</v>
      </c>
      <c r="Q121" s="59">
        <f t="shared" ca="1" si="15"/>
        <v>47.764276862854288</v>
      </c>
    </row>
    <row r="122" spans="4:17" x14ac:dyDescent="0.2">
      <c r="D122">
        <f ca="1">Sheet2!L122</f>
        <v>80.023804276718991</v>
      </c>
      <c r="F122" s="60"/>
      <c r="G122" s="59">
        <f t="shared" ca="1" si="21"/>
        <v>76.683222789087068</v>
      </c>
      <c r="H122" s="59">
        <f t="shared" ca="1" si="11"/>
        <v>76.683222789087068</v>
      </c>
      <c r="I122" s="59">
        <f t="shared" ca="1" si="12"/>
        <v>84.434009082046714</v>
      </c>
      <c r="J122" s="59">
        <f t="shared" ca="1" si="13"/>
        <v>68.932436496127423</v>
      </c>
      <c r="K122" s="59">
        <f t="shared" ca="1" si="16"/>
        <v>76.901256942471946</v>
      </c>
      <c r="L122" s="59">
        <f t="shared" ca="1" si="17"/>
        <v>77.211388816354983</v>
      </c>
      <c r="M122" s="59">
        <f t="shared" ca="1" si="18"/>
        <v>76.632358095489479</v>
      </c>
      <c r="N122" s="51">
        <f t="shared" ca="1" si="14"/>
        <v>0.57903072086550367</v>
      </c>
      <c r="O122" s="51">
        <f t="shared" ca="1" si="19"/>
        <v>0.2995708689792756</v>
      </c>
      <c r="P122" s="59">
        <f t="shared" ca="1" si="20"/>
        <v>1.2540419427509306</v>
      </c>
      <c r="Q122" s="59">
        <f t="shared" ca="1" si="15"/>
        <v>55.501480279252469</v>
      </c>
    </row>
    <row r="123" spans="4:17" x14ac:dyDescent="0.2">
      <c r="D123">
        <f ca="1">Sheet2!L123</f>
        <v>78.596882626175372</v>
      </c>
      <c r="F123" s="60"/>
      <c r="G123" s="59">
        <f t="shared" ca="1" si="21"/>
        <v>76.944731500393146</v>
      </c>
      <c r="H123" s="59">
        <f t="shared" ca="1" si="11"/>
        <v>76.944731500393146</v>
      </c>
      <c r="I123" s="59">
        <f t="shared" ca="1" si="12"/>
        <v>84.468686907311678</v>
      </c>
      <c r="J123" s="59">
        <f t="shared" ca="1" si="13"/>
        <v>69.420776093474615</v>
      </c>
      <c r="K123" s="59">
        <f t="shared" ca="1" si="16"/>
        <v>77.06274510282465</v>
      </c>
      <c r="L123" s="59">
        <f t="shared" ca="1" si="17"/>
        <v>77.673220086295117</v>
      </c>
      <c r="M123" s="59">
        <f t="shared" ca="1" si="18"/>
        <v>77.025263001626655</v>
      </c>
      <c r="N123" s="51">
        <f t="shared" ca="1" si="14"/>
        <v>0.64795708466846236</v>
      </c>
      <c r="O123" s="51">
        <f t="shared" ca="1" si="19"/>
        <v>0.53182834610540008</v>
      </c>
      <c r="P123" s="59">
        <f t="shared" ca="1" si="20"/>
        <v>-1.4269216505436191</v>
      </c>
      <c r="Q123" s="59">
        <f t="shared" ca="1" si="15"/>
        <v>49.819654748973228</v>
      </c>
    </row>
    <row r="124" spans="4:17" x14ac:dyDescent="0.2">
      <c r="D124">
        <f ca="1">Sheet2!L124</f>
        <v>81.57123770549903</v>
      </c>
      <c r="F124" s="60"/>
      <c r="G124" s="59">
        <f t="shared" ca="1" si="21"/>
        <v>77.296433151065372</v>
      </c>
      <c r="H124" s="59">
        <f t="shared" ca="1" si="11"/>
        <v>77.296433151065372</v>
      </c>
      <c r="I124" s="59">
        <f t="shared" ca="1" si="12"/>
        <v>85.160133231037719</v>
      </c>
      <c r="J124" s="59">
        <f t="shared" ca="1" si="13"/>
        <v>69.432733071093026</v>
      </c>
      <c r="K124" s="59">
        <f t="shared" ca="1" si="16"/>
        <v>77.492125350698402</v>
      </c>
      <c r="L124" s="59">
        <f t="shared" ca="1" si="17"/>
        <v>78.972559292696431</v>
      </c>
      <c r="M124" s="59">
        <f t="shared" ca="1" si="18"/>
        <v>77.934457942401139</v>
      </c>
      <c r="N124" s="51">
        <f t="shared" ca="1" si="14"/>
        <v>1.0381013502952925</v>
      </c>
      <c r="O124" s="51">
        <f t="shared" ca="1" si="19"/>
        <v>0.8693436822319951</v>
      </c>
      <c r="P124" s="59">
        <f t="shared" ca="1" si="20"/>
        <v>2.9743550793236579</v>
      </c>
      <c r="Q124" s="59">
        <f t="shared" ca="1" si="15"/>
        <v>48.512199463273078</v>
      </c>
    </row>
    <row r="125" spans="4:17" x14ac:dyDescent="0.2">
      <c r="D125">
        <f ca="1">Sheet2!L125</f>
        <v>79.81194567488248</v>
      </c>
      <c r="F125" s="60"/>
      <c r="G125" s="59">
        <f t="shared" ca="1" si="21"/>
        <v>77.490242861078713</v>
      </c>
      <c r="H125" s="59">
        <f t="shared" ca="1" si="11"/>
        <v>77.490242861078713</v>
      </c>
      <c r="I125" s="59">
        <f t="shared" ca="1" si="12"/>
        <v>85.447658810448502</v>
      </c>
      <c r="J125" s="59">
        <f t="shared" ca="1" si="13"/>
        <v>69.532826911708923</v>
      </c>
      <c r="K125" s="59">
        <f t="shared" ca="1" si="16"/>
        <v>77.713060619668312</v>
      </c>
      <c r="L125" s="59">
        <f t="shared" ca="1" si="17"/>
        <v>79.252354753425124</v>
      </c>
      <c r="M125" s="59">
        <f t="shared" ca="1" si="18"/>
        <v>78.309955488897401</v>
      </c>
      <c r="N125" s="51">
        <f t="shared" ca="1" si="14"/>
        <v>0.94239926452772238</v>
      </c>
      <c r="O125" s="51">
        <f t="shared" ca="1" si="19"/>
        <v>0.91804740376247995</v>
      </c>
      <c r="P125" s="59">
        <f t="shared" ca="1" si="20"/>
        <v>-1.7592920306165496</v>
      </c>
      <c r="Q125" s="59">
        <f t="shared" ca="1" si="15"/>
        <v>54.453320126660316</v>
      </c>
    </row>
    <row r="126" spans="4:17" x14ac:dyDescent="0.2">
      <c r="D126">
        <f ca="1">Sheet2!L126</f>
        <v>80.530690821218457</v>
      </c>
      <c r="F126" s="60"/>
      <c r="G126" s="59">
        <f t="shared" ca="1" si="21"/>
        <v>77.644289271672946</v>
      </c>
      <c r="H126" s="59">
        <f t="shared" ca="1" si="11"/>
        <v>77.644289271672946</v>
      </c>
      <c r="I126" s="59">
        <f t="shared" ca="1" si="12"/>
        <v>85.818051860460315</v>
      </c>
      <c r="J126" s="59">
        <f t="shared" ca="1" si="13"/>
        <v>69.470526682885577</v>
      </c>
      <c r="K126" s="59">
        <f t="shared" ca="1" si="16"/>
        <v>77.981406353149282</v>
      </c>
      <c r="L126" s="59">
        <f t="shared" ca="1" si="17"/>
        <v>79.678466776022901</v>
      </c>
      <c r="M126" s="59">
        <f t="shared" ca="1" si="18"/>
        <v>78.754102555361612</v>
      </c>
      <c r="N126" s="51">
        <f t="shared" ca="1" si="14"/>
        <v>0.92436422066128898</v>
      </c>
      <c r="O126" s="51">
        <f t="shared" ca="1" si="19"/>
        <v>0.92225861502835271</v>
      </c>
      <c r="P126" s="59">
        <f t="shared" ca="1" si="20"/>
        <v>0.71874514633597641</v>
      </c>
      <c r="Q126" s="59">
        <f t="shared" ca="1" si="15"/>
        <v>52.638673910502533</v>
      </c>
    </row>
    <row r="127" spans="4:17" x14ac:dyDescent="0.2">
      <c r="D127">
        <f ca="1">Sheet2!L127</f>
        <v>78.469998232273042</v>
      </c>
      <c r="F127" s="60"/>
      <c r="G127" s="59">
        <f t="shared" ca="1" si="21"/>
        <v>77.552410382728951</v>
      </c>
      <c r="H127" s="59">
        <f t="shared" ca="1" si="11"/>
        <v>77.552410382728951</v>
      </c>
      <c r="I127" s="59">
        <f t="shared" ca="1" si="12"/>
        <v>85.564359442604868</v>
      </c>
      <c r="J127" s="59">
        <f t="shared" ca="1" si="13"/>
        <v>69.540461322853034</v>
      </c>
      <c r="K127" s="59">
        <f t="shared" ca="1" si="16"/>
        <v>78.027938913065825</v>
      </c>
      <c r="L127" s="59">
        <f t="shared" ca="1" si="17"/>
        <v>79.275643928106291</v>
      </c>
      <c r="M127" s="59">
        <f t="shared" ca="1" si="18"/>
        <v>78.697281690743907</v>
      </c>
      <c r="N127" s="51">
        <f t="shared" ca="1" si="14"/>
        <v>0.57836223736238423</v>
      </c>
      <c r="O127" s="51">
        <f t="shared" ca="1" si="19"/>
        <v>0.69299436325104047</v>
      </c>
      <c r="P127" s="59">
        <f t="shared" ca="1" si="20"/>
        <v>-2.0606925889454146</v>
      </c>
      <c r="Q127" s="59">
        <f t="shared" ca="1" si="15"/>
        <v>50.281318547736689</v>
      </c>
    </row>
    <row r="128" spans="4:17" x14ac:dyDescent="0.2">
      <c r="D128">
        <f ca="1">Sheet2!L128</f>
        <v>73.368706275947289</v>
      </c>
      <c r="F128" s="60"/>
      <c r="G128" s="59">
        <f t="shared" ca="1" si="21"/>
        <v>77.394915743812859</v>
      </c>
      <c r="H128" s="59">
        <f t="shared" ca="1" si="11"/>
        <v>77.394915743812859</v>
      </c>
      <c r="I128" s="59">
        <f t="shared" ca="1" si="12"/>
        <v>85.79344414542787</v>
      </c>
      <c r="J128" s="59">
        <f t="shared" ca="1" si="13"/>
        <v>68.996387342197849</v>
      </c>
      <c r="K128" s="59">
        <f t="shared" ca="1" si="16"/>
        <v>77.584202471435489</v>
      </c>
      <c r="L128" s="59">
        <f t="shared" ca="1" si="17"/>
        <v>77.306664710719957</v>
      </c>
      <c r="M128" s="59">
        <f t="shared" ca="1" si="18"/>
        <v>77.631566607784592</v>
      </c>
      <c r="N128" s="51">
        <f t="shared" ca="1" si="14"/>
        <v>-0.32490189706463468</v>
      </c>
      <c r="O128" s="51">
        <f t="shared" ca="1" si="19"/>
        <v>1.4396856373923711E-2</v>
      </c>
      <c r="P128" s="59">
        <f t="shared" ca="1" si="20"/>
        <v>-5.1012919563257526</v>
      </c>
      <c r="Q128" s="59">
        <f t="shared" ca="1" si="15"/>
        <v>43.103643022604359</v>
      </c>
    </row>
    <row r="129" spans="4:17" x14ac:dyDescent="0.2">
      <c r="D129">
        <f ca="1">Sheet2!L129</f>
        <v>71.0165589866034</v>
      </c>
      <c r="F129" s="60"/>
      <c r="G129" s="59">
        <f t="shared" ca="1" si="21"/>
        <v>77.010292012086595</v>
      </c>
      <c r="H129" s="59">
        <f t="shared" ca="1" si="11"/>
        <v>77.010292012086595</v>
      </c>
      <c r="I129" s="59">
        <f t="shared" ca="1" si="12"/>
        <v>86.22242310715913</v>
      </c>
      <c r="J129" s="59">
        <f t="shared" ca="1" si="13"/>
        <v>67.798160917014059</v>
      </c>
      <c r="K129" s="59">
        <f t="shared" ca="1" si="16"/>
        <v>76.958712615737198</v>
      </c>
      <c r="L129" s="59">
        <f t="shared" ca="1" si="17"/>
        <v>75.209962802681105</v>
      </c>
      <c r="M129" s="59">
        <f t="shared" ca="1" si="18"/>
        <v>76.308565083548359</v>
      </c>
      <c r="N129" s="51">
        <f t="shared" ca="1" si="14"/>
        <v>-1.0986022808672544</v>
      </c>
      <c r="O129" s="51">
        <f t="shared" ca="1" si="19"/>
        <v>-0.72760256845352844</v>
      </c>
      <c r="P129" s="59">
        <f t="shared" ca="1" si="20"/>
        <v>-2.3521472893438897</v>
      </c>
      <c r="Q129" s="59">
        <f t="shared" ca="1" si="15"/>
        <v>44.801484127484649</v>
      </c>
    </row>
    <row r="130" spans="4:17" x14ac:dyDescent="0.2">
      <c r="D130">
        <f ca="1">Sheet2!L130</f>
        <v>68.152055282023767</v>
      </c>
      <c r="F130" s="60"/>
      <c r="G130" s="59">
        <f t="shared" ca="1" si="21"/>
        <v>76.294246814726492</v>
      </c>
      <c r="H130" s="59">
        <f t="shared" ref="H130:H193" ca="1" si="22">SUM(OFFSET(H130,(-1*$T$2+1),-4,$T$2,1))/$T$2</f>
        <v>76.294246814726492</v>
      </c>
      <c r="I130" s="59">
        <f t="shared" ref="I130:I193" ca="1" si="23">H130+$T$3*STDEV(OFFSET(I130,(-1*$T$2+1),-5,$T$2,1))</f>
        <v>86.301089816012222</v>
      </c>
      <c r="J130" s="59">
        <f t="shared" ref="J130:J193" ca="1" si="24">H130-$T$3*STDEV(OFFSET(J130,(-1*$T$2+1),-6,$T$2,1))</f>
        <v>66.287403813440761</v>
      </c>
      <c r="K130" s="59">
        <f t="shared" ca="1" si="16"/>
        <v>76.119983345859723</v>
      </c>
      <c r="L130" s="59">
        <f t="shared" ca="1" si="17"/>
        <v>72.857326962461997</v>
      </c>
      <c r="M130" s="59">
        <f t="shared" ca="1" si="18"/>
        <v>74.677263123243449</v>
      </c>
      <c r="N130" s="51">
        <f t="shared" ref="N130:N193" ca="1" si="25">L130-M130</f>
        <v>-1.8199361607814524</v>
      </c>
      <c r="O130" s="51">
        <f t="shared" ca="1" si="19"/>
        <v>-1.455824963338811</v>
      </c>
      <c r="P130" s="59">
        <f t="shared" ca="1" si="20"/>
        <v>-2.8645037045796329</v>
      </c>
      <c r="Q130" s="59">
        <f t="shared" ref="Q130:Q193" ca="1" si="26">100-100/(1+(SUMIF(OFFSET(Q130,(-1*$T$7)+1,-1,$T$7,1),"&gt;=0")/$T$7)/ABS((SUMIF(OFFSET(Q130,(-1*$T$7)+1,-1,$T$7,1),"&lt;0")/$T$7)))</f>
        <v>41.790131905463952</v>
      </c>
    </row>
    <row r="131" spans="4:17" x14ac:dyDescent="0.2">
      <c r="D131">
        <f ca="1">Sheet2!L131</f>
        <v>70.810274441198061</v>
      </c>
      <c r="F131" s="60"/>
      <c r="G131" s="59">
        <f t="shared" ca="1" si="21"/>
        <v>75.964391979164773</v>
      </c>
      <c r="H131" s="59">
        <f t="shared" ca="1" si="22"/>
        <v>75.964391979164773</v>
      </c>
      <c r="I131" s="59">
        <f t="shared" ca="1" si="23"/>
        <v>86.488070990569256</v>
      </c>
      <c r="J131" s="59">
        <f t="shared" ca="1" si="24"/>
        <v>65.440712967760291</v>
      </c>
      <c r="K131" s="59">
        <f t="shared" ref="K131:K194" ca="1" si="27">D131*2/(1+$T$2)+K130*(1-2/(1+$T$2))</f>
        <v>75.614296783510994</v>
      </c>
      <c r="L131" s="59">
        <f t="shared" ref="L131:L194" ca="1" si="28">D131*2/(1+$T$4)+L130*(1-2/(1+$T$4))</f>
        <v>72.17497612204069</v>
      </c>
      <c r="M131" s="59">
        <f t="shared" ref="M131:M194" ca="1" si="29">D131*2/(1+$T$5)+M130*(1-2/(1+$T$5))</f>
        <v>73.903865386834369</v>
      </c>
      <c r="N131" s="51">
        <f t="shared" ca="1" si="25"/>
        <v>-1.7288892647936791</v>
      </c>
      <c r="O131" s="51">
        <f t="shared" ref="O131:O194" ca="1" si="30">N131*2/(1+$T$6)+O130*(1-2/(1+$T$6))</f>
        <v>-1.6378678309753898</v>
      </c>
      <c r="P131" s="59">
        <f t="shared" ref="P131:P194" ca="1" si="31">D131-D130</f>
        <v>2.6582191591742941</v>
      </c>
      <c r="Q131" s="59">
        <f t="shared" ca="1" si="26"/>
        <v>46.325306210586021</v>
      </c>
    </row>
    <row r="132" spans="4:17" x14ac:dyDescent="0.2">
      <c r="D132">
        <f ca="1">Sheet2!L132</f>
        <v>66.938221825300531</v>
      </c>
      <c r="F132" s="60"/>
      <c r="G132" s="59">
        <f t="shared" ca="1" si="21"/>
        <v>75.353276787249655</v>
      </c>
      <c r="H132" s="59">
        <f t="shared" ca="1" si="22"/>
        <v>75.353276787249655</v>
      </c>
      <c r="I132" s="59">
        <f t="shared" ca="1" si="23"/>
        <v>87.021045240914603</v>
      </c>
      <c r="J132" s="59">
        <f t="shared" ca="1" si="24"/>
        <v>63.685508333584714</v>
      </c>
      <c r="K132" s="59">
        <f t="shared" ca="1" si="27"/>
        <v>74.788003930348097</v>
      </c>
      <c r="L132" s="59">
        <f t="shared" ca="1" si="28"/>
        <v>70.429391356460641</v>
      </c>
      <c r="M132" s="59">
        <f t="shared" ca="1" si="29"/>
        <v>72.510736674527607</v>
      </c>
      <c r="N132" s="51">
        <f t="shared" ca="1" si="25"/>
        <v>-2.0813453180669654</v>
      </c>
      <c r="O132" s="51">
        <f t="shared" ca="1" si="30"/>
        <v>-1.9335194890364402</v>
      </c>
      <c r="P132" s="59">
        <f t="shared" ca="1" si="31"/>
        <v>-3.8720526158975304</v>
      </c>
      <c r="Q132" s="59">
        <f t="shared" ca="1" si="26"/>
        <v>39.259270201241598</v>
      </c>
    </row>
    <row r="133" spans="4:17" x14ac:dyDescent="0.2">
      <c r="D133">
        <f ca="1">Sheet2!L133</f>
        <v>63.107794389603747</v>
      </c>
      <c r="F133" s="60"/>
      <c r="G133" s="59">
        <f t="shared" ca="1" si="21"/>
        <v>74.592812939416262</v>
      </c>
      <c r="H133" s="59">
        <f t="shared" ca="1" si="22"/>
        <v>74.592812939416262</v>
      </c>
      <c r="I133" s="59">
        <f t="shared" ca="1" si="23"/>
        <v>88.293969468014453</v>
      </c>
      <c r="J133" s="59">
        <f t="shared" ca="1" si="24"/>
        <v>60.891656410818072</v>
      </c>
      <c r="K133" s="59">
        <f t="shared" ca="1" si="27"/>
        <v>73.675603021705783</v>
      </c>
      <c r="L133" s="59">
        <f t="shared" ca="1" si="28"/>
        <v>67.988859034175007</v>
      </c>
      <c r="M133" s="59">
        <f t="shared" ca="1" si="29"/>
        <v>70.630148217542839</v>
      </c>
      <c r="N133" s="51">
        <f t="shared" ca="1" si="25"/>
        <v>-2.6412891833678316</v>
      </c>
      <c r="O133" s="51">
        <f t="shared" ca="1" si="30"/>
        <v>-2.4053659519240345</v>
      </c>
      <c r="P133" s="59">
        <f t="shared" ca="1" si="31"/>
        <v>-3.8304274356967838</v>
      </c>
      <c r="Q133" s="59">
        <f t="shared" ca="1" si="26"/>
        <v>38.76277915932905</v>
      </c>
    </row>
    <row r="134" spans="4:17" x14ac:dyDescent="0.2">
      <c r="D134">
        <f ca="1">Sheet2!L134</f>
        <v>65.958753229621266</v>
      </c>
      <c r="F134" s="60"/>
      <c r="G134" s="59">
        <f t="shared" ca="1" si="21"/>
        <v>74.003656015420532</v>
      </c>
      <c r="H134" s="59">
        <f t="shared" ca="1" si="22"/>
        <v>74.003656015420532</v>
      </c>
      <c r="I134" s="59">
        <f t="shared" ca="1" si="23"/>
        <v>88.518582847005447</v>
      </c>
      <c r="J134" s="59">
        <f t="shared" ca="1" si="24"/>
        <v>59.488729183835616</v>
      </c>
      <c r="K134" s="59">
        <f t="shared" ca="1" si="27"/>
        <v>72.940664946269166</v>
      </c>
      <c r="L134" s="59">
        <f t="shared" ca="1" si="28"/>
        <v>67.31215709932377</v>
      </c>
      <c r="M134" s="59">
        <f t="shared" ca="1" si="29"/>
        <v>69.695869219958524</v>
      </c>
      <c r="N134" s="51">
        <f t="shared" ca="1" si="25"/>
        <v>-2.3837121206347547</v>
      </c>
      <c r="O134" s="51">
        <f t="shared" ca="1" si="30"/>
        <v>-2.3909300643978479</v>
      </c>
      <c r="P134" s="59">
        <f t="shared" ca="1" si="31"/>
        <v>2.850958840017519</v>
      </c>
      <c r="Q134" s="59">
        <f t="shared" ca="1" si="26"/>
        <v>37.623013803166039</v>
      </c>
    </row>
    <row r="135" spans="4:17" x14ac:dyDescent="0.2">
      <c r="D135">
        <f ca="1">Sheet2!L135</f>
        <v>63.443530580384568</v>
      </c>
      <c r="F135" s="60"/>
      <c r="G135" s="59">
        <f t="shared" ca="1" si="21"/>
        <v>73.466424339341913</v>
      </c>
      <c r="H135" s="59">
        <f t="shared" ca="1" si="22"/>
        <v>73.466424339341913</v>
      </c>
      <c r="I135" s="59">
        <f t="shared" ca="1" si="23"/>
        <v>89.364801692550458</v>
      </c>
      <c r="J135" s="59">
        <f t="shared" ca="1" si="24"/>
        <v>57.568046986133361</v>
      </c>
      <c r="K135" s="59">
        <f t="shared" ca="1" si="27"/>
        <v>72.036175959042069</v>
      </c>
      <c r="L135" s="59">
        <f t="shared" ca="1" si="28"/>
        <v>66.022614926344033</v>
      </c>
      <c r="M135" s="59">
        <f t="shared" ca="1" si="29"/>
        <v>68.445401492043729</v>
      </c>
      <c r="N135" s="51">
        <f t="shared" ca="1" si="25"/>
        <v>-2.4227865656996954</v>
      </c>
      <c r="O135" s="51">
        <f t="shared" ca="1" si="30"/>
        <v>-2.4121677319324131</v>
      </c>
      <c r="P135" s="59">
        <f t="shared" ca="1" si="31"/>
        <v>-2.5152226492366978</v>
      </c>
      <c r="Q135" s="59">
        <f t="shared" ca="1" si="26"/>
        <v>28.853878625094964</v>
      </c>
    </row>
    <row r="136" spans="4:17" x14ac:dyDescent="0.2">
      <c r="D136">
        <f ca="1">Sheet2!L136</f>
        <v>63.19474907660873</v>
      </c>
      <c r="F136" s="60"/>
      <c r="G136" s="59">
        <f t="shared" ca="1" si="21"/>
        <v>72.950071215524105</v>
      </c>
      <c r="H136" s="59">
        <f t="shared" ca="1" si="22"/>
        <v>72.950071215524105</v>
      </c>
      <c r="I136" s="59">
        <f t="shared" ca="1" si="23"/>
        <v>90.056486050139867</v>
      </c>
      <c r="J136" s="59">
        <f t="shared" ca="1" si="24"/>
        <v>55.843656380908342</v>
      </c>
      <c r="K136" s="59">
        <f t="shared" ca="1" si="27"/>
        <v>71.194135303572224</v>
      </c>
      <c r="L136" s="59">
        <f t="shared" ca="1" si="28"/>
        <v>65.079992976432266</v>
      </c>
      <c r="M136" s="59">
        <f t="shared" ca="1" si="29"/>
        <v>67.39527100895674</v>
      </c>
      <c r="N136" s="51">
        <f t="shared" ca="1" si="25"/>
        <v>-2.3152780325244748</v>
      </c>
      <c r="O136" s="51">
        <f t="shared" ca="1" si="30"/>
        <v>-2.3475745989937877</v>
      </c>
      <c r="P136" s="59">
        <f t="shared" ca="1" si="31"/>
        <v>-0.24878150377583808</v>
      </c>
      <c r="Q136" s="59">
        <f t="shared" ca="1" si="26"/>
        <v>26.117896502671613</v>
      </c>
    </row>
    <row r="137" spans="4:17" x14ac:dyDescent="0.2">
      <c r="D137">
        <f ca="1">Sheet2!L137</f>
        <v>62.275023893681329</v>
      </c>
      <c r="F137" s="60"/>
      <c r="G137" s="59">
        <f t="shared" ca="1" si="21"/>
        <v>72.393813800550873</v>
      </c>
      <c r="H137" s="59">
        <f t="shared" ca="1" si="22"/>
        <v>72.393813800550873</v>
      </c>
      <c r="I137" s="59">
        <f t="shared" ca="1" si="23"/>
        <v>90.708926883764676</v>
      </c>
      <c r="J137" s="59">
        <f t="shared" ca="1" si="24"/>
        <v>54.078700717337071</v>
      </c>
      <c r="K137" s="59">
        <f t="shared" ca="1" si="27"/>
        <v>70.344696121677856</v>
      </c>
      <c r="L137" s="59">
        <f t="shared" ca="1" si="28"/>
        <v>64.14500328218196</v>
      </c>
      <c r="M137" s="59">
        <f t="shared" ca="1" si="29"/>
        <v>66.371221585901665</v>
      </c>
      <c r="N137" s="51">
        <f t="shared" ca="1" si="25"/>
        <v>-2.2262183037197047</v>
      </c>
      <c r="O137" s="51">
        <f t="shared" ca="1" si="30"/>
        <v>-2.2666704021443991</v>
      </c>
      <c r="P137" s="59">
        <f t="shared" ca="1" si="31"/>
        <v>-0.91972518292740091</v>
      </c>
      <c r="Q137" s="59">
        <f t="shared" ca="1" si="26"/>
        <v>26.499361297647411</v>
      </c>
    </row>
    <row r="138" spans="4:17" x14ac:dyDescent="0.2">
      <c r="D138">
        <f ca="1">Sheet2!L138</f>
        <v>58.077824554233686</v>
      </c>
      <c r="F138" s="60"/>
      <c r="G138" s="59">
        <f t="shared" ca="1" si="21"/>
        <v>71.547856574542479</v>
      </c>
      <c r="H138" s="59">
        <f t="shared" ca="1" si="22"/>
        <v>71.547856574542479</v>
      </c>
      <c r="I138" s="59">
        <f t="shared" ca="1" si="23"/>
        <v>91.762301715883439</v>
      </c>
      <c r="J138" s="59">
        <f t="shared" ca="1" si="24"/>
        <v>51.333411433201512</v>
      </c>
      <c r="K138" s="59">
        <f t="shared" ca="1" si="27"/>
        <v>69.176422639064128</v>
      </c>
      <c r="L138" s="59">
        <f t="shared" ca="1" si="28"/>
        <v>62.122610372865871</v>
      </c>
      <c r="M138" s="59">
        <f t="shared" ca="1" si="29"/>
        <v>64.712542179568075</v>
      </c>
      <c r="N138" s="51">
        <f t="shared" ca="1" si="25"/>
        <v>-2.5899318067022037</v>
      </c>
      <c r="O138" s="51">
        <f t="shared" ca="1" si="30"/>
        <v>-2.4821780051829356</v>
      </c>
      <c r="P138" s="59">
        <f t="shared" ca="1" si="31"/>
        <v>-4.1971993394476428</v>
      </c>
      <c r="Q138" s="59">
        <f t="shared" ca="1" si="26"/>
        <v>17.324204287212737</v>
      </c>
    </row>
    <row r="139" spans="4:17" x14ac:dyDescent="0.2">
      <c r="D139">
        <f ca="1">Sheet2!L139</f>
        <v>51.618132419884304</v>
      </c>
      <c r="F139" s="60"/>
      <c r="G139" s="59">
        <f t="shared" ca="1" si="21"/>
        <v>70.546410733769804</v>
      </c>
      <c r="H139" s="59">
        <f t="shared" ca="1" si="22"/>
        <v>70.546410733769804</v>
      </c>
      <c r="I139" s="59">
        <f t="shared" ca="1" si="23"/>
        <v>94.183879728311538</v>
      </c>
      <c r="J139" s="59">
        <f t="shared" ca="1" si="24"/>
        <v>46.908941739228069</v>
      </c>
      <c r="K139" s="59">
        <f t="shared" ca="1" si="27"/>
        <v>67.504204522951767</v>
      </c>
      <c r="L139" s="59">
        <f t="shared" ca="1" si="28"/>
        <v>58.621117721872018</v>
      </c>
      <c r="M139" s="59">
        <f t="shared" ca="1" si="29"/>
        <v>62.093660227631325</v>
      </c>
      <c r="N139" s="51">
        <f t="shared" ca="1" si="25"/>
        <v>-3.4725425057593071</v>
      </c>
      <c r="O139" s="51">
        <f t="shared" ca="1" si="30"/>
        <v>-3.1424210055671833</v>
      </c>
      <c r="P139" s="59">
        <f t="shared" ca="1" si="31"/>
        <v>-6.4596921343493818</v>
      </c>
      <c r="Q139" s="59">
        <f t="shared" ca="1" si="26"/>
        <v>15.320972463427168</v>
      </c>
    </row>
    <row r="140" spans="4:17" x14ac:dyDescent="0.2">
      <c r="D140">
        <f ca="1">Sheet2!L140</f>
        <v>50.422246649847033</v>
      </c>
      <c r="F140" s="60"/>
      <c r="G140" s="59">
        <f t="shared" ca="1" si="21"/>
        <v>69.307909663783647</v>
      </c>
      <c r="H140" s="59">
        <f t="shared" ca="1" si="22"/>
        <v>69.307909663783647</v>
      </c>
      <c r="I140" s="59">
        <f t="shared" ca="1" si="23"/>
        <v>95.748823013088042</v>
      </c>
      <c r="J140" s="59">
        <f t="shared" ca="1" si="24"/>
        <v>42.866996314479245</v>
      </c>
      <c r="K140" s="59">
        <f t="shared" ca="1" si="27"/>
        <v>65.877351392179889</v>
      </c>
      <c r="L140" s="59">
        <f t="shared" ca="1" si="28"/>
        <v>55.888160697863697</v>
      </c>
      <c r="M140" s="59">
        <f t="shared" ca="1" si="29"/>
        <v>59.759377512074465</v>
      </c>
      <c r="N140" s="51">
        <f t="shared" ca="1" si="25"/>
        <v>-3.8712168142107686</v>
      </c>
      <c r="O140" s="51">
        <f t="shared" ca="1" si="30"/>
        <v>-3.62828487799624</v>
      </c>
      <c r="P140" s="59">
        <f t="shared" ca="1" si="31"/>
        <v>-1.1958857700372718</v>
      </c>
      <c r="Q140" s="59">
        <f t="shared" ca="1" si="26"/>
        <v>13.395591138751669</v>
      </c>
    </row>
    <row r="141" spans="4:17" x14ac:dyDescent="0.2">
      <c r="D141">
        <f ca="1">Sheet2!L141</f>
        <v>54.353050318573096</v>
      </c>
      <c r="F141" s="60"/>
      <c r="G141" s="59">
        <f t="shared" ca="1" si="21"/>
        <v>68.087074063013915</v>
      </c>
      <c r="H141" s="59">
        <f t="shared" ca="1" si="22"/>
        <v>68.087074063013915</v>
      </c>
      <c r="I141" s="59">
        <f t="shared" ca="1" si="23"/>
        <v>95.30179374531896</v>
      </c>
      <c r="J141" s="59">
        <f t="shared" ca="1" si="24"/>
        <v>40.87235438070887</v>
      </c>
      <c r="K141" s="59">
        <f t="shared" ca="1" si="27"/>
        <v>64.779798908979245</v>
      </c>
      <c r="L141" s="59">
        <f t="shared" ca="1" si="28"/>
        <v>55.376457238100173</v>
      </c>
      <c r="M141" s="59">
        <f t="shared" ca="1" si="29"/>
        <v>58.678112073374194</v>
      </c>
      <c r="N141" s="51">
        <f t="shared" ca="1" si="25"/>
        <v>-3.3016548352740216</v>
      </c>
      <c r="O141" s="51">
        <f t="shared" ca="1" si="30"/>
        <v>-3.410531516181428</v>
      </c>
      <c r="P141" s="59">
        <f t="shared" ca="1" si="31"/>
        <v>3.9308036687260639</v>
      </c>
      <c r="Q141" s="59">
        <f t="shared" ca="1" si="26"/>
        <v>21.955022799503567</v>
      </c>
    </row>
    <row r="142" spans="4:17" x14ac:dyDescent="0.2">
      <c r="D142">
        <f ca="1">Sheet2!L142</f>
        <v>54.19350401055442</v>
      </c>
      <c r="F142" s="60"/>
      <c r="G142" s="59">
        <f t="shared" ca="1" si="21"/>
        <v>66.795559049705687</v>
      </c>
      <c r="H142" s="59">
        <f t="shared" ca="1" si="22"/>
        <v>66.795559049705687</v>
      </c>
      <c r="I142" s="59">
        <f t="shared" ca="1" si="23"/>
        <v>94.135662644311651</v>
      </c>
      <c r="J142" s="59">
        <f t="shared" ca="1" si="24"/>
        <v>39.455455455099717</v>
      </c>
      <c r="K142" s="59">
        <f t="shared" ca="1" si="27"/>
        <v>63.7715803472245</v>
      </c>
      <c r="L142" s="59">
        <f t="shared" ca="1" si="28"/>
        <v>54.982139495584931</v>
      </c>
      <c r="M142" s="59">
        <f t="shared" ca="1" si="29"/>
        <v>57.781190460810244</v>
      </c>
      <c r="N142" s="51">
        <f t="shared" ca="1" si="25"/>
        <v>-2.7990509652253124</v>
      </c>
      <c r="O142" s="51">
        <f t="shared" ca="1" si="30"/>
        <v>-3.0028778155440179</v>
      </c>
      <c r="P142" s="59">
        <f t="shared" ca="1" si="31"/>
        <v>-0.15954630801867609</v>
      </c>
      <c r="Q142" s="59">
        <f t="shared" ca="1" si="26"/>
        <v>24.806045431091505</v>
      </c>
    </row>
    <row r="143" spans="4:17" x14ac:dyDescent="0.2">
      <c r="D143">
        <f ca="1">Sheet2!L143</f>
        <v>52.665147329280863</v>
      </c>
      <c r="F143" s="60"/>
      <c r="G143" s="59">
        <f t="shared" ca="1" si="21"/>
        <v>65.498972284860955</v>
      </c>
      <c r="H143" s="59">
        <f t="shared" ca="1" si="22"/>
        <v>65.498972284860955</v>
      </c>
      <c r="I143" s="59">
        <f t="shared" ca="1" si="23"/>
        <v>93.033282536528404</v>
      </c>
      <c r="J143" s="59">
        <f t="shared" ca="1" si="24"/>
        <v>37.964662033193505</v>
      </c>
      <c r="K143" s="59">
        <f t="shared" ca="1" si="27"/>
        <v>62.713824821706062</v>
      </c>
      <c r="L143" s="59">
        <f t="shared" ca="1" si="28"/>
        <v>54.209808773483573</v>
      </c>
      <c r="M143" s="59">
        <f t="shared" ca="1" si="29"/>
        <v>56.757981834504371</v>
      </c>
      <c r="N143" s="51">
        <f t="shared" ca="1" si="25"/>
        <v>-2.5481730610207975</v>
      </c>
      <c r="O143" s="51">
        <f t="shared" ca="1" si="30"/>
        <v>-2.6997413125285377</v>
      </c>
      <c r="P143" s="59">
        <f t="shared" ca="1" si="31"/>
        <v>-1.5283566812735572</v>
      </c>
      <c r="Q143" s="59">
        <f t="shared" ca="1" si="26"/>
        <v>25.354910125270919</v>
      </c>
    </row>
    <row r="144" spans="4:17" x14ac:dyDescent="0.2">
      <c r="D144">
        <f ca="1">Sheet2!L144</f>
        <v>49.854893312052511</v>
      </c>
      <c r="F144" s="60"/>
      <c r="G144" s="59">
        <f t="shared" ca="1" si="21"/>
        <v>63.91315506518864</v>
      </c>
      <c r="H144" s="59">
        <f t="shared" ca="1" si="22"/>
        <v>63.91315506518864</v>
      </c>
      <c r="I144" s="59">
        <f t="shared" ca="1" si="23"/>
        <v>90.981837710680338</v>
      </c>
      <c r="J144" s="59">
        <f t="shared" ca="1" si="24"/>
        <v>36.844472419696942</v>
      </c>
      <c r="K144" s="59">
        <f t="shared" ca="1" si="27"/>
        <v>61.489164677929537</v>
      </c>
      <c r="L144" s="59">
        <f t="shared" ca="1" si="28"/>
        <v>52.75817028633989</v>
      </c>
      <c r="M144" s="59">
        <f t="shared" ca="1" si="29"/>
        <v>55.377364130014001</v>
      </c>
      <c r="N144" s="51">
        <f t="shared" ca="1" si="25"/>
        <v>-2.6191938436741111</v>
      </c>
      <c r="O144" s="51">
        <f t="shared" ca="1" si="30"/>
        <v>-2.6460429999589201</v>
      </c>
      <c r="P144" s="59">
        <f t="shared" ca="1" si="31"/>
        <v>-2.8102540172283526</v>
      </c>
      <c r="Q144" s="59">
        <f t="shared" ca="1" si="26"/>
        <v>25.391908573531822</v>
      </c>
    </row>
    <row r="145" spans="4:17" x14ac:dyDescent="0.2">
      <c r="D145">
        <f ca="1">Sheet2!L145</f>
        <v>45.177372754728118</v>
      </c>
      <c r="F145" s="60"/>
      <c r="G145" s="59">
        <f t="shared" ca="1" si="21"/>
        <v>62.181426419180909</v>
      </c>
      <c r="H145" s="59">
        <f t="shared" ca="1" si="22"/>
        <v>62.181426419180909</v>
      </c>
      <c r="I145" s="59">
        <f t="shared" ca="1" si="23"/>
        <v>89.530103763025295</v>
      </c>
      <c r="J145" s="59">
        <f t="shared" ca="1" si="24"/>
        <v>34.832749075336523</v>
      </c>
      <c r="K145" s="59">
        <f t="shared" ca="1" si="27"/>
        <v>59.93566068524369</v>
      </c>
      <c r="L145" s="59">
        <f t="shared" ca="1" si="28"/>
        <v>50.231237775802633</v>
      </c>
      <c r="M145" s="59">
        <f t="shared" ca="1" si="29"/>
        <v>53.337365854956829</v>
      </c>
      <c r="N145" s="51">
        <f t="shared" ca="1" si="25"/>
        <v>-3.1061280791541961</v>
      </c>
      <c r="O145" s="51">
        <f t="shared" ca="1" si="30"/>
        <v>-2.9527663860891042</v>
      </c>
      <c r="P145" s="59">
        <f t="shared" ca="1" si="31"/>
        <v>-4.6775205573243923</v>
      </c>
      <c r="Q145" s="59">
        <f t="shared" ca="1" si="26"/>
        <v>17.301991735024473</v>
      </c>
    </row>
    <row r="146" spans="4:17" x14ac:dyDescent="0.2">
      <c r="D146">
        <f ca="1">Sheet2!L146</f>
        <v>45.948363105380068</v>
      </c>
      <c r="F146" s="60"/>
      <c r="G146" s="59">
        <f t="shared" ca="1" si="21"/>
        <v>60.452310033388997</v>
      </c>
      <c r="H146" s="59">
        <f t="shared" ca="1" si="22"/>
        <v>60.452310033388997</v>
      </c>
      <c r="I146" s="59">
        <f t="shared" ca="1" si="23"/>
        <v>86.815553411586066</v>
      </c>
      <c r="J146" s="59">
        <f t="shared" ca="1" si="24"/>
        <v>34.089066655191928</v>
      </c>
      <c r="K146" s="59">
        <f t="shared" ca="1" si="27"/>
        <v>58.60353710620906</v>
      </c>
      <c r="L146" s="59">
        <f t="shared" ca="1" si="28"/>
        <v>48.803612885661785</v>
      </c>
      <c r="M146" s="59">
        <f t="shared" ca="1" si="29"/>
        <v>51.859565305041478</v>
      </c>
      <c r="N146" s="51">
        <f t="shared" ca="1" si="25"/>
        <v>-3.0559524193796932</v>
      </c>
      <c r="O146" s="51">
        <f t="shared" ca="1" si="30"/>
        <v>-3.0215570749494969</v>
      </c>
      <c r="P146" s="59">
        <f t="shared" ca="1" si="31"/>
        <v>0.77099035065194954</v>
      </c>
      <c r="Q146" s="59">
        <f t="shared" ca="1" si="26"/>
        <v>20.924439957434984</v>
      </c>
    </row>
    <row r="147" spans="4:17" x14ac:dyDescent="0.2">
      <c r="D147">
        <f ca="1">Sheet2!L147</f>
        <v>51.370692948632183</v>
      </c>
      <c r="F147" s="60"/>
      <c r="G147" s="59">
        <f t="shared" ca="1" si="21"/>
        <v>59.097344769206948</v>
      </c>
      <c r="H147" s="59">
        <f t="shared" ca="1" si="22"/>
        <v>59.097344769206948</v>
      </c>
      <c r="I147" s="59">
        <f t="shared" ca="1" si="23"/>
        <v>83.263830813831063</v>
      </c>
      <c r="J147" s="59">
        <f t="shared" ca="1" si="24"/>
        <v>34.930858724582833</v>
      </c>
      <c r="K147" s="59">
        <f t="shared" ca="1" si="27"/>
        <v>57.91469480548745</v>
      </c>
      <c r="L147" s="59">
        <f t="shared" ca="1" si="28"/>
        <v>49.659306239985256</v>
      </c>
      <c r="M147" s="59">
        <f t="shared" ca="1" si="29"/>
        <v>51.761790833759619</v>
      </c>
      <c r="N147" s="51">
        <f t="shared" ca="1" si="25"/>
        <v>-2.1024845937743635</v>
      </c>
      <c r="O147" s="51">
        <f t="shared" ca="1" si="30"/>
        <v>-2.4088420874994081</v>
      </c>
      <c r="P147" s="59">
        <f t="shared" ca="1" si="31"/>
        <v>5.4223298432521148</v>
      </c>
      <c r="Q147" s="59">
        <f t="shared" ca="1" si="26"/>
        <v>34.42829313034386</v>
      </c>
    </row>
    <row r="148" spans="4:17" x14ac:dyDescent="0.2">
      <c r="D148">
        <f ca="1">Sheet2!L148</f>
        <v>54.257343430039256</v>
      </c>
      <c r="F148" s="60"/>
      <c r="G148" s="59">
        <f t="shared" ca="1" si="21"/>
        <v>58.14177662691155</v>
      </c>
      <c r="H148" s="59">
        <f t="shared" ca="1" si="22"/>
        <v>58.14177662691155</v>
      </c>
      <c r="I148" s="59">
        <f t="shared" ca="1" si="23"/>
        <v>80.614148514158728</v>
      </c>
      <c r="J148" s="59">
        <f t="shared" ca="1" si="24"/>
        <v>35.66940473966438</v>
      </c>
      <c r="K148" s="59">
        <f t="shared" ca="1" si="27"/>
        <v>57.566375626873338</v>
      </c>
      <c r="L148" s="59">
        <f t="shared" ca="1" si="28"/>
        <v>51.191985303336594</v>
      </c>
      <c r="M148" s="59">
        <f t="shared" ca="1" si="29"/>
        <v>52.260901353015555</v>
      </c>
      <c r="N148" s="51">
        <f t="shared" ca="1" si="25"/>
        <v>-1.0689160496789611</v>
      </c>
      <c r="O148" s="51">
        <f t="shared" ca="1" si="30"/>
        <v>-1.5155580622857769</v>
      </c>
      <c r="P148" s="59">
        <f t="shared" ca="1" si="31"/>
        <v>2.8866504814070737</v>
      </c>
      <c r="Q148" s="59">
        <f t="shared" ca="1" si="26"/>
        <v>34.490333912422443</v>
      </c>
    </row>
    <row r="149" spans="4:17" x14ac:dyDescent="0.2">
      <c r="D149">
        <f ca="1">Sheet2!L149</f>
        <v>54.089809771368216</v>
      </c>
      <c r="F149" s="60"/>
      <c r="G149" s="59">
        <f t="shared" ref="G149:G212" ca="1" si="32">SUM(D130:D149)/20</f>
        <v>57.295439166149791</v>
      </c>
      <c r="H149" s="59">
        <f t="shared" ca="1" si="22"/>
        <v>57.295439166149791</v>
      </c>
      <c r="I149" s="59">
        <f t="shared" ca="1" si="23"/>
        <v>78.268364448861888</v>
      </c>
      <c r="J149" s="59">
        <f t="shared" ca="1" si="24"/>
        <v>36.322513883437693</v>
      </c>
      <c r="K149" s="59">
        <f t="shared" ca="1" si="27"/>
        <v>57.235274116825231</v>
      </c>
      <c r="L149" s="59">
        <f t="shared" ca="1" si="28"/>
        <v>52.15792679268047</v>
      </c>
      <c r="M149" s="59">
        <f t="shared" ca="1" si="29"/>
        <v>52.626683036686089</v>
      </c>
      <c r="N149" s="51">
        <f t="shared" ca="1" si="25"/>
        <v>-0.46875624400561833</v>
      </c>
      <c r="O149" s="51">
        <f t="shared" ca="1" si="30"/>
        <v>-0.81769018343233801</v>
      </c>
      <c r="P149" s="59">
        <f t="shared" ca="1" si="31"/>
        <v>-0.16753365867104009</v>
      </c>
      <c r="Q149" s="59">
        <f t="shared" ca="1" si="26"/>
        <v>36.779293922007291</v>
      </c>
    </row>
    <row r="150" spans="4:17" x14ac:dyDescent="0.2">
      <c r="D150">
        <f ca="1">Sheet2!L150</f>
        <v>52.115769544868748</v>
      </c>
      <c r="F150" s="60"/>
      <c r="G150" s="59">
        <f t="shared" ca="1" si="32"/>
        <v>56.493624879292028</v>
      </c>
      <c r="H150" s="59">
        <f t="shared" ca="1" si="22"/>
        <v>56.493624879292028</v>
      </c>
      <c r="I150" s="59">
        <f t="shared" ca="1" si="23"/>
        <v>76.456353843566532</v>
      </c>
      <c r="J150" s="59">
        <f t="shared" ca="1" si="24"/>
        <v>36.530895915017524</v>
      </c>
      <c r="K150" s="59">
        <f t="shared" ca="1" si="27"/>
        <v>56.747702252829377</v>
      </c>
      <c r="L150" s="59">
        <f t="shared" ca="1" si="28"/>
        <v>52.143874376743227</v>
      </c>
      <c r="M150" s="59">
        <f t="shared" ca="1" si="29"/>
        <v>52.524500338322625</v>
      </c>
      <c r="N150" s="51">
        <f t="shared" ca="1" si="25"/>
        <v>-0.38062596157939765</v>
      </c>
      <c r="O150" s="51">
        <f t="shared" ca="1" si="30"/>
        <v>-0.52631403553037781</v>
      </c>
      <c r="P150" s="59">
        <f t="shared" ca="1" si="31"/>
        <v>-1.9740402264994685</v>
      </c>
      <c r="Q150" s="59">
        <f t="shared" ca="1" si="26"/>
        <v>35.068973322833983</v>
      </c>
    </row>
    <row r="151" spans="4:17" x14ac:dyDescent="0.2">
      <c r="D151">
        <f ca="1">Sheet2!L151</f>
        <v>55.699190757997371</v>
      </c>
      <c r="F151" s="60"/>
      <c r="G151" s="59">
        <f t="shared" ca="1" si="32"/>
        <v>55.738070695132002</v>
      </c>
      <c r="H151" s="59">
        <f t="shared" ca="1" si="22"/>
        <v>55.738070695132002</v>
      </c>
      <c r="I151" s="59">
        <f t="shared" ca="1" si="23"/>
        <v>73.419567987536141</v>
      </c>
      <c r="J151" s="59">
        <f t="shared" ca="1" si="24"/>
        <v>38.056573402727857</v>
      </c>
      <c r="K151" s="59">
        <f t="shared" ca="1" si="27"/>
        <v>56.647844015226326</v>
      </c>
      <c r="L151" s="59">
        <f t="shared" ca="1" si="28"/>
        <v>53.328979837161285</v>
      </c>
      <c r="M151" s="59">
        <f t="shared" ca="1" si="29"/>
        <v>53.15943842225758</v>
      </c>
      <c r="N151" s="51">
        <f t="shared" ca="1" si="25"/>
        <v>0.16954141490370489</v>
      </c>
      <c r="O151" s="51">
        <f t="shared" ca="1" si="30"/>
        <v>-6.2410401907656024E-2</v>
      </c>
      <c r="P151" s="59">
        <f t="shared" ca="1" si="31"/>
        <v>3.5834212131286236</v>
      </c>
      <c r="Q151" s="59">
        <f t="shared" ca="1" si="26"/>
        <v>41.731470612454636</v>
      </c>
    </row>
    <row r="152" spans="4:17" x14ac:dyDescent="0.2">
      <c r="D152">
        <f ca="1">Sheet2!L152</f>
        <v>53.172712225866455</v>
      </c>
      <c r="F152" s="60"/>
      <c r="G152" s="59">
        <f t="shared" ca="1" si="32"/>
        <v>55.049795215160295</v>
      </c>
      <c r="H152" s="59">
        <f t="shared" ca="1" si="22"/>
        <v>55.049795215160295</v>
      </c>
      <c r="I152" s="59">
        <f t="shared" ca="1" si="23"/>
        <v>71.22242422808624</v>
      </c>
      <c r="J152" s="59">
        <f t="shared" ca="1" si="24"/>
        <v>38.877166202234349</v>
      </c>
      <c r="K152" s="59">
        <f t="shared" ca="1" si="27"/>
        <v>56.316879082906333</v>
      </c>
      <c r="L152" s="59">
        <f t="shared" ca="1" si="28"/>
        <v>53.276890633396349</v>
      </c>
      <c r="M152" s="59">
        <f t="shared" ca="1" si="29"/>
        <v>53.162093182979362</v>
      </c>
      <c r="N152" s="51">
        <f t="shared" ca="1" si="25"/>
        <v>0.11479745041698663</v>
      </c>
      <c r="O152" s="51">
        <f t="shared" ca="1" si="30"/>
        <v>5.5728166308772413E-2</v>
      </c>
      <c r="P152" s="59">
        <f t="shared" ca="1" si="31"/>
        <v>-2.5264785321309162</v>
      </c>
      <c r="Q152" s="59">
        <f t="shared" ca="1" si="26"/>
        <v>43.561746905550947</v>
      </c>
    </row>
    <row r="153" spans="4:17" x14ac:dyDescent="0.2">
      <c r="D153">
        <f ca="1">Sheet2!L153</f>
        <v>51.627444069576825</v>
      </c>
      <c r="F153" s="60"/>
      <c r="G153" s="59">
        <f t="shared" ca="1" si="32"/>
        <v>54.47577769915894</v>
      </c>
      <c r="H153" s="59">
        <f t="shared" ca="1" si="22"/>
        <v>54.47577769915894</v>
      </c>
      <c r="I153" s="59">
        <f t="shared" ca="1" si="23"/>
        <v>69.894871662270404</v>
      </c>
      <c r="J153" s="59">
        <f t="shared" ca="1" si="24"/>
        <v>39.056683736047475</v>
      </c>
      <c r="K153" s="59">
        <f t="shared" ca="1" si="27"/>
        <v>55.870266224493996</v>
      </c>
      <c r="L153" s="59">
        <f t="shared" ca="1" si="28"/>
        <v>52.727075112123174</v>
      </c>
      <c r="M153" s="59">
        <f t="shared" ca="1" si="29"/>
        <v>52.855163360298853</v>
      </c>
      <c r="N153" s="51">
        <f t="shared" ca="1" si="25"/>
        <v>-0.1280882481756791</v>
      </c>
      <c r="O153" s="51">
        <f t="shared" ca="1" si="30"/>
        <v>-6.6816110014195268E-2</v>
      </c>
      <c r="P153" s="59">
        <f t="shared" ca="1" si="31"/>
        <v>-1.5452681562896302</v>
      </c>
      <c r="Q153" s="59">
        <f t="shared" ca="1" si="26"/>
        <v>50.014032411149991</v>
      </c>
    </row>
    <row r="154" spans="4:17" x14ac:dyDescent="0.2">
      <c r="D154">
        <f ca="1">Sheet2!L154</f>
        <v>50.165759748689453</v>
      </c>
      <c r="F154" s="60"/>
      <c r="G154" s="59">
        <f t="shared" ca="1" si="32"/>
        <v>53.686128025112353</v>
      </c>
      <c r="H154" s="59">
        <f t="shared" ca="1" si="22"/>
        <v>53.686128025112353</v>
      </c>
      <c r="I154" s="59">
        <f t="shared" ca="1" si="23"/>
        <v>67.386321248944853</v>
      </c>
      <c r="J154" s="59">
        <f t="shared" ca="1" si="24"/>
        <v>39.985934801279853</v>
      </c>
      <c r="K154" s="59">
        <f t="shared" ca="1" si="27"/>
        <v>55.326979893464987</v>
      </c>
      <c r="L154" s="59">
        <f t="shared" ca="1" si="28"/>
        <v>51.873303324311934</v>
      </c>
      <c r="M154" s="59">
        <f t="shared" ca="1" si="29"/>
        <v>52.31728263797698</v>
      </c>
      <c r="N154" s="51">
        <f t="shared" ca="1" si="25"/>
        <v>-0.4439793136650465</v>
      </c>
      <c r="O154" s="51">
        <f t="shared" ca="1" si="30"/>
        <v>-0.31825824578142942</v>
      </c>
      <c r="P154" s="59">
        <f t="shared" ca="1" si="31"/>
        <v>-1.4616843208873718</v>
      </c>
      <c r="Q154" s="59">
        <f t="shared" ca="1" si="26"/>
        <v>49.616552793167919</v>
      </c>
    </row>
    <row r="155" spans="4:17" x14ac:dyDescent="0.2">
      <c r="D155">
        <f ca="1">Sheet2!L155</f>
        <v>49.445518093593684</v>
      </c>
      <c r="F155" s="60"/>
      <c r="G155" s="59">
        <f t="shared" ca="1" si="32"/>
        <v>52.986227400772805</v>
      </c>
      <c r="H155" s="59">
        <f t="shared" ca="1" si="22"/>
        <v>52.986227400772805</v>
      </c>
      <c r="I155" s="59">
        <f t="shared" ca="1" si="23"/>
        <v>65.357909062895857</v>
      </c>
      <c r="J155" s="59">
        <f t="shared" ca="1" si="24"/>
        <v>40.61454573864976</v>
      </c>
      <c r="K155" s="59">
        <f t="shared" ca="1" si="27"/>
        <v>54.766840674429623</v>
      </c>
      <c r="L155" s="59">
        <f t="shared" ca="1" si="28"/>
        <v>51.064041580739186</v>
      </c>
      <c r="M155" s="59">
        <f t="shared" ca="1" si="29"/>
        <v>51.742929729100325</v>
      </c>
      <c r="N155" s="51">
        <f t="shared" ca="1" si="25"/>
        <v>-0.67888814836113909</v>
      </c>
      <c r="O155" s="51">
        <f t="shared" ca="1" si="30"/>
        <v>-0.55867818083456922</v>
      </c>
      <c r="P155" s="59">
        <f t="shared" ca="1" si="31"/>
        <v>-0.72024165509576932</v>
      </c>
      <c r="Q155" s="59">
        <f t="shared" ca="1" si="26"/>
        <v>41.884168597236211</v>
      </c>
    </row>
    <row r="156" spans="4:17" x14ac:dyDescent="0.2">
      <c r="D156">
        <f ca="1">Sheet2!L156</f>
        <v>47.703584552880912</v>
      </c>
      <c r="F156" s="60"/>
      <c r="G156" s="59">
        <f t="shared" ca="1" si="32"/>
        <v>52.211669174586426</v>
      </c>
      <c r="H156" s="59">
        <f t="shared" ca="1" si="22"/>
        <v>52.211669174586426</v>
      </c>
      <c r="I156" s="59">
        <f t="shared" ca="1" si="23"/>
        <v>63.070317009722835</v>
      </c>
      <c r="J156" s="59">
        <f t="shared" ca="1" si="24"/>
        <v>41.353021339450017</v>
      </c>
      <c r="K156" s="59">
        <f t="shared" ca="1" si="27"/>
        <v>54.094149615234507</v>
      </c>
      <c r="L156" s="59">
        <f t="shared" ca="1" si="28"/>
        <v>49.943889238119766</v>
      </c>
      <c r="M156" s="59">
        <f t="shared" ca="1" si="29"/>
        <v>50.935060693856443</v>
      </c>
      <c r="N156" s="51">
        <f t="shared" ca="1" si="25"/>
        <v>-0.99117145573667642</v>
      </c>
      <c r="O156" s="51">
        <f t="shared" ca="1" si="30"/>
        <v>-0.84700703076930739</v>
      </c>
      <c r="P156" s="59">
        <f t="shared" ca="1" si="31"/>
        <v>-1.7419335407127718</v>
      </c>
      <c r="Q156" s="59">
        <f t="shared" ca="1" si="26"/>
        <v>39.801081196518439</v>
      </c>
    </row>
    <row r="157" spans="4:17" x14ac:dyDescent="0.2">
      <c r="D157">
        <f ca="1">Sheet2!L157</f>
        <v>53.273041580551677</v>
      </c>
      <c r="F157" s="60"/>
      <c r="G157" s="59">
        <f t="shared" ca="1" si="32"/>
        <v>51.761570058929941</v>
      </c>
      <c r="H157" s="59">
        <f t="shared" ca="1" si="22"/>
        <v>51.761570058929941</v>
      </c>
      <c r="I157" s="59">
        <f t="shared" ca="1" si="23"/>
        <v>60.50441462583634</v>
      </c>
      <c r="J157" s="59">
        <f t="shared" ca="1" si="24"/>
        <v>43.018725492023542</v>
      </c>
      <c r="K157" s="59">
        <f t="shared" ca="1" si="27"/>
        <v>54.015948850026618</v>
      </c>
      <c r="L157" s="59">
        <f t="shared" ca="1" si="28"/>
        <v>51.053606685597074</v>
      </c>
      <c r="M157" s="59">
        <f t="shared" ca="1" si="29"/>
        <v>51.402656871195489</v>
      </c>
      <c r="N157" s="51">
        <f t="shared" ca="1" si="25"/>
        <v>-0.34905018559841494</v>
      </c>
      <c r="O157" s="51">
        <f t="shared" ca="1" si="30"/>
        <v>-0.51503580065537913</v>
      </c>
      <c r="P157" s="59">
        <f t="shared" ca="1" si="31"/>
        <v>5.5694570276707651</v>
      </c>
      <c r="Q157" s="59">
        <f t="shared" ca="1" si="26"/>
        <v>50.847645687358494</v>
      </c>
    </row>
    <row r="158" spans="4:17" x14ac:dyDescent="0.2">
      <c r="D158">
        <f ca="1">Sheet2!L158</f>
        <v>47.533347845722275</v>
      </c>
      <c r="F158" s="60"/>
      <c r="G158" s="59">
        <f t="shared" ca="1" si="32"/>
        <v>51.234346223504375</v>
      </c>
      <c r="H158" s="59">
        <f t="shared" ca="1" si="22"/>
        <v>51.234346223504375</v>
      </c>
      <c r="I158" s="59">
        <f t="shared" ca="1" si="23"/>
        <v>59.325153077629793</v>
      </c>
      <c r="J158" s="59">
        <f t="shared" ca="1" si="24"/>
        <v>43.143539369378956</v>
      </c>
      <c r="K158" s="59">
        <f t="shared" ca="1" si="27"/>
        <v>53.398558278188112</v>
      </c>
      <c r="L158" s="59">
        <f t="shared" ca="1" si="28"/>
        <v>49.880187072305475</v>
      </c>
      <c r="M158" s="59">
        <f t="shared" ca="1" si="29"/>
        <v>50.628795066100849</v>
      </c>
      <c r="N158" s="51">
        <f t="shared" ca="1" si="25"/>
        <v>-0.74860799379537468</v>
      </c>
      <c r="O158" s="51">
        <f t="shared" ca="1" si="30"/>
        <v>-0.6707505960820429</v>
      </c>
      <c r="P158" s="59">
        <f t="shared" ca="1" si="31"/>
        <v>-5.7396937348294017</v>
      </c>
      <c r="Q158" s="59">
        <f t="shared" ca="1" si="26"/>
        <v>47.0073337663353</v>
      </c>
    </row>
    <row r="159" spans="4:17" x14ac:dyDescent="0.2">
      <c r="D159">
        <f ca="1">Sheet2!L159</f>
        <v>48.089287699650477</v>
      </c>
      <c r="F159" s="60"/>
      <c r="G159" s="59">
        <f t="shared" ca="1" si="32"/>
        <v>51.057903987492686</v>
      </c>
      <c r="H159" s="59">
        <f t="shared" ca="1" si="22"/>
        <v>51.057903987492686</v>
      </c>
      <c r="I159" s="59">
        <f t="shared" ca="1" si="23"/>
        <v>59.370048011126485</v>
      </c>
      <c r="J159" s="59">
        <f t="shared" ca="1" si="24"/>
        <v>42.745759963858887</v>
      </c>
      <c r="K159" s="59">
        <f t="shared" ca="1" si="27"/>
        <v>52.892913461184527</v>
      </c>
      <c r="L159" s="59">
        <f t="shared" ca="1" si="28"/>
        <v>49.283220614753816</v>
      </c>
      <c r="M159" s="59">
        <f t="shared" ca="1" si="29"/>
        <v>50.120893592810773</v>
      </c>
      <c r="N159" s="51">
        <f t="shared" ca="1" si="25"/>
        <v>-0.83767297805695762</v>
      </c>
      <c r="O159" s="51">
        <f t="shared" ca="1" si="30"/>
        <v>-0.78203218406531949</v>
      </c>
      <c r="P159" s="59">
        <f t="shared" ca="1" si="31"/>
        <v>0.55593985392820144</v>
      </c>
      <c r="Q159" s="59">
        <f t="shared" ca="1" si="26"/>
        <v>54.199998971502893</v>
      </c>
    </row>
    <row r="160" spans="4:17" x14ac:dyDescent="0.2">
      <c r="D160">
        <f ca="1">Sheet2!L160</f>
        <v>46.619766953990819</v>
      </c>
      <c r="F160" s="60"/>
      <c r="G160" s="59">
        <f t="shared" ca="1" si="32"/>
        <v>50.867780002699867</v>
      </c>
      <c r="H160" s="59">
        <f t="shared" ca="1" si="22"/>
        <v>50.867780002699867</v>
      </c>
      <c r="I160" s="59">
        <f t="shared" ca="1" si="23"/>
        <v>59.613242245173431</v>
      </c>
      <c r="J160" s="59">
        <f t="shared" ca="1" si="24"/>
        <v>42.122317760226302</v>
      </c>
      <c r="K160" s="59">
        <f t="shared" ca="1" si="27"/>
        <v>52.295470936689888</v>
      </c>
      <c r="L160" s="59">
        <f t="shared" ca="1" si="28"/>
        <v>48.395402727832824</v>
      </c>
      <c r="M160" s="59">
        <f t="shared" ca="1" si="29"/>
        <v>49.420668265046785</v>
      </c>
      <c r="N160" s="51">
        <f t="shared" ca="1" si="25"/>
        <v>-1.0252655372139614</v>
      </c>
      <c r="O160" s="51">
        <f t="shared" ca="1" si="30"/>
        <v>-0.94418775283108081</v>
      </c>
      <c r="P160" s="59">
        <f t="shared" ca="1" si="31"/>
        <v>-1.4695207456596577</v>
      </c>
      <c r="Q160" s="59">
        <f t="shared" ca="1" si="26"/>
        <v>50.949270705537536</v>
      </c>
    </row>
    <row r="161" spans="4:17" x14ac:dyDescent="0.2">
      <c r="D161">
        <f ca="1">Sheet2!L161</f>
        <v>45.796385244114994</v>
      </c>
      <c r="F161" s="60"/>
      <c r="G161" s="59">
        <f t="shared" ca="1" si="32"/>
        <v>50.439946748976958</v>
      </c>
      <c r="H161" s="59">
        <f t="shared" ca="1" si="22"/>
        <v>50.439946748976958</v>
      </c>
      <c r="I161" s="59">
        <f t="shared" ca="1" si="23"/>
        <v>59.408112243593571</v>
      </c>
      <c r="J161" s="59">
        <f t="shared" ca="1" si="24"/>
        <v>41.471781254360344</v>
      </c>
      <c r="K161" s="59">
        <f t="shared" ca="1" si="27"/>
        <v>51.676510394539903</v>
      </c>
      <c r="L161" s="59">
        <f t="shared" ca="1" si="28"/>
        <v>47.529063566593557</v>
      </c>
      <c r="M161" s="59">
        <f t="shared" ca="1" si="29"/>
        <v>48.695811660860429</v>
      </c>
      <c r="N161" s="51">
        <f t="shared" ca="1" si="25"/>
        <v>-1.1667480942668718</v>
      </c>
      <c r="O161" s="51">
        <f t="shared" ca="1" si="30"/>
        <v>-1.0925613137882748</v>
      </c>
      <c r="P161" s="59">
        <f t="shared" ca="1" si="31"/>
        <v>-0.82338170987582515</v>
      </c>
      <c r="Q161" s="59">
        <f t="shared" ca="1" si="26"/>
        <v>40.940576402908832</v>
      </c>
    </row>
    <row r="162" spans="4:17" x14ac:dyDescent="0.2">
      <c r="D162">
        <f ca="1">Sheet2!L162</f>
        <v>49.187302294537282</v>
      </c>
      <c r="F162" s="60"/>
      <c r="G162" s="59">
        <f t="shared" ca="1" si="32"/>
        <v>50.189636663176103</v>
      </c>
      <c r="H162" s="59">
        <f t="shared" ca="1" si="22"/>
        <v>50.189636663176103</v>
      </c>
      <c r="I162" s="59">
        <f t="shared" ca="1" si="23"/>
        <v>58.846766992172967</v>
      </c>
      <c r="J162" s="59">
        <f t="shared" ca="1" si="24"/>
        <v>41.532506334179239</v>
      </c>
      <c r="K162" s="59">
        <f t="shared" ca="1" si="27"/>
        <v>51.439442956444417</v>
      </c>
      <c r="L162" s="59">
        <f t="shared" ca="1" si="28"/>
        <v>48.08180980924147</v>
      </c>
      <c r="M162" s="59">
        <f t="shared" ca="1" si="29"/>
        <v>48.794109787595801</v>
      </c>
      <c r="N162" s="51">
        <f t="shared" ca="1" si="25"/>
        <v>-0.71229997835433068</v>
      </c>
      <c r="O162" s="51">
        <f t="shared" ca="1" si="30"/>
        <v>-0.83905375683231209</v>
      </c>
      <c r="P162" s="59">
        <f t="shared" ca="1" si="31"/>
        <v>3.3909170504222885</v>
      </c>
      <c r="Q162" s="59">
        <f t="shared" ca="1" si="26"/>
        <v>41.892995917872774</v>
      </c>
    </row>
    <row r="163" spans="4:17" x14ac:dyDescent="0.2">
      <c r="D163">
        <f ca="1">Sheet2!L163</f>
        <v>51.706036481902679</v>
      </c>
      <c r="F163" s="60"/>
      <c r="G163" s="59">
        <f t="shared" ca="1" si="32"/>
        <v>50.141681120807192</v>
      </c>
      <c r="H163" s="59">
        <f t="shared" ca="1" si="22"/>
        <v>50.141681120807192</v>
      </c>
      <c r="I163" s="59">
        <f t="shared" ca="1" si="23"/>
        <v>58.709275952216544</v>
      </c>
      <c r="J163" s="59">
        <f t="shared" ca="1" si="24"/>
        <v>41.57408628939784</v>
      </c>
      <c r="K163" s="59">
        <f t="shared" ca="1" si="27"/>
        <v>51.464832816011871</v>
      </c>
      <c r="L163" s="59">
        <f t="shared" ca="1" si="28"/>
        <v>49.289885366795218</v>
      </c>
      <c r="M163" s="59">
        <f t="shared" ca="1" si="29"/>
        <v>49.376495126457172</v>
      </c>
      <c r="N163" s="51">
        <f t="shared" ca="1" si="25"/>
        <v>-8.6609759661953944E-2</v>
      </c>
      <c r="O163" s="51">
        <f t="shared" ca="1" si="30"/>
        <v>-0.33742442538540673</v>
      </c>
      <c r="P163" s="59">
        <f t="shared" ca="1" si="31"/>
        <v>2.5187341873653963</v>
      </c>
      <c r="Q163" s="59">
        <f t="shared" ca="1" si="26"/>
        <v>46.454903613147962</v>
      </c>
    </row>
    <row r="164" spans="4:17" x14ac:dyDescent="0.2">
      <c r="D164">
        <f ca="1">Sheet2!L164</f>
        <v>53.13495989504915</v>
      </c>
      <c r="F164" s="60"/>
      <c r="G164" s="59">
        <f t="shared" ca="1" si="32"/>
        <v>50.305684449957027</v>
      </c>
      <c r="H164" s="59">
        <f t="shared" ca="1" si="22"/>
        <v>50.305684449957027</v>
      </c>
      <c r="I164" s="59">
        <f t="shared" ca="1" si="23"/>
        <v>59.064852966001254</v>
      </c>
      <c r="J164" s="59">
        <f t="shared" ca="1" si="24"/>
        <v>41.546515933912801</v>
      </c>
      <c r="K164" s="59">
        <f t="shared" ca="1" si="27"/>
        <v>51.62389253782495</v>
      </c>
      <c r="L164" s="59">
        <f t="shared" ca="1" si="28"/>
        <v>50.5715768762132</v>
      </c>
      <c r="M164" s="59">
        <f t="shared" ca="1" si="29"/>
        <v>50.128188080175569</v>
      </c>
      <c r="N164" s="51">
        <f t="shared" ca="1" si="25"/>
        <v>0.44338879603763104</v>
      </c>
      <c r="O164" s="51">
        <f t="shared" ca="1" si="30"/>
        <v>0.18311772222995176</v>
      </c>
      <c r="P164" s="59">
        <f t="shared" ca="1" si="31"/>
        <v>1.428923413146471</v>
      </c>
      <c r="Q164" s="59">
        <f t="shared" ca="1" si="26"/>
        <v>51.540698430113231</v>
      </c>
    </row>
    <row r="165" spans="4:17" x14ac:dyDescent="0.2">
      <c r="D165">
        <f ca="1">Sheet2!L165</f>
        <v>55.470373653355686</v>
      </c>
      <c r="F165" s="60"/>
      <c r="G165" s="59">
        <f t="shared" ca="1" si="32"/>
        <v>50.820334494888407</v>
      </c>
      <c r="H165" s="59">
        <f t="shared" ca="1" si="22"/>
        <v>50.820334494888407</v>
      </c>
      <c r="I165" s="59">
        <f t="shared" ca="1" si="23"/>
        <v>59.466929512729422</v>
      </c>
      <c r="J165" s="59">
        <f t="shared" ca="1" si="24"/>
        <v>42.173739477047391</v>
      </c>
      <c r="K165" s="59">
        <f t="shared" ca="1" si="27"/>
        <v>51.990224072637403</v>
      </c>
      <c r="L165" s="59">
        <f t="shared" ca="1" si="28"/>
        <v>52.2045091352607</v>
      </c>
      <c r="M165" s="59">
        <f t="shared" ca="1" si="29"/>
        <v>51.196625194811595</v>
      </c>
      <c r="N165" s="51">
        <f t="shared" ca="1" si="25"/>
        <v>1.0078839404491049</v>
      </c>
      <c r="O165" s="51">
        <f t="shared" ca="1" si="30"/>
        <v>0.7329618677093872</v>
      </c>
      <c r="P165" s="59">
        <f t="shared" ca="1" si="31"/>
        <v>2.3354137583065366</v>
      </c>
      <c r="Q165" s="59">
        <f t="shared" ca="1" si="26"/>
        <v>49.640536526209893</v>
      </c>
    </row>
    <row r="166" spans="4:17" x14ac:dyDescent="0.2">
      <c r="D166">
        <f ca="1">Sheet2!L166</f>
        <v>52.536250240007043</v>
      </c>
      <c r="F166" s="60"/>
      <c r="G166" s="59">
        <f t="shared" ca="1" si="32"/>
        <v>51.149728851619756</v>
      </c>
      <c r="H166" s="59">
        <f t="shared" ca="1" si="22"/>
        <v>51.149728851619756</v>
      </c>
      <c r="I166" s="59">
        <f t="shared" ca="1" si="23"/>
        <v>59.25060683860827</v>
      </c>
      <c r="J166" s="59">
        <f t="shared" ca="1" si="24"/>
        <v>43.048850864631241</v>
      </c>
      <c r="K166" s="59">
        <f t="shared" ca="1" si="27"/>
        <v>52.042226564767844</v>
      </c>
      <c r="L166" s="59">
        <f t="shared" ca="1" si="28"/>
        <v>52.315089503509483</v>
      </c>
      <c r="M166" s="59">
        <f t="shared" ca="1" si="29"/>
        <v>51.464550203850692</v>
      </c>
      <c r="N166" s="51">
        <f t="shared" ca="1" si="25"/>
        <v>0.85053929965879149</v>
      </c>
      <c r="O166" s="51">
        <f t="shared" ca="1" si="30"/>
        <v>0.81134682234232347</v>
      </c>
      <c r="P166" s="59">
        <f t="shared" ca="1" si="31"/>
        <v>-2.9341234133486438</v>
      </c>
      <c r="Q166" s="59">
        <f t="shared" ca="1" si="26"/>
        <v>49.012785180739883</v>
      </c>
    </row>
    <row r="167" spans="4:17" x14ac:dyDescent="0.2">
      <c r="D167">
        <f ca="1">Sheet2!L167</f>
        <v>54.566733556164493</v>
      </c>
      <c r="F167" s="60"/>
      <c r="G167" s="59">
        <f t="shared" ca="1" si="32"/>
        <v>51.309530881996366</v>
      </c>
      <c r="H167" s="59">
        <f t="shared" ca="1" si="22"/>
        <v>51.309530881996366</v>
      </c>
      <c r="I167" s="59">
        <f t="shared" ca="1" si="23"/>
        <v>59.679048721611004</v>
      </c>
      <c r="J167" s="59">
        <f t="shared" ca="1" si="24"/>
        <v>42.940013042381729</v>
      </c>
      <c r="K167" s="59">
        <f t="shared" ca="1" si="27"/>
        <v>52.28265580204372</v>
      </c>
      <c r="L167" s="59">
        <f t="shared" ca="1" si="28"/>
        <v>53.065637521061156</v>
      </c>
      <c r="M167" s="59">
        <f t="shared" ca="1" si="29"/>
        <v>52.084986874313451</v>
      </c>
      <c r="N167" s="51">
        <f t="shared" ca="1" si="25"/>
        <v>0.98065064674770497</v>
      </c>
      <c r="O167" s="51">
        <f t="shared" ca="1" si="30"/>
        <v>0.92421603861257784</v>
      </c>
      <c r="P167" s="59">
        <f t="shared" ca="1" si="31"/>
        <v>2.0304833161574507</v>
      </c>
      <c r="Q167" s="59">
        <f t="shared" ca="1" si="26"/>
        <v>54.49151782865998</v>
      </c>
    </row>
    <row r="168" spans="4:17" x14ac:dyDescent="0.2">
      <c r="D168">
        <f ca="1">Sheet2!L168</f>
        <v>52.706534520823531</v>
      </c>
      <c r="F168" s="60"/>
      <c r="G168" s="59">
        <f t="shared" ca="1" si="32"/>
        <v>51.231990436535582</v>
      </c>
      <c r="H168" s="59">
        <f t="shared" ca="1" si="22"/>
        <v>51.231990436535582</v>
      </c>
      <c r="I168" s="59">
        <f t="shared" ca="1" si="23"/>
        <v>59.436810533403047</v>
      </c>
      <c r="J168" s="59">
        <f t="shared" ca="1" si="24"/>
        <v>43.027170339668118</v>
      </c>
      <c r="K168" s="59">
        <f t="shared" ca="1" si="27"/>
        <v>52.323025203832273</v>
      </c>
      <c r="L168" s="59">
        <f t="shared" ca="1" si="28"/>
        <v>52.945936520981959</v>
      </c>
      <c r="M168" s="59">
        <f t="shared" ca="1" si="29"/>
        <v>52.209296403615468</v>
      </c>
      <c r="N168" s="51">
        <f t="shared" ca="1" si="25"/>
        <v>0.73664011736649115</v>
      </c>
      <c r="O168" s="51">
        <f t="shared" ca="1" si="30"/>
        <v>0.79916542444852012</v>
      </c>
      <c r="P168" s="59">
        <f t="shared" ca="1" si="31"/>
        <v>-1.8601990353409619</v>
      </c>
      <c r="Q168" s="59">
        <f t="shared" ca="1" si="26"/>
        <v>53.835830872712826</v>
      </c>
    </row>
    <row r="169" spans="4:17" x14ac:dyDescent="0.2">
      <c r="D169">
        <f ca="1">Sheet2!L169</f>
        <v>52.048715134319899</v>
      </c>
      <c r="F169" s="60"/>
      <c r="G169" s="59">
        <f t="shared" ca="1" si="32"/>
        <v>51.12993570468317</v>
      </c>
      <c r="H169" s="59">
        <f t="shared" ca="1" si="22"/>
        <v>51.12993570468317</v>
      </c>
      <c r="I169" s="59">
        <f t="shared" ca="1" si="23"/>
        <v>59.145603397810156</v>
      </c>
      <c r="J169" s="59">
        <f t="shared" ca="1" si="24"/>
        <v>43.114268011556184</v>
      </c>
      <c r="K169" s="59">
        <f t="shared" ca="1" si="27"/>
        <v>52.296900435307286</v>
      </c>
      <c r="L169" s="59">
        <f t="shared" ca="1" si="28"/>
        <v>52.646862725427951</v>
      </c>
      <c r="M169" s="59">
        <f t="shared" ca="1" si="29"/>
        <v>52.177180149756353</v>
      </c>
      <c r="N169" s="51">
        <f t="shared" ca="1" si="25"/>
        <v>0.4696825756715981</v>
      </c>
      <c r="O169" s="51">
        <f t="shared" ca="1" si="30"/>
        <v>0.57951019193057207</v>
      </c>
      <c r="P169" s="59">
        <f t="shared" ca="1" si="31"/>
        <v>-0.65781938650363259</v>
      </c>
      <c r="Q169" s="59">
        <f t="shared" ca="1" si="26"/>
        <v>53.937491684068249</v>
      </c>
    </row>
    <row r="170" spans="4:17" x14ac:dyDescent="0.2">
      <c r="D170">
        <f ca="1">Sheet2!L170</f>
        <v>49.383881565041676</v>
      </c>
      <c r="F170" s="60"/>
      <c r="G170" s="59">
        <f t="shared" ca="1" si="32"/>
        <v>50.993341305691814</v>
      </c>
      <c r="H170" s="59">
        <f t="shared" ca="1" si="22"/>
        <v>50.993341305691814</v>
      </c>
      <c r="I170" s="59">
        <f t="shared" ca="1" si="23"/>
        <v>59.051196881995828</v>
      </c>
      <c r="J170" s="59">
        <f t="shared" ca="1" si="24"/>
        <v>42.9354857293878</v>
      </c>
      <c r="K170" s="59">
        <f t="shared" ca="1" si="27"/>
        <v>52.019470066710561</v>
      </c>
      <c r="L170" s="59">
        <f t="shared" ca="1" si="28"/>
        <v>51.559202338632531</v>
      </c>
      <c r="M170" s="59">
        <f t="shared" ca="1" si="29"/>
        <v>51.618520432813419</v>
      </c>
      <c r="N170" s="51">
        <f t="shared" ca="1" si="25"/>
        <v>-5.9318094180888181E-2</v>
      </c>
      <c r="O170" s="51">
        <f t="shared" ca="1" si="30"/>
        <v>0.15362466785626525</v>
      </c>
      <c r="P170" s="59">
        <f t="shared" ca="1" si="31"/>
        <v>-2.6648335692782226</v>
      </c>
      <c r="Q170" s="59">
        <f t="shared" ca="1" si="26"/>
        <v>52.47252015068527</v>
      </c>
    </row>
    <row r="171" spans="4:17" x14ac:dyDescent="0.2">
      <c r="D171">
        <f ca="1">Sheet2!L171</f>
        <v>47.176464684758677</v>
      </c>
      <c r="F171" s="60"/>
      <c r="G171" s="59">
        <f t="shared" ca="1" si="32"/>
        <v>50.56720500202988</v>
      </c>
      <c r="H171" s="59">
        <f t="shared" ca="1" si="22"/>
        <v>50.56720500202988</v>
      </c>
      <c r="I171" s="59">
        <f t="shared" ca="1" si="23"/>
        <v>58.343311495450742</v>
      </c>
      <c r="J171" s="59">
        <f t="shared" ca="1" si="24"/>
        <v>42.791098508609018</v>
      </c>
      <c r="K171" s="59">
        <f t="shared" ca="1" si="27"/>
        <v>51.558231458905617</v>
      </c>
      <c r="L171" s="59">
        <f t="shared" ca="1" si="28"/>
        <v>50.098289787341251</v>
      </c>
      <c r="M171" s="59">
        <f t="shared" ca="1" si="29"/>
        <v>50.730109283202481</v>
      </c>
      <c r="N171" s="51">
        <f t="shared" ca="1" si="25"/>
        <v>-0.63181949586122954</v>
      </c>
      <c r="O171" s="51">
        <f t="shared" ca="1" si="30"/>
        <v>-0.3700047746220646</v>
      </c>
      <c r="P171" s="59">
        <f t="shared" ca="1" si="31"/>
        <v>-2.2074168802829988</v>
      </c>
      <c r="Q171" s="59">
        <f t="shared" ca="1" si="26"/>
        <v>40.043934356033326</v>
      </c>
    </row>
    <row r="172" spans="4:17" x14ac:dyDescent="0.2">
      <c r="D172">
        <f ca="1">Sheet2!L172</f>
        <v>48.53160338269192</v>
      </c>
      <c r="F172" s="60"/>
      <c r="G172" s="59">
        <f t="shared" ca="1" si="32"/>
        <v>50.335149559871155</v>
      </c>
      <c r="H172" s="59">
        <f t="shared" ca="1" si="22"/>
        <v>50.335149559871155</v>
      </c>
      <c r="I172" s="59">
        <f t="shared" ca="1" si="23"/>
        <v>58.01540885398083</v>
      </c>
      <c r="J172" s="59">
        <f t="shared" ca="1" si="24"/>
        <v>42.65489026576148</v>
      </c>
      <c r="K172" s="59">
        <f t="shared" ca="1" si="27"/>
        <v>51.269981165932883</v>
      </c>
      <c r="L172" s="59">
        <f t="shared" ca="1" si="28"/>
        <v>49.576060985791472</v>
      </c>
      <c r="M172" s="59">
        <f t="shared" ca="1" si="29"/>
        <v>50.290408103100368</v>
      </c>
      <c r="N172" s="51">
        <f t="shared" ca="1" si="25"/>
        <v>-0.71434711730889688</v>
      </c>
      <c r="O172" s="51">
        <f t="shared" ca="1" si="30"/>
        <v>-0.59956633641328616</v>
      </c>
      <c r="P172" s="59">
        <f t="shared" ca="1" si="31"/>
        <v>1.355138697933242</v>
      </c>
      <c r="Q172" s="59">
        <f t="shared" ca="1" si="26"/>
        <v>51.902682565123648</v>
      </c>
    </row>
    <row r="173" spans="4:17" x14ac:dyDescent="0.2">
      <c r="D173">
        <f ca="1">Sheet2!L173</f>
        <v>47.144031463090144</v>
      </c>
      <c r="F173" s="60"/>
      <c r="G173" s="59">
        <f t="shared" ca="1" si="32"/>
        <v>50.110978929546825</v>
      </c>
      <c r="H173" s="59">
        <f t="shared" ca="1" si="22"/>
        <v>50.110978929546825</v>
      </c>
      <c r="I173" s="59">
        <f t="shared" ca="1" si="23"/>
        <v>57.983388227765516</v>
      </c>
      <c r="J173" s="59">
        <f t="shared" ca="1" si="24"/>
        <v>42.238569631328133</v>
      </c>
      <c r="K173" s="59">
        <f t="shared" ca="1" si="27"/>
        <v>50.877033575185955</v>
      </c>
      <c r="L173" s="59">
        <f t="shared" ca="1" si="28"/>
        <v>48.765384478224362</v>
      </c>
      <c r="M173" s="59">
        <f t="shared" ca="1" si="29"/>
        <v>49.661132775098324</v>
      </c>
      <c r="N173" s="51">
        <f t="shared" ca="1" si="25"/>
        <v>-0.89574829687396118</v>
      </c>
      <c r="O173" s="51">
        <f t="shared" ca="1" si="30"/>
        <v>-0.79702097672040284</v>
      </c>
      <c r="P173" s="59">
        <f t="shared" ca="1" si="31"/>
        <v>-1.3875719196017755</v>
      </c>
      <c r="Q173" s="59">
        <f t="shared" ca="1" si="26"/>
        <v>48.253695732502656</v>
      </c>
    </row>
    <row r="174" spans="4:17" x14ac:dyDescent="0.2">
      <c r="D174">
        <f ca="1">Sheet2!L174</f>
        <v>50.690743695945216</v>
      </c>
      <c r="F174" s="60"/>
      <c r="G174" s="59">
        <f t="shared" ca="1" si="32"/>
        <v>50.137228126909619</v>
      </c>
      <c r="H174" s="59">
        <f t="shared" ca="1" si="22"/>
        <v>50.137228126909619</v>
      </c>
      <c r="I174" s="59">
        <f t="shared" ca="1" si="23"/>
        <v>58.017706298088505</v>
      </c>
      <c r="J174" s="59">
        <f t="shared" ca="1" si="24"/>
        <v>42.256749955730733</v>
      </c>
      <c r="K174" s="59">
        <f t="shared" ca="1" si="27"/>
        <v>50.85929168192493</v>
      </c>
      <c r="L174" s="59">
        <f t="shared" ca="1" si="28"/>
        <v>49.407170884131318</v>
      </c>
      <c r="M174" s="59">
        <f t="shared" ca="1" si="29"/>
        <v>49.867054959267705</v>
      </c>
      <c r="N174" s="51">
        <f t="shared" ca="1" si="25"/>
        <v>-0.45988407513638663</v>
      </c>
      <c r="O174" s="51">
        <f t="shared" ca="1" si="30"/>
        <v>-0.57226304233105874</v>
      </c>
      <c r="P174" s="59">
        <f t="shared" ca="1" si="31"/>
        <v>3.5467122328550715</v>
      </c>
      <c r="Q174" s="59">
        <f t="shared" ca="1" si="26"/>
        <v>56.984803790690989</v>
      </c>
    </row>
    <row r="175" spans="4:17" x14ac:dyDescent="0.2">
      <c r="D175">
        <f ca="1">Sheet2!L175</f>
        <v>53.559901225064337</v>
      </c>
      <c r="F175" s="60"/>
      <c r="G175" s="59">
        <f t="shared" ca="1" si="32"/>
        <v>50.342947283483156</v>
      </c>
      <c r="H175" s="59">
        <f t="shared" ca="1" si="22"/>
        <v>50.342947283483156</v>
      </c>
      <c r="I175" s="59">
        <f t="shared" ca="1" si="23"/>
        <v>58.481580974496389</v>
      </c>
      <c r="J175" s="59">
        <f t="shared" ca="1" si="24"/>
        <v>42.204313592469923</v>
      </c>
      <c r="K175" s="59">
        <f t="shared" ca="1" si="27"/>
        <v>51.116492590795346</v>
      </c>
      <c r="L175" s="59">
        <f t="shared" ca="1" si="28"/>
        <v>50.791414331108996</v>
      </c>
      <c r="M175" s="59">
        <f t="shared" ca="1" si="29"/>
        <v>50.605624212427031</v>
      </c>
      <c r="N175" s="51">
        <f t="shared" ca="1" si="25"/>
        <v>0.1857901186819646</v>
      </c>
      <c r="O175" s="51">
        <f t="shared" ca="1" si="30"/>
        <v>-6.6894268322376535E-2</v>
      </c>
      <c r="P175" s="59">
        <f t="shared" ca="1" si="31"/>
        <v>2.8691575291191214</v>
      </c>
      <c r="Q175" s="59">
        <f t="shared" ca="1" si="26"/>
        <v>62.446540800122172</v>
      </c>
    </row>
    <row r="176" spans="4:17" x14ac:dyDescent="0.2">
      <c r="D176">
        <f ca="1">Sheet2!L176</f>
        <v>55.112482350229683</v>
      </c>
      <c r="F176" s="60"/>
      <c r="G176" s="59">
        <f t="shared" ca="1" si="32"/>
        <v>50.713392173350584</v>
      </c>
      <c r="H176" s="59">
        <f t="shared" ca="1" si="22"/>
        <v>50.713392173350584</v>
      </c>
      <c r="I176" s="59">
        <f t="shared" ca="1" si="23"/>
        <v>59.164822968841179</v>
      </c>
      <c r="J176" s="59">
        <f t="shared" ca="1" si="24"/>
        <v>42.26196137785999</v>
      </c>
      <c r="K176" s="59">
        <f t="shared" ca="1" si="27"/>
        <v>51.497063044074807</v>
      </c>
      <c r="L176" s="59">
        <f t="shared" ca="1" si="28"/>
        <v>52.231770337482565</v>
      </c>
      <c r="M176" s="59">
        <f t="shared" ca="1" si="29"/>
        <v>51.506995839987567</v>
      </c>
      <c r="N176" s="51">
        <f t="shared" ca="1" si="25"/>
        <v>0.72477449749499812</v>
      </c>
      <c r="O176" s="51">
        <f t="shared" ca="1" si="30"/>
        <v>0.46088490888920652</v>
      </c>
      <c r="P176" s="59">
        <f t="shared" ca="1" si="31"/>
        <v>1.5525811251653465</v>
      </c>
      <c r="Q176" s="59">
        <f t="shared" ca="1" si="26"/>
        <v>60.094310126794085</v>
      </c>
    </row>
    <row r="177" spans="4:17" x14ac:dyDescent="0.2">
      <c r="D177">
        <f ca="1">Sheet2!L177</f>
        <v>52.662906196017474</v>
      </c>
      <c r="F177" s="60"/>
      <c r="G177" s="59">
        <f t="shared" ca="1" si="32"/>
        <v>50.682885404123873</v>
      </c>
      <c r="H177" s="59">
        <f t="shared" ca="1" si="22"/>
        <v>50.682885404123873</v>
      </c>
      <c r="I177" s="59">
        <f t="shared" ca="1" si="23"/>
        <v>59.068839366491652</v>
      </c>
      <c r="J177" s="59">
        <f t="shared" ca="1" si="24"/>
        <v>42.296931441756094</v>
      </c>
      <c r="K177" s="59">
        <f t="shared" ca="1" si="27"/>
        <v>51.608095725212202</v>
      </c>
      <c r="L177" s="59">
        <f t="shared" ca="1" si="28"/>
        <v>52.37548229032754</v>
      </c>
      <c r="M177" s="59">
        <f t="shared" ca="1" si="29"/>
        <v>51.738177911193553</v>
      </c>
      <c r="N177" s="51">
        <f t="shared" ca="1" si="25"/>
        <v>0.63730437913398674</v>
      </c>
      <c r="O177" s="51">
        <f t="shared" ca="1" si="30"/>
        <v>0.57849788905239341</v>
      </c>
      <c r="P177" s="59">
        <f t="shared" ca="1" si="31"/>
        <v>-2.4495761542122096</v>
      </c>
      <c r="Q177" s="59">
        <f t="shared" ca="1" si="26"/>
        <v>51.634001594984753</v>
      </c>
    </row>
    <row r="178" spans="4:17" x14ac:dyDescent="0.2">
      <c r="D178">
        <f ca="1">Sheet2!L178</f>
        <v>52.789661163599909</v>
      </c>
      <c r="F178" s="60"/>
      <c r="G178" s="59">
        <f t="shared" ca="1" si="32"/>
        <v>50.945701070017762</v>
      </c>
      <c r="H178" s="59">
        <f t="shared" ca="1" si="22"/>
        <v>50.945701070017762</v>
      </c>
      <c r="I178" s="59">
        <f t="shared" ca="1" si="23"/>
        <v>59.167182604893362</v>
      </c>
      <c r="J178" s="59">
        <f t="shared" ca="1" si="24"/>
        <v>42.724219535142161</v>
      </c>
      <c r="K178" s="59">
        <f t="shared" ca="1" si="27"/>
        <v>51.720625766963408</v>
      </c>
      <c r="L178" s="59">
        <f t="shared" ca="1" si="28"/>
        <v>52.51354191475167</v>
      </c>
      <c r="M178" s="59">
        <f t="shared" ca="1" si="29"/>
        <v>51.948474561674828</v>
      </c>
      <c r="N178" s="51">
        <f t="shared" ca="1" si="25"/>
        <v>0.56506735307684153</v>
      </c>
      <c r="O178" s="51">
        <f t="shared" ca="1" si="30"/>
        <v>0.56954419840202553</v>
      </c>
      <c r="P178" s="59">
        <f t="shared" ca="1" si="31"/>
        <v>0.12675496758243554</v>
      </c>
      <c r="Q178" s="59">
        <f t="shared" ca="1" si="26"/>
        <v>49.38290545757723</v>
      </c>
    </row>
    <row r="179" spans="4:17" x14ac:dyDescent="0.2">
      <c r="D179">
        <f ca="1">Sheet2!L179</f>
        <v>52.570977756796538</v>
      </c>
      <c r="F179" s="60"/>
      <c r="G179" s="59">
        <f t="shared" ca="1" si="32"/>
        <v>51.169785572875064</v>
      </c>
      <c r="H179" s="59">
        <f t="shared" ca="1" si="22"/>
        <v>51.169785572875064</v>
      </c>
      <c r="I179" s="59">
        <f t="shared" ca="1" si="23"/>
        <v>59.231850480354282</v>
      </c>
      <c r="J179" s="59">
        <f t="shared" ca="1" si="24"/>
        <v>43.107720665395846</v>
      </c>
      <c r="K179" s="59">
        <f t="shared" ca="1" si="27"/>
        <v>51.80161167075704</v>
      </c>
      <c r="L179" s="59">
        <f t="shared" ca="1" si="28"/>
        <v>52.532687195433297</v>
      </c>
      <c r="M179" s="59">
        <f t="shared" ca="1" si="29"/>
        <v>52.072975200699176</v>
      </c>
      <c r="N179" s="51">
        <f t="shared" ca="1" si="25"/>
        <v>0.45971199473412128</v>
      </c>
      <c r="O179" s="51">
        <f t="shared" ca="1" si="30"/>
        <v>0.49632272929008936</v>
      </c>
      <c r="P179" s="59">
        <f t="shared" ca="1" si="31"/>
        <v>-0.21868340680337184</v>
      </c>
      <c r="Q179" s="59">
        <f t="shared" ca="1" si="26"/>
        <v>44.394280755530886</v>
      </c>
    </row>
    <row r="180" spans="4:17" x14ac:dyDescent="0.2">
      <c r="D180">
        <f ca="1">Sheet2!L180</f>
        <v>48.423186064835697</v>
      </c>
      <c r="F180" s="60"/>
      <c r="G180" s="59">
        <f t="shared" ca="1" si="32"/>
        <v>51.259956528417305</v>
      </c>
      <c r="H180" s="59">
        <f t="shared" ca="1" si="22"/>
        <v>51.259956528417305</v>
      </c>
      <c r="I180" s="59">
        <f t="shared" ca="1" si="23"/>
        <v>58.986184089186715</v>
      </c>
      <c r="J180" s="59">
        <f t="shared" ca="1" si="24"/>
        <v>43.533728967647896</v>
      </c>
      <c r="K180" s="59">
        <f t="shared" ca="1" si="27"/>
        <v>51.479856851145485</v>
      </c>
      <c r="L180" s="59">
        <f t="shared" ca="1" si="28"/>
        <v>51.162853485234095</v>
      </c>
      <c r="M180" s="59">
        <f t="shared" ca="1" si="29"/>
        <v>51.343017373526486</v>
      </c>
      <c r="N180" s="51">
        <f t="shared" ca="1" si="25"/>
        <v>-0.18016388829239105</v>
      </c>
      <c r="O180" s="51">
        <f t="shared" ca="1" si="30"/>
        <v>4.5331650901769119E-2</v>
      </c>
      <c r="P180" s="59">
        <f t="shared" ca="1" si="31"/>
        <v>-4.1477916919608404</v>
      </c>
      <c r="Q180" s="59">
        <f t="shared" ca="1" si="26"/>
        <v>42.40423504210041</v>
      </c>
    </row>
    <row r="181" spans="4:17" x14ac:dyDescent="0.2">
      <c r="D181">
        <f ca="1">Sheet2!L181</f>
        <v>48.111038952000285</v>
      </c>
      <c r="F181" s="60"/>
      <c r="G181" s="59">
        <f t="shared" ca="1" si="32"/>
        <v>51.375689213811576</v>
      </c>
      <c r="H181" s="59">
        <f t="shared" ca="1" si="22"/>
        <v>51.375689213811576</v>
      </c>
      <c r="I181" s="59">
        <f t="shared" ca="1" si="23"/>
        <v>58.562715173319162</v>
      </c>
      <c r="J181" s="59">
        <f t="shared" ca="1" si="24"/>
        <v>44.188663254303989</v>
      </c>
      <c r="K181" s="59">
        <f t="shared" ca="1" si="27"/>
        <v>51.159017051226897</v>
      </c>
      <c r="L181" s="59">
        <f t="shared" ca="1" si="28"/>
        <v>50.145581974156158</v>
      </c>
      <c r="M181" s="59">
        <f t="shared" ca="1" si="29"/>
        <v>50.696621689221246</v>
      </c>
      <c r="N181" s="51">
        <f t="shared" ca="1" si="25"/>
        <v>-0.55103971506508742</v>
      </c>
      <c r="O181" s="51">
        <f t="shared" ca="1" si="30"/>
        <v>-0.35224925974280191</v>
      </c>
      <c r="P181" s="59">
        <f t="shared" ca="1" si="31"/>
        <v>-0.31214711283541163</v>
      </c>
      <c r="Q181" s="59">
        <f t="shared" ca="1" si="26"/>
        <v>37.270080232789702</v>
      </c>
    </row>
    <row r="182" spans="4:17" x14ac:dyDescent="0.2">
      <c r="D182">
        <f ca="1">Sheet2!L182</f>
        <v>46.284013555910676</v>
      </c>
      <c r="F182" s="60"/>
      <c r="G182" s="59">
        <f t="shared" ca="1" si="32"/>
        <v>51.230524776880245</v>
      </c>
      <c r="H182" s="59">
        <f t="shared" ca="1" si="22"/>
        <v>51.230524776880245</v>
      </c>
      <c r="I182" s="59">
        <f t="shared" ca="1" si="23"/>
        <v>58.969925638406863</v>
      </c>
      <c r="J182" s="59">
        <f t="shared" ca="1" si="24"/>
        <v>43.491123915353626</v>
      </c>
      <c r="K182" s="59">
        <f t="shared" ca="1" si="27"/>
        <v>50.694731004053928</v>
      </c>
      <c r="L182" s="59">
        <f t="shared" ca="1" si="28"/>
        <v>48.858392501407664</v>
      </c>
      <c r="M182" s="59">
        <f t="shared" ca="1" si="29"/>
        <v>49.814100062559135</v>
      </c>
      <c r="N182" s="51">
        <f t="shared" ca="1" si="25"/>
        <v>-0.95570756115147049</v>
      </c>
      <c r="O182" s="51">
        <f t="shared" ca="1" si="30"/>
        <v>-0.75455479401524761</v>
      </c>
      <c r="P182" s="59">
        <f t="shared" ca="1" si="31"/>
        <v>-1.8270253960896099</v>
      </c>
      <c r="Q182" s="59">
        <f t="shared" ca="1" si="26"/>
        <v>37.31890438237749</v>
      </c>
    </row>
    <row r="183" spans="4:17" x14ac:dyDescent="0.2">
      <c r="D183">
        <f ca="1">Sheet2!L183</f>
        <v>48.020998087988396</v>
      </c>
      <c r="F183" s="60"/>
      <c r="G183" s="59">
        <f t="shared" ca="1" si="32"/>
        <v>51.046272857184519</v>
      </c>
      <c r="H183" s="59">
        <f t="shared" ca="1" si="22"/>
        <v>51.046272857184519</v>
      </c>
      <c r="I183" s="59">
        <f t="shared" ca="1" si="23"/>
        <v>59.023626486243806</v>
      </c>
      <c r="J183" s="59">
        <f t="shared" ca="1" si="24"/>
        <v>43.068919228125232</v>
      </c>
      <c r="K183" s="59">
        <f t="shared" ca="1" si="27"/>
        <v>50.440089773952451</v>
      </c>
      <c r="L183" s="59">
        <f t="shared" ca="1" si="28"/>
        <v>48.579261030267915</v>
      </c>
      <c r="M183" s="59">
        <f t="shared" ca="1" si="29"/>
        <v>49.455479667644987</v>
      </c>
      <c r="N183" s="51">
        <f t="shared" ca="1" si="25"/>
        <v>-0.87621863737707173</v>
      </c>
      <c r="O183" s="51">
        <f t="shared" ca="1" si="30"/>
        <v>-0.83566402292313047</v>
      </c>
      <c r="P183" s="59">
        <f t="shared" ca="1" si="31"/>
        <v>1.7369845320777202</v>
      </c>
      <c r="Q183" s="59">
        <f t="shared" ca="1" si="26"/>
        <v>42.372434272652875</v>
      </c>
    </row>
    <row r="184" spans="4:17" x14ac:dyDescent="0.2">
      <c r="D184">
        <f ca="1">Sheet2!L184</f>
        <v>50.074371673342547</v>
      </c>
      <c r="F184" s="60"/>
      <c r="G184" s="59">
        <f t="shared" ca="1" si="32"/>
        <v>50.893243446099191</v>
      </c>
      <c r="H184" s="59">
        <f t="shared" ca="1" si="22"/>
        <v>50.893243446099191</v>
      </c>
      <c r="I184" s="59">
        <f t="shared" ca="1" si="23"/>
        <v>58.773046029635118</v>
      </c>
      <c r="J184" s="59">
        <f t="shared" ca="1" si="24"/>
        <v>43.013440862563264</v>
      </c>
      <c r="K184" s="59">
        <f t="shared" ca="1" si="27"/>
        <v>50.405259478656269</v>
      </c>
      <c r="L184" s="59">
        <f t="shared" ca="1" si="28"/>
        <v>49.077631244626133</v>
      </c>
      <c r="M184" s="59">
        <f t="shared" ca="1" si="29"/>
        <v>49.579258068784497</v>
      </c>
      <c r="N184" s="51">
        <f t="shared" ca="1" si="25"/>
        <v>-0.50162682415836457</v>
      </c>
      <c r="O184" s="51">
        <f t="shared" ca="1" si="30"/>
        <v>-0.61297255707995324</v>
      </c>
      <c r="P184" s="59">
        <f t="shared" ca="1" si="31"/>
        <v>2.0533735853541515</v>
      </c>
      <c r="Q184" s="59">
        <f t="shared" ca="1" si="26"/>
        <v>51.338630486923428</v>
      </c>
    </row>
    <row r="185" spans="4:17" x14ac:dyDescent="0.2">
      <c r="D185">
        <f ca="1">Sheet2!L185</f>
        <v>48.821037800529631</v>
      </c>
      <c r="F185" s="60"/>
      <c r="G185" s="59">
        <f t="shared" ca="1" si="32"/>
        <v>50.560776653457886</v>
      </c>
      <c r="H185" s="59">
        <f t="shared" ca="1" si="22"/>
        <v>50.560776653457886</v>
      </c>
      <c r="I185" s="59">
        <f t="shared" ca="1" si="23"/>
        <v>57.948727558369974</v>
      </c>
      <c r="J185" s="59">
        <f t="shared" ca="1" si="24"/>
        <v>43.172825748545797</v>
      </c>
      <c r="K185" s="59">
        <f t="shared" ca="1" si="27"/>
        <v>50.254381223596589</v>
      </c>
      <c r="L185" s="59">
        <f t="shared" ca="1" si="28"/>
        <v>48.992100096593973</v>
      </c>
      <c r="M185" s="59">
        <f t="shared" ca="1" si="29"/>
        <v>49.427614015133528</v>
      </c>
      <c r="N185" s="51">
        <f t="shared" ca="1" si="25"/>
        <v>-0.43551391853955579</v>
      </c>
      <c r="O185" s="51">
        <f t="shared" ca="1" si="30"/>
        <v>-0.49466679805302161</v>
      </c>
      <c r="P185" s="59">
        <f t="shared" ca="1" si="31"/>
        <v>-1.2533338728129166</v>
      </c>
      <c r="Q185" s="59">
        <f t="shared" ca="1" si="26"/>
        <v>53.310754569890541</v>
      </c>
    </row>
    <row r="186" spans="4:17" x14ac:dyDescent="0.2">
      <c r="D186">
        <f ca="1">Sheet2!L186</f>
        <v>48.906521836491194</v>
      </c>
      <c r="F186" s="60"/>
      <c r="G186" s="59">
        <f t="shared" ca="1" si="32"/>
        <v>50.379290233282092</v>
      </c>
      <c r="H186" s="59">
        <f t="shared" ca="1" si="22"/>
        <v>50.379290233282092</v>
      </c>
      <c r="I186" s="59">
        <f t="shared" ca="1" si="23"/>
        <v>57.717924070698785</v>
      </c>
      <c r="J186" s="59">
        <f t="shared" ca="1" si="24"/>
        <v>43.040656395865398</v>
      </c>
      <c r="K186" s="59">
        <f t="shared" ca="1" si="27"/>
        <v>50.126013662919881</v>
      </c>
      <c r="L186" s="59">
        <f t="shared" ca="1" si="28"/>
        <v>48.963574009893051</v>
      </c>
      <c r="M186" s="59">
        <f t="shared" ca="1" si="29"/>
        <v>49.323395579405066</v>
      </c>
      <c r="N186" s="51">
        <f t="shared" ca="1" si="25"/>
        <v>-0.35982156951201461</v>
      </c>
      <c r="O186" s="51">
        <f t="shared" ca="1" si="30"/>
        <v>-0.40476997902568362</v>
      </c>
      <c r="P186" s="59">
        <f t="shared" ca="1" si="31"/>
        <v>8.548403596156362E-2</v>
      </c>
      <c r="Q186" s="59">
        <f t="shared" ca="1" si="26"/>
        <v>50.795425020255571</v>
      </c>
    </row>
    <row r="187" spans="4:17" x14ac:dyDescent="0.2">
      <c r="D187">
        <f ca="1">Sheet2!L187</f>
        <v>49.311268451188951</v>
      </c>
      <c r="F187" s="60"/>
      <c r="G187" s="59">
        <f t="shared" ca="1" si="32"/>
        <v>50.116516978033317</v>
      </c>
      <c r="H187" s="59">
        <f t="shared" ca="1" si="22"/>
        <v>50.116516978033317</v>
      </c>
      <c r="I187" s="59">
        <f t="shared" ca="1" si="23"/>
        <v>56.956153383448211</v>
      </c>
      <c r="J187" s="59">
        <f t="shared" ca="1" si="24"/>
        <v>43.276880572618424</v>
      </c>
      <c r="K187" s="59">
        <f t="shared" ca="1" si="27"/>
        <v>50.048418880850264</v>
      </c>
      <c r="L187" s="59">
        <f t="shared" ca="1" si="28"/>
        <v>49.079472156991692</v>
      </c>
      <c r="M187" s="59">
        <f t="shared" ca="1" si="29"/>
        <v>49.320970153761849</v>
      </c>
      <c r="N187" s="51">
        <f t="shared" ca="1" si="25"/>
        <v>-0.24149799677015693</v>
      </c>
      <c r="O187" s="51">
        <f t="shared" ca="1" si="30"/>
        <v>-0.2959219908553325</v>
      </c>
      <c r="P187" s="59">
        <f t="shared" ca="1" si="31"/>
        <v>0.40474661469775697</v>
      </c>
      <c r="Q187" s="59">
        <f t="shared" ca="1" si="26"/>
        <v>54.79809419235491</v>
      </c>
    </row>
    <row r="188" spans="4:17" x14ac:dyDescent="0.2">
      <c r="D188">
        <f ca="1">Sheet2!L188</f>
        <v>49.693289316063392</v>
      </c>
      <c r="F188" s="60"/>
      <c r="G188" s="59">
        <f t="shared" ca="1" si="32"/>
        <v>49.96585471779531</v>
      </c>
      <c r="H188" s="59">
        <f t="shared" ca="1" si="22"/>
        <v>49.96585471779531</v>
      </c>
      <c r="I188" s="59">
        <f t="shared" ca="1" si="23"/>
        <v>56.599193837450123</v>
      </c>
      <c r="J188" s="59">
        <f t="shared" ca="1" si="24"/>
        <v>43.332515598140496</v>
      </c>
      <c r="K188" s="59">
        <f t="shared" ca="1" si="27"/>
        <v>50.014597017537227</v>
      </c>
      <c r="L188" s="59">
        <f t="shared" ca="1" si="28"/>
        <v>49.284077876682261</v>
      </c>
      <c r="M188" s="59">
        <f t="shared" ca="1" si="29"/>
        <v>49.395433986222159</v>
      </c>
      <c r="N188" s="51">
        <f t="shared" ca="1" si="25"/>
        <v>-0.11135610953989783</v>
      </c>
      <c r="O188" s="51">
        <f t="shared" ca="1" si="30"/>
        <v>-0.17287806997837607</v>
      </c>
      <c r="P188" s="59">
        <f t="shared" ca="1" si="31"/>
        <v>0.3820208648744412</v>
      </c>
      <c r="Q188" s="59">
        <f t="shared" ca="1" si="26"/>
        <v>47.431843981326352</v>
      </c>
    </row>
    <row r="189" spans="4:17" x14ac:dyDescent="0.2">
      <c r="D189">
        <f ca="1">Sheet2!L189</f>
        <v>51.687298682710392</v>
      </c>
      <c r="F189" s="60"/>
      <c r="G189" s="59">
        <f t="shared" ca="1" si="32"/>
        <v>49.94778389521484</v>
      </c>
      <c r="H189" s="59">
        <f t="shared" ca="1" si="22"/>
        <v>49.94778389521484</v>
      </c>
      <c r="I189" s="59">
        <f t="shared" ca="1" si="23"/>
        <v>56.539545931823199</v>
      </c>
      <c r="J189" s="59">
        <f t="shared" ca="1" si="24"/>
        <v>43.356021858606482</v>
      </c>
      <c r="K189" s="59">
        <f t="shared" ca="1" si="27"/>
        <v>50.173901938029914</v>
      </c>
      <c r="L189" s="59">
        <f t="shared" ca="1" si="28"/>
        <v>50.085151478691643</v>
      </c>
      <c r="M189" s="59">
        <f t="shared" ca="1" si="29"/>
        <v>49.853806925519812</v>
      </c>
      <c r="N189" s="51">
        <f t="shared" ca="1" si="25"/>
        <v>0.23134455317183011</v>
      </c>
      <c r="O189" s="51">
        <f t="shared" ca="1" si="30"/>
        <v>9.6603678788428057E-2</v>
      </c>
      <c r="P189" s="59">
        <f t="shared" ca="1" si="31"/>
        <v>1.9940093666469991</v>
      </c>
      <c r="Q189" s="59">
        <f t="shared" ca="1" si="26"/>
        <v>44.951060268032911</v>
      </c>
    </row>
    <row r="190" spans="4:17" x14ac:dyDescent="0.2">
      <c r="D190">
        <f ca="1">Sheet2!L190</f>
        <v>51.470747492132148</v>
      </c>
      <c r="F190" s="60"/>
      <c r="G190" s="59">
        <f t="shared" ca="1" si="32"/>
        <v>50.052127191569369</v>
      </c>
      <c r="H190" s="59">
        <f t="shared" ca="1" si="22"/>
        <v>50.052127191569369</v>
      </c>
      <c r="I190" s="59">
        <f t="shared" ca="1" si="23"/>
        <v>56.697522518148368</v>
      </c>
      <c r="J190" s="59">
        <f t="shared" ca="1" si="24"/>
        <v>43.40673186499037</v>
      </c>
      <c r="K190" s="59">
        <f t="shared" ca="1" si="27"/>
        <v>50.297411038420606</v>
      </c>
      <c r="L190" s="59">
        <f t="shared" ca="1" si="28"/>
        <v>50.547016816505149</v>
      </c>
      <c r="M190" s="59">
        <f t="shared" ca="1" si="29"/>
        <v>50.177195038842278</v>
      </c>
      <c r="N190" s="51">
        <f t="shared" ca="1" si="25"/>
        <v>0.36982177766287094</v>
      </c>
      <c r="O190" s="51">
        <f t="shared" ca="1" si="30"/>
        <v>0.27874907803805665</v>
      </c>
      <c r="P190" s="59">
        <f t="shared" ca="1" si="31"/>
        <v>-0.21655119057824379</v>
      </c>
      <c r="Q190" s="59">
        <f t="shared" ca="1" si="26"/>
        <v>39.418779964473892</v>
      </c>
    </row>
    <row r="191" spans="4:17" x14ac:dyDescent="0.2">
      <c r="D191">
        <f ca="1">Sheet2!L191</f>
        <v>50.752938336514028</v>
      </c>
      <c r="F191" s="60"/>
      <c r="G191" s="59">
        <f t="shared" ca="1" si="32"/>
        <v>50.230950874157131</v>
      </c>
      <c r="H191" s="59">
        <f t="shared" ca="1" si="22"/>
        <v>50.230950874157131</v>
      </c>
      <c r="I191" s="59">
        <f t="shared" ca="1" si="23"/>
        <v>56.619280117787305</v>
      </c>
      <c r="J191" s="59">
        <f t="shared" ca="1" si="24"/>
        <v>43.842621630526956</v>
      </c>
      <c r="K191" s="59">
        <f t="shared" ca="1" si="27"/>
        <v>50.340794590619979</v>
      </c>
      <c r="L191" s="59">
        <f t="shared" ca="1" si="28"/>
        <v>50.615657323174787</v>
      </c>
      <c r="M191" s="59">
        <f t="shared" ca="1" si="29"/>
        <v>50.292343698376627</v>
      </c>
      <c r="N191" s="51">
        <f t="shared" ca="1" si="25"/>
        <v>0.3233136247981605</v>
      </c>
      <c r="O191" s="51">
        <f t="shared" ca="1" si="30"/>
        <v>0.30845877587812592</v>
      </c>
      <c r="P191" s="59">
        <f t="shared" ca="1" si="31"/>
        <v>-0.71780915561812009</v>
      </c>
      <c r="Q191" s="59">
        <f t="shared" ca="1" si="26"/>
        <v>43.829544055280017</v>
      </c>
    </row>
    <row r="192" spans="4:17" x14ac:dyDescent="0.2">
      <c r="D192">
        <f ca="1">Sheet2!L192</f>
        <v>50.75901349784661</v>
      </c>
      <c r="F192" s="60"/>
      <c r="G192" s="59">
        <f t="shared" ca="1" si="32"/>
        <v>50.342321379914871</v>
      </c>
      <c r="H192" s="59">
        <f t="shared" ca="1" si="22"/>
        <v>50.342321379914871</v>
      </c>
      <c r="I192" s="59">
        <f t="shared" ca="1" si="23"/>
        <v>56.641018826103398</v>
      </c>
      <c r="J192" s="59">
        <f t="shared" ca="1" si="24"/>
        <v>44.043623933726344</v>
      </c>
      <c r="K192" s="59">
        <f t="shared" ca="1" si="27"/>
        <v>50.380624962736803</v>
      </c>
      <c r="L192" s="59">
        <f t="shared" ca="1" si="28"/>
        <v>50.663442714732064</v>
      </c>
      <c r="M192" s="59">
        <f t="shared" ca="1" si="29"/>
        <v>50.38567765827063</v>
      </c>
      <c r="N192" s="51">
        <f t="shared" ca="1" si="25"/>
        <v>0.27776505646143335</v>
      </c>
      <c r="O192" s="51">
        <f t="shared" ca="1" si="30"/>
        <v>0.28799629626699752</v>
      </c>
      <c r="P192" s="59">
        <f t="shared" ca="1" si="31"/>
        <v>6.0751613325820131E-3</v>
      </c>
      <c r="Q192" s="59">
        <f t="shared" ca="1" si="26"/>
        <v>43.388112441950305</v>
      </c>
    </row>
    <row r="193" spans="4:17" x14ac:dyDescent="0.2">
      <c r="D193">
        <f ca="1">Sheet2!L193</f>
        <v>54.394341742323867</v>
      </c>
      <c r="F193" s="60"/>
      <c r="G193" s="59">
        <f t="shared" ca="1" si="32"/>
        <v>50.704836893876553</v>
      </c>
      <c r="H193" s="59">
        <f t="shared" ca="1" si="22"/>
        <v>50.704836893876553</v>
      </c>
      <c r="I193" s="59">
        <f t="shared" ca="1" si="23"/>
        <v>57.115074376775098</v>
      </c>
      <c r="J193" s="59">
        <f t="shared" ca="1" si="24"/>
        <v>44.294599410978009</v>
      </c>
      <c r="K193" s="59">
        <f t="shared" ca="1" si="27"/>
        <v>50.762883703649855</v>
      </c>
      <c r="L193" s="59">
        <f t="shared" ca="1" si="28"/>
        <v>51.907075723929339</v>
      </c>
      <c r="M193" s="59">
        <f t="shared" ca="1" si="29"/>
        <v>51.187410475081279</v>
      </c>
      <c r="N193" s="51">
        <f t="shared" ca="1" si="25"/>
        <v>0.71966524884805949</v>
      </c>
      <c r="O193" s="51">
        <f t="shared" ca="1" si="30"/>
        <v>0.5757755979877055</v>
      </c>
      <c r="P193" s="59">
        <f t="shared" ca="1" si="31"/>
        <v>3.6353282444772574</v>
      </c>
      <c r="Q193" s="59">
        <f t="shared" ca="1" si="26"/>
        <v>54.856429410625964</v>
      </c>
    </row>
    <row r="194" spans="4:17" x14ac:dyDescent="0.2">
      <c r="D194">
        <f ca="1">Sheet2!L194</f>
        <v>58.195312743437171</v>
      </c>
      <c r="F194" s="60"/>
      <c r="G194" s="59">
        <f t="shared" ca="1" si="32"/>
        <v>51.080065346251146</v>
      </c>
      <c r="H194" s="59">
        <f t="shared" ref="H194:H251" ca="1" si="33">SUM(OFFSET(H194,(-1*$T$2+1),-4,$T$2,1))/$T$2</f>
        <v>51.080065346251146</v>
      </c>
      <c r="I194" s="59">
        <f t="shared" ref="I194:I251" ca="1" si="34">H194+$T$3*STDEV(OFFSET(I194,(-1*$T$2+1),-5,$T$2,1))</f>
        <v>58.97325263546746</v>
      </c>
      <c r="J194" s="59">
        <f t="shared" ref="J194:J251" ca="1" si="35">H194-$T$3*STDEV(OFFSET(J194,(-1*$T$2+1),-6,$T$2,1))</f>
        <v>43.186878057034832</v>
      </c>
      <c r="K194" s="59">
        <f t="shared" ca="1" si="27"/>
        <v>51.470734088391502</v>
      </c>
      <c r="L194" s="59">
        <f t="shared" ca="1" si="28"/>
        <v>54.003154730431959</v>
      </c>
      <c r="M194" s="59">
        <f t="shared" ca="1" si="29"/>
        <v>52.588990928752459</v>
      </c>
      <c r="N194" s="51">
        <f t="shared" ref="N194:N251" ca="1" si="36">L194-M194</f>
        <v>1.4141638016795</v>
      </c>
      <c r="O194" s="51">
        <f t="shared" ca="1" si="30"/>
        <v>1.1347010671155684</v>
      </c>
      <c r="P194" s="59">
        <f t="shared" ca="1" si="31"/>
        <v>3.8009710011133038</v>
      </c>
      <c r="Q194" s="59">
        <f t="shared" ref="Q194:Q251" ca="1" si="37">100-100/(1+(SUMIF(OFFSET(Q194,(-1*$T$7)+1,-1,$T$7,1),"&gt;=0")/$T$7)/ABS((SUMIF(OFFSET(Q194,(-1*$T$7)+1,-1,$T$7,1),"&lt;0")/$T$7)))</f>
        <v>76.51742335849039</v>
      </c>
    </row>
    <row r="195" spans="4:17" x14ac:dyDescent="0.2">
      <c r="D195">
        <f ca="1">Sheet2!L195</f>
        <v>55.728647361850584</v>
      </c>
      <c r="F195" s="60"/>
      <c r="G195" s="59">
        <f t="shared" ca="1" si="32"/>
        <v>51.18850265309046</v>
      </c>
      <c r="H195" s="59">
        <f t="shared" ca="1" si="33"/>
        <v>51.18850265309046</v>
      </c>
      <c r="I195" s="59">
        <f t="shared" ca="1" si="34"/>
        <v>59.456645094360873</v>
      </c>
      <c r="J195" s="59">
        <f t="shared" ca="1" si="35"/>
        <v>42.920360211820046</v>
      </c>
      <c r="K195" s="59">
        <f t="shared" ref="K195:K251" ca="1" si="38">D195*2/(1+$T$2)+K194*(1-2/(1+$T$2))</f>
        <v>51.876249638244744</v>
      </c>
      <c r="L195" s="59">
        <f t="shared" ref="L195:L251" ca="1" si="39">D195*2/(1+$T$4)+L194*(1-2/(1+$T$4))</f>
        <v>54.578318940904836</v>
      </c>
      <c r="M195" s="59">
        <f t="shared" ref="M195:M251" ca="1" si="40">D195*2/(1+$T$5)+M194*(1-2/(1+$T$5))</f>
        <v>53.216922215372094</v>
      </c>
      <c r="N195" s="51">
        <f t="shared" ca="1" si="36"/>
        <v>1.3613967255327424</v>
      </c>
      <c r="O195" s="51">
        <f t="shared" ref="O195:O251" ca="1" si="41">N195*2/(1+$T$6)+O194*(1-2/(1+$T$6))</f>
        <v>1.2858315060603511</v>
      </c>
      <c r="P195" s="59">
        <f t="shared" ref="P195:P251" ca="1" si="42">D195-D194</f>
        <v>-2.4666653815865871</v>
      </c>
      <c r="Q195" s="59">
        <f t="shared" ca="1" si="37"/>
        <v>68.506968775311691</v>
      </c>
    </row>
    <row r="196" spans="4:17" x14ac:dyDescent="0.2">
      <c r="D196">
        <f ca="1">Sheet2!L196</f>
        <v>51.455850195989967</v>
      </c>
      <c r="F196" s="60"/>
      <c r="G196" s="59">
        <f t="shared" ca="1" si="32"/>
        <v>51.005671045378485</v>
      </c>
      <c r="H196" s="59">
        <f t="shared" ca="1" si="33"/>
        <v>51.005671045378485</v>
      </c>
      <c r="I196" s="59">
        <f t="shared" ca="1" si="34"/>
        <v>58.87941678294527</v>
      </c>
      <c r="J196" s="59">
        <f t="shared" ca="1" si="35"/>
        <v>43.131925307811699</v>
      </c>
      <c r="K196" s="59">
        <f t="shared" ca="1" si="38"/>
        <v>51.836211596125246</v>
      </c>
      <c r="L196" s="59">
        <f t="shared" ca="1" si="39"/>
        <v>53.537496025933223</v>
      </c>
      <c r="M196" s="59">
        <f t="shared" ca="1" si="40"/>
        <v>52.86470781149567</v>
      </c>
      <c r="N196" s="51">
        <f t="shared" ca="1" si="36"/>
        <v>0.67278821443755277</v>
      </c>
      <c r="O196" s="51">
        <f t="shared" ca="1" si="41"/>
        <v>0.87713597831181889</v>
      </c>
      <c r="P196" s="59">
        <f t="shared" ca="1" si="42"/>
        <v>-4.2727971658606165</v>
      </c>
      <c r="Q196" s="59">
        <f t="shared" ca="1" si="37"/>
        <v>61.230354621211106</v>
      </c>
    </row>
    <row r="197" spans="4:17" x14ac:dyDescent="0.2">
      <c r="D197">
        <f ca="1">Sheet2!L197</f>
        <v>49.241635111484797</v>
      </c>
      <c r="F197" s="60"/>
      <c r="G197" s="59">
        <f t="shared" ca="1" si="32"/>
        <v>50.834607491151836</v>
      </c>
      <c r="H197" s="59">
        <f t="shared" ca="1" si="33"/>
        <v>50.834607491151836</v>
      </c>
      <c r="I197" s="59">
        <f t="shared" ca="1" si="34"/>
        <v>58.702794177467631</v>
      </c>
      <c r="J197" s="59">
        <f t="shared" ca="1" si="35"/>
        <v>42.966420804836041</v>
      </c>
      <c r="K197" s="59">
        <f t="shared" ca="1" si="38"/>
        <v>51.589109073778538</v>
      </c>
      <c r="L197" s="59">
        <f t="shared" ca="1" si="39"/>
        <v>52.105542387783757</v>
      </c>
      <c r="M197" s="59">
        <f t="shared" ca="1" si="40"/>
        <v>52.140093271493498</v>
      </c>
      <c r="N197" s="51">
        <f t="shared" ca="1" si="36"/>
        <v>-3.4550883709741242E-2</v>
      </c>
      <c r="O197" s="51">
        <f t="shared" ca="1" si="41"/>
        <v>0.26934473696411215</v>
      </c>
      <c r="P197" s="59">
        <f t="shared" ca="1" si="42"/>
        <v>-2.2142150845051702</v>
      </c>
      <c r="Q197" s="59">
        <f t="shared" ca="1" si="37"/>
        <v>52.596726483216614</v>
      </c>
    </row>
    <row r="198" spans="4:17" x14ac:dyDescent="0.2">
      <c r="D198">
        <f ca="1">Sheet2!L198</f>
        <v>49.965828670630813</v>
      </c>
      <c r="F198" s="60"/>
      <c r="G198" s="59">
        <f t="shared" ca="1" si="32"/>
        <v>50.693415866503379</v>
      </c>
      <c r="H198" s="59">
        <f t="shared" ca="1" si="33"/>
        <v>50.693415866503379</v>
      </c>
      <c r="I198" s="59">
        <f t="shared" ca="1" si="34"/>
        <v>58.473437649711649</v>
      </c>
      <c r="J198" s="59">
        <f t="shared" ca="1" si="35"/>
        <v>42.91339408329511</v>
      </c>
      <c r="K198" s="59">
        <f t="shared" ca="1" si="38"/>
        <v>51.434510940145422</v>
      </c>
      <c r="L198" s="59">
        <f t="shared" ca="1" si="39"/>
        <v>51.392304482066109</v>
      </c>
      <c r="M198" s="59">
        <f t="shared" ca="1" si="40"/>
        <v>51.705240351320967</v>
      </c>
      <c r="N198" s="51">
        <f t="shared" ca="1" si="36"/>
        <v>-0.31293586925485783</v>
      </c>
      <c r="O198" s="51">
        <f t="shared" ca="1" si="41"/>
        <v>-0.1188423338485345</v>
      </c>
      <c r="P198" s="59">
        <f t="shared" ca="1" si="42"/>
        <v>0.72419355914601624</v>
      </c>
      <c r="Q198" s="59">
        <f t="shared" ca="1" si="37"/>
        <v>49.755249345435047</v>
      </c>
    </row>
    <row r="199" spans="4:17" x14ac:dyDescent="0.2">
      <c r="D199">
        <f ca="1">Sheet2!L199</f>
        <v>48.42533556487701</v>
      </c>
      <c r="F199" s="60"/>
      <c r="G199" s="59">
        <f t="shared" ca="1" si="32"/>
        <v>50.486133756907407</v>
      </c>
      <c r="H199" s="59">
        <f t="shared" ca="1" si="33"/>
        <v>50.486133756907407</v>
      </c>
      <c r="I199" s="59">
        <f t="shared" ca="1" si="34"/>
        <v>58.285562744381863</v>
      </c>
      <c r="J199" s="59">
        <f t="shared" ca="1" si="35"/>
        <v>42.68670476943295</v>
      </c>
      <c r="K199" s="59">
        <f t="shared" ca="1" si="38"/>
        <v>51.147922809167476</v>
      </c>
      <c r="L199" s="59">
        <f t="shared" ca="1" si="39"/>
        <v>50.403314843003088</v>
      </c>
      <c r="M199" s="59">
        <f t="shared" ca="1" si="40"/>
        <v>51.049259394032177</v>
      </c>
      <c r="N199" s="51">
        <f t="shared" ca="1" si="36"/>
        <v>-0.6459445510290891</v>
      </c>
      <c r="O199" s="51">
        <f t="shared" ca="1" si="41"/>
        <v>-0.47024381196890419</v>
      </c>
      <c r="P199" s="59">
        <f t="shared" ca="1" si="42"/>
        <v>-1.5404931057538036</v>
      </c>
      <c r="Q199" s="59">
        <f t="shared" ca="1" si="37"/>
        <v>49.119148981077075</v>
      </c>
    </row>
    <row r="200" spans="4:17" x14ac:dyDescent="0.2">
      <c r="D200">
        <f ca="1">Sheet2!L200</f>
        <v>50.606755340655518</v>
      </c>
      <c r="F200" s="60"/>
      <c r="G200" s="59">
        <f t="shared" ca="1" si="32"/>
        <v>50.595312220698389</v>
      </c>
      <c r="H200" s="59">
        <f t="shared" ca="1" si="33"/>
        <v>50.595312220698389</v>
      </c>
      <c r="I200" s="59">
        <f t="shared" ca="1" si="34"/>
        <v>58.279587912651458</v>
      </c>
      <c r="J200" s="59">
        <f t="shared" ca="1" si="35"/>
        <v>42.911036528745321</v>
      </c>
      <c r="K200" s="59">
        <f t="shared" ca="1" si="38"/>
        <v>51.096383050261572</v>
      </c>
      <c r="L200" s="59">
        <f t="shared" ca="1" si="39"/>
        <v>50.471128342220567</v>
      </c>
      <c r="M200" s="59">
        <f t="shared" ca="1" si="40"/>
        <v>50.960758583356849</v>
      </c>
      <c r="N200" s="51">
        <f t="shared" ca="1" si="36"/>
        <v>-0.48963024113628251</v>
      </c>
      <c r="O200" s="51">
        <f t="shared" ca="1" si="41"/>
        <v>-0.48316809808048977</v>
      </c>
      <c r="P200" s="59">
        <f t="shared" ca="1" si="42"/>
        <v>2.1814197757785081</v>
      </c>
      <c r="Q200" s="59">
        <f t="shared" ca="1" si="37"/>
        <v>53.461768606111292</v>
      </c>
    </row>
    <row r="201" spans="4:17" x14ac:dyDescent="0.2">
      <c r="D201">
        <f ca="1">Sheet2!L201</f>
        <v>48.859309725575898</v>
      </c>
      <c r="F201" s="60"/>
      <c r="G201" s="59">
        <f t="shared" ca="1" si="32"/>
        <v>50.63272575937718</v>
      </c>
      <c r="H201" s="59">
        <f t="shared" ca="1" si="33"/>
        <v>50.63272575937718</v>
      </c>
      <c r="I201" s="59">
        <f t="shared" ca="1" si="34"/>
        <v>58.234042690809218</v>
      </c>
      <c r="J201" s="59">
        <f t="shared" ca="1" si="35"/>
        <v>43.031408827945143</v>
      </c>
      <c r="K201" s="59">
        <f t="shared" ca="1" si="38"/>
        <v>50.88332844791055</v>
      </c>
      <c r="L201" s="59">
        <f t="shared" ca="1" si="39"/>
        <v>49.933855470005682</v>
      </c>
      <c r="M201" s="59">
        <f t="shared" ca="1" si="40"/>
        <v>50.540468811800665</v>
      </c>
      <c r="N201" s="51">
        <f t="shared" ca="1" si="36"/>
        <v>-0.60661334179498283</v>
      </c>
      <c r="O201" s="51">
        <f t="shared" ca="1" si="41"/>
        <v>-0.56546492722348518</v>
      </c>
      <c r="P201" s="59">
        <f t="shared" ca="1" si="42"/>
        <v>-1.74744561507962</v>
      </c>
      <c r="Q201" s="59">
        <f t="shared" ca="1" si="37"/>
        <v>49.127492628221411</v>
      </c>
    </row>
    <row r="202" spans="4:17" x14ac:dyDescent="0.2">
      <c r="D202">
        <f ca="1">Sheet2!L202</f>
        <v>48.990598692920251</v>
      </c>
      <c r="F202" s="60"/>
      <c r="G202" s="59">
        <f t="shared" ca="1" si="32"/>
        <v>50.768055016227656</v>
      </c>
      <c r="H202" s="59">
        <f t="shared" ca="1" si="33"/>
        <v>50.768055016227656</v>
      </c>
      <c r="I202" s="59">
        <f t="shared" ca="1" si="34"/>
        <v>57.922099052356266</v>
      </c>
      <c r="J202" s="59">
        <f t="shared" ca="1" si="35"/>
        <v>43.614010980099046</v>
      </c>
      <c r="K202" s="59">
        <f t="shared" ca="1" si="38"/>
        <v>50.703068471244805</v>
      </c>
      <c r="L202" s="59">
        <f t="shared" ca="1" si="39"/>
        <v>49.619436544310545</v>
      </c>
      <c r="M202" s="59">
        <f t="shared" ca="1" si="40"/>
        <v>50.230494788024586</v>
      </c>
      <c r="N202" s="51">
        <f t="shared" ca="1" si="36"/>
        <v>-0.61105824371404083</v>
      </c>
      <c r="O202" s="51">
        <f t="shared" ca="1" si="41"/>
        <v>-0.59586047155052224</v>
      </c>
      <c r="P202" s="59">
        <f t="shared" ca="1" si="42"/>
        <v>0.13128896734435358</v>
      </c>
      <c r="Q202" s="59">
        <f t="shared" ca="1" si="37"/>
        <v>48.630193332821747</v>
      </c>
    </row>
    <row r="203" spans="4:17" x14ac:dyDescent="0.2">
      <c r="D203">
        <f ca="1">Sheet2!L203</f>
        <v>49.917730455193528</v>
      </c>
      <c r="F203" s="60"/>
      <c r="G203" s="59">
        <f t="shared" ca="1" si="32"/>
        <v>50.862891634587918</v>
      </c>
      <c r="H203" s="59">
        <f t="shared" ca="1" si="33"/>
        <v>50.862891634587918</v>
      </c>
      <c r="I203" s="59">
        <f t="shared" ca="1" si="34"/>
        <v>57.81939278387469</v>
      </c>
      <c r="J203" s="59">
        <f t="shared" ca="1" si="35"/>
        <v>43.906390485301145</v>
      </c>
      <c r="K203" s="59">
        <f t="shared" ca="1" si="38"/>
        <v>50.628274374478018</v>
      </c>
      <c r="L203" s="59">
        <f t="shared" ca="1" si="39"/>
        <v>49.718867847938213</v>
      </c>
      <c r="M203" s="59">
        <f t="shared" ca="1" si="40"/>
        <v>50.167941921458379</v>
      </c>
      <c r="N203" s="51">
        <f t="shared" ca="1" si="36"/>
        <v>-0.44907407352016548</v>
      </c>
      <c r="O203" s="51">
        <f t="shared" ca="1" si="41"/>
        <v>-0.49800287286361777</v>
      </c>
      <c r="P203" s="59">
        <f t="shared" ca="1" si="42"/>
        <v>0.92713176227327665</v>
      </c>
      <c r="Q203" s="59">
        <f t="shared" ca="1" si="37"/>
        <v>46.400739360222438</v>
      </c>
    </row>
    <row r="204" spans="4:17" x14ac:dyDescent="0.2">
      <c r="D204">
        <f ca="1">Sheet2!L204</f>
        <v>48.64799215445003</v>
      </c>
      <c r="F204" s="60"/>
      <c r="G204" s="59">
        <f t="shared" ca="1" si="32"/>
        <v>50.79157265864329</v>
      </c>
      <c r="H204" s="59">
        <f t="shared" ca="1" si="33"/>
        <v>50.79157265864329</v>
      </c>
      <c r="I204" s="59">
        <f t="shared" ca="1" si="34"/>
        <v>57.866710038555595</v>
      </c>
      <c r="J204" s="59">
        <f t="shared" ca="1" si="35"/>
        <v>43.716435278730984</v>
      </c>
      <c r="K204" s="59">
        <f t="shared" ca="1" si="38"/>
        <v>50.439676067808684</v>
      </c>
      <c r="L204" s="59">
        <f t="shared" ca="1" si="39"/>
        <v>49.361909283442159</v>
      </c>
      <c r="M204" s="59">
        <f t="shared" ca="1" si="40"/>
        <v>49.86395196805671</v>
      </c>
      <c r="N204" s="51">
        <f t="shared" ca="1" si="36"/>
        <v>-0.50204268461455115</v>
      </c>
      <c r="O204" s="51">
        <f t="shared" ca="1" si="41"/>
        <v>-0.50069608069757343</v>
      </c>
      <c r="P204" s="59">
        <f t="shared" ca="1" si="42"/>
        <v>-1.2697383007434979</v>
      </c>
      <c r="Q204" s="59">
        <f t="shared" ca="1" si="37"/>
        <v>44.494456166642962</v>
      </c>
    </row>
    <row r="205" spans="4:17" x14ac:dyDescent="0.2">
      <c r="D205">
        <f ca="1">Sheet2!L205</f>
        <v>51.87886185219697</v>
      </c>
      <c r="F205" s="60"/>
      <c r="G205" s="59">
        <f t="shared" ca="1" si="32"/>
        <v>50.944463861226659</v>
      </c>
      <c r="H205" s="59">
        <f t="shared" ca="1" si="33"/>
        <v>50.944463861226659</v>
      </c>
      <c r="I205" s="59">
        <f t="shared" ca="1" si="34"/>
        <v>57.929912488399943</v>
      </c>
      <c r="J205" s="59">
        <f t="shared" ca="1" si="35"/>
        <v>43.959015234053375</v>
      </c>
      <c r="K205" s="59">
        <f t="shared" ca="1" si="38"/>
        <v>50.576741380607572</v>
      </c>
      <c r="L205" s="59">
        <f t="shared" ca="1" si="39"/>
        <v>50.200893473027094</v>
      </c>
      <c r="M205" s="59">
        <f t="shared" ca="1" si="40"/>
        <v>50.266933944884762</v>
      </c>
      <c r="N205" s="51">
        <f t="shared" ca="1" si="36"/>
        <v>-6.6040471857668592E-2</v>
      </c>
      <c r="O205" s="51">
        <f t="shared" ca="1" si="41"/>
        <v>-0.21092567480430355</v>
      </c>
      <c r="P205" s="59">
        <f t="shared" ca="1" si="42"/>
        <v>3.2308696977469396</v>
      </c>
      <c r="Q205" s="59">
        <f t="shared" ca="1" si="37"/>
        <v>51.999961281908696</v>
      </c>
    </row>
    <row r="206" spans="4:17" x14ac:dyDescent="0.2">
      <c r="D206">
        <f ca="1">Sheet2!L206</f>
        <v>51.648442670957529</v>
      </c>
      <c r="F206" s="60"/>
      <c r="G206" s="59">
        <f t="shared" ca="1" si="32"/>
        <v>51.081559902949977</v>
      </c>
      <c r="H206" s="59">
        <f t="shared" ca="1" si="33"/>
        <v>51.081559902949977</v>
      </c>
      <c r="I206" s="59">
        <f t="shared" ca="1" si="34"/>
        <v>57.951133559557029</v>
      </c>
      <c r="J206" s="59">
        <f t="shared" ca="1" si="35"/>
        <v>44.211986246342924</v>
      </c>
      <c r="K206" s="59">
        <f t="shared" ca="1" si="38"/>
        <v>50.678808170164714</v>
      </c>
      <c r="L206" s="59">
        <f t="shared" ca="1" si="39"/>
        <v>50.683409872337236</v>
      </c>
      <c r="M206" s="59">
        <f t="shared" ca="1" si="40"/>
        <v>50.543235690099316</v>
      </c>
      <c r="N206" s="51">
        <f t="shared" ca="1" si="36"/>
        <v>0.14017418223792077</v>
      </c>
      <c r="O206" s="51">
        <f t="shared" ca="1" si="41"/>
        <v>2.3140896557179325E-2</v>
      </c>
      <c r="P206" s="59">
        <f t="shared" ca="1" si="42"/>
        <v>-0.23041918123944072</v>
      </c>
      <c r="Q206" s="59">
        <f t="shared" ca="1" si="37"/>
        <v>51.56738783181536</v>
      </c>
    </row>
    <row r="207" spans="4:17" x14ac:dyDescent="0.2">
      <c r="D207">
        <f ca="1">Sheet2!L207</f>
        <v>51.992309549771861</v>
      </c>
      <c r="F207" s="60"/>
      <c r="G207" s="59">
        <f t="shared" ca="1" si="32"/>
        <v>51.215611957879119</v>
      </c>
      <c r="H207" s="59">
        <f t="shared" ca="1" si="33"/>
        <v>51.215611957879119</v>
      </c>
      <c r="I207" s="59">
        <f t="shared" ca="1" si="34"/>
        <v>58.007574374170751</v>
      </c>
      <c r="J207" s="59">
        <f t="shared" ca="1" si="35"/>
        <v>44.423649541587487</v>
      </c>
      <c r="K207" s="59">
        <f t="shared" ca="1" si="38"/>
        <v>50.80390353965111</v>
      </c>
      <c r="L207" s="59">
        <f t="shared" ca="1" si="39"/>
        <v>51.119709764815447</v>
      </c>
      <c r="M207" s="59">
        <f t="shared" ca="1" si="40"/>
        <v>50.833050462033825</v>
      </c>
      <c r="N207" s="51">
        <f t="shared" ca="1" si="36"/>
        <v>0.28665930278162222</v>
      </c>
      <c r="O207" s="51">
        <f t="shared" ca="1" si="41"/>
        <v>0.19881983404014125</v>
      </c>
      <c r="P207" s="59">
        <f t="shared" ca="1" si="42"/>
        <v>0.34386687881433176</v>
      </c>
      <c r="Q207" s="59">
        <f t="shared" ca="1" si="37"/>
        <v>45.211548929816288</v>
      </c>
    </row>
    <row r="208" spans="4:17" x14ac:dyDescent="0.2">
      <c r="D208">
        <f ca="1">Sheet2!L208</f>
        <v>49.565947986338308</v>
      </c>
      <c r="F208" s="60"/>
      <c r="G208" s="59">
        <f t="shared" ca="1" si="32"/>
        <v>51.209244891392871</v>
      </c>
      <c r="H208" s="59">
        <f t="shared" ca="1" si="33"/>
        <v>51.209244891392871</v>
      </c>
      <c r="I208" s="59">
        <f t="shared" ca="1" si="34"/>
        <v>58.013008814779866</v>
      </c>
      <c r="J208" s="59">
        <f t="shared" ca="1" si="35"/>
        <v>44.405480968005875</v>
      </c>
      <c r="K208" s="59">
        <f t="shared" ca="1" si="38"/>
        <v>50.686003010764175</v>
      </c>
      <c r="L208" s="59">
        <f t="shared" ca="1" si="39"/>
        <v>50.601789171989736</v>
      </c>
      <c r="M208" s="59">
        <f t="shared" ca="1" si="40"/>
        <v>50.579629966894721</v>
      </c>
      <c r="N208" s="51">
        <f t="shared" ca="1" si="36"/>
        <v>2.2159205095015011E-2</v>
      </c>
      <c r="O208" s="51">
        <f t="shared" ca="1" si="41"/>
        <v>8.1046081410057105E-2</v>
      </c>
      <c r="P208" s="59">
        <f t="shared" ca="1" si="42"/>
        <v>-2.4263615634335522</v>
      </c>
      <c r="Q208" s="59">
        <f t="shared" ca="1" si="37"/>
        <v>31.799892523318945</v>
      </c>
    </row>
    <row r="209" spans="4:17" x14ac:dyDescent="0.2">
      <c r="D209">
        <f ca="1">Sheet2!L209</f>
        <v>52.988414039455975</v>
      </c>
      <c r="F209" s="60"/>
      <c r="G209" s="59">
        <f t="shared" ca="1" si="32"/>
        <v>51.274300659230143</v>
      </c>
      <c r="H209" s="59">
        <f t="shared" ca="1" si="33"/>
        <v>51.274300659230143</v>
      </c>
      <c r="I209" s="59">
        <f t="shared" ca="1" si="34"/>
        <v>58.160989196441264</v>
      </c>
      <c r="J209" s="59">
        <f t="shared" ca="1" si="35"/>
        <v>44.387612122019021</v>
      </c>
      <c r="K209" s="59">
        <f t="shared" ca="1" si="38"/>
        <v>50.905280251591968</v>
      </c>
      <c r="L209" s="59">
        <f t="shared" ca="1" si="39"/>
        <v>51.397330794478492</v>
      </c>
      <c r="M209" s="59">
        <f t="shared" ca="1" si="40"/>
        <v>51.061386781406974</v>
      </c>
      <c r="N209" s="51">
        <f t="shared" ca="1" si="36"/>
        <v>0.33594401307151855</v>
      </c>
      <c r="O209" s="51">
        <f t="shared" ca="1" si="41"/>
        <v>0.2509780358510314</v>
      </c>
      <c r="P209" s="59">
        <f t="shared" ca="1" si="42"/>
        <v>3.4224660531176667</v>
      </c>
      <c r="Q209" s="59">
        <f t="shared" ca="1" si="37"/>
        <v>44.444581135146557</v>
      </c>
    </row>
    <row r="210" spans="4:17" x14ac:dyDescent="0.2">
      <c r="D210">
        <f ca="1">Sheet2!L210</f>
        <v>55.705292067678165</v>
      </c>
      <c r="F210" s="60"/>
      <c r="G210" s="59">
        <f t="shared" ca="1" si="32"/>
        <v>51.486027888007449</v>
      </c>
      <c r="H210" s="59">
        <f t="shared" ca="1" si="33"/>
        <v>51.486027888007449</v>
      </c>
      <c r="I210" s="59">
        <f t="shared" ca="1" si="34"/>
        <v>58.893388016350201</v>
      </c>
      <c r="J210" s="59">
        <f t="shared" ca="1" si="35"/>
        <v>44.078667759664697</v>
      </c>
      <c r="K210" s="59">
        <f t="shared" ca="1" si="38"/>
        <v>51.362424234076364</v>
      </c>
      <c r="L210" s="59">
        <f t="shared" ca="1" si="39"/>
        <v>52.833317885545057</v>
      </c>
      <c r="M210" s="59">
        <f t="shared" ca="1" si="40"/>
        <v>51.990167838661215</v>
      </c>
      <c r="N210" s="51">
        <f t="shared" ca="1" si="36"/>
        <v>0.84315004688384221</v>
      </c>
      <c r="O210" s="51">
        <f t="shared" ca="1" si="41"/>
        <v>0.64575937653957194</v>
      </c>
      <c r="P210" s="59">
        <f t="shared" ca="1" si="42"/>
        <v>2.7168780282221903</v>
      </c>
      <c r="Q210" s="59">
        <f t="shared" ca="1" si="37"/>
        <v>59.195224256566796</v>
      </c>
    </row>
    <row r="211" spans="4:17" x14ac:dyDescent="0.2">
      <c r="D211">
        <f ca="1">Sheet2!L211</f>
        <v>58.643798901080871</v>
      </c>
      <c r="F211" s="60"/>
      <c r="G211" s="59">
        <f t="shared" ca="1" si="32"/>
        <v>51.880570916235783</v>
      </c>
      <c r="H211" s="59">
        <f t="shared" ca="1" si="33"/>
        <v>51.880570916235783</v>
      </c>
      <c r="I211" s="59">
        <f t="shared" ca="1" si="34"/>
        <v>60.471744463348394</v>
      </c>
      <c r="J211" s="59">
        <f t="shared" ca="1" si="35"/>
        <v>43.289397369123172</v>
      </c>
      <c r="K211" s="59">
        <f t="shared" ca="1" si="38"/>
        <v>52.055888488076789</v>
      </c>
      <c r="L211" s="59">
        <f t="shared" ca="1" si="39"/>
        <v>54.770144890723671</v>
      </c>
      <c r="M211" s="59">
        <f t="shared" ca="1" si="40"/>
        <v>53.320894051145146</v>
      </c>
      <c r="N211" s="51">
        <f t="shared" ca="1" si="36"/>
        <v>1.4492508395785251</v>
      </c>
      <c r="O211" s="51">
        <f t="shared" ca="1" si="41"/>
        <v>1.1814203518988742</v>
      </c>
      <c r="P211" s="59">
        <f t="shared" ca="1" si="42"/>
        <v>2.9385068334027054</v>
      </c>
      <c r="Q211" s="59">
        <f t="shared" ca="1" si="37"/>
        <v>69.726684768487374</v>
      </c>
    </row>
    <row r="212" spans="4:17" x14ac:dyDescent="0.2">
      <c r="D212">
        <f ca="1">Sheet2!L212</f>
        <v>59.270548680876736</v>
      </c>
      <c r="F212" s="60"/>
      <c r="G212" s="59">
        <f t="shared" ca="1" si="32"/>
        <v>52.306147675387294</v>
      </c>
      <c r="H212" s="59">
        <f t="shared" ca="1" si="33"/>
        <v>52.306147675387294</v>
      </c>
      <c r="I212" s="59">
        <f t="shared" ca="1" si="34"/>
        <v>61.980998372364404</v>
      </c>
      <c r="J212" s="59">
        <f t="shared" ca="1" si="35"/>
        <v>42.631296978410184</v>
      </c>
      <c r="K212" s="59">
        <f t="shared" ca="1" si="38"/>
        <v>52.742998982629167</v>
      </c>
      <c r="L212" s="59">
        <f t="shared" ca="1" si="39"/>
        <v>56.270279487441364</v>
      </c>
      <c r="M212" s="59">
        <f t="shared" ca="1" si="40"/>
        <v>54.510824977091467</v>
      </c>
      <c r="N212" s="51">
        <f t="shared" ca="1" si="36"/>
        <v>1.7594545103498973</v>
      </c>
      <c r="O212" s="51">
        <f t="shared" ca="1" si="41"/>
        <v>1.5667764575328897</v>
      </c>
      <c r="P212" s="59">
        <f t="shared" ca="1" si="42"/>
        <v>0.62674977979586544</v>
      </c>
      <c r="Q212" s="59">
        <f t="shared" ca="1" si="37"/>
        <v>69.602390863143455</v>
      </c>
    </row>
    <row r="213" spans="4:17" x14ac:dyDescent="0.2">
      <c r="D213">
        <f ca="1">Sheet2!L213</f>
        <v>55.115886906101267</v>
      </c>
      <c r="F213" s="60"/>
      <c r="G213" s="59">
        <f t="shared" ref="G213:G251" ca="1" si="43">SUM(D194:D213)/20</f>
        <v>52.342224933576162</v>
      </c>
      <c r="H213" s="59">
        <f t="shared" ca="1" si="33"/>
        <v>52.342224933576162</v>
      </c>
      <c r="I213" s="59">
        <f t="shared" ca="1" si="34"/>
        <v>62.088969606201353</v>
      </c>
      <c r="J213" s="59">
        <f t="shared" ca="1" si="35"/>
        <v>42.595480260950971</v>
      </c>
      <c r="K213" s="59">
        <f t="shared" ca="1" si="38"/>
        <v>52.968988308674135</v>
      </c>
      <c r="L213" s="59">
        <f t="shared" ca="1" si="39"/>
        <v>55.885481960328008</v>
      </c>
      <c r="M213" s="59">
        <f t="shared" ca="1" si="40"/>
        <v>54.631837362893435</v>
      </c>
      <c r="N213" s="51">
        <f t="shared" ca="1" si="36"/>
        <v>1.2536445974345725</v>
      </c>
      <c r="O213" s="51">
        <f t="shared" ca="1" si="41"/>
        <v>1.3580218841340117</v>
      </c>
      <c r="P213" s="59">
        <f t="shared" ca="1" si="42"/>
        <v>-4.1546617747754695</v>
      </c>
      <c r="Q213" s="59">
        <f t="shared" ca="1" si="37"/>
        <v>62.696601370364164</v>
      </c>
    </row>
    <row r="214" spans="4:17" x14ac:dyDescent="0.2">
      <c r="D214">
        <f ca="1">Sheet2!L214</f>
        <v>55.41137987004177</v>
      </c>
      <c r="F214" s="60"/>
      <c r="G214" s="59">
        <f t="shared" ca="1" si="43"/>
        <v>52.203028289906399</v>
      </c>
      <c r="H214" s="59">
        <f t="shared" ca="1" si="33"/>
        <v>52.203028289906399</v>
      </c>
      <c r="I214" s="59">
        <f t="shared" ca="1" si="34"/>
        <v>61.420307993726254</v>
      </c>
      <c r="J214" s="59">
        <f t="shared" ca="1" si="35"/>
        <v>42.985748586086544</v>
      </c>
      <c r="K214" s="59">
        <f t="shared" ca="1" si="38"/>
        <v>53.201597028804386</v>
      </c>
      <c r="L214" s="59">
        <f t="shared" ca="1" si="39"/>
        <v>55.7274479302326</v>
      </c>
      <c r="M214" s="59">
        <f t="shared" ca="1" si="40"/>
        <v>54.787745864323107</v>
      </c>
      <c r="N214" s="51">
        <f t="shared" ca="1" si="36"/>
        <v>0.93970206590949346</v>
      </c>
      <c r="O214" s="51">
        <f t="shared" ca="1" si="41"/>
        <v>1.0791420053176664</v>
      </c>
      <c r="P214" s="59">
        <f t="shared" ca="1" si="42"/>
        <v>0.29549296394050373</v>
      </c>
      <c r="Q214" s="59">
        <f t="shared" ca="1" si="37"/>
        <v>59.82063733464733</v>
      </c>
    </row>
    <row r="215" spans="4:17" x14ac:dyDescent="0.2">
      <c r="D215">
        <f ca="1">Sheet2!L215</f>
        <v>57.025959132006754</v>
      </c>
      <c r="F215" s="60"/>
      <c r="G215" s="59">
        <f t="shared" ca="1" si="43"/>
        <v>52.267893878414199</v>
      </c>
      <c r="H215" s="59">
        <f t="shared" ca="1" si="33"/>
        <v>52.267893878414199</v>
      </c>
      <c r="I215" s="59">
        <f t="shared" ca="1" si="34"/>
        <v>61.714355828244813</v>
      </c>
      <c r="J215" s="59">
        <f t="shared" ca="1" si="35"/>
        <v>42.821431928583586</v>
      </c>
      <c r="K215" s="59">
        <f t="shared" ca="1" si="38"/>
        <v>53.56582199101414</v>
      </c>
      <c r="L215" s="59">
        <f t="shared" ca="1" si="39"/>
        <v>56.160284997490656</v>
      </c>
      <c r="M215" s="59">
        <f t="shared" ca="1" si="40"/>
        <v>55.235388517859839</v>
      </c>
      <c r="N215" s="51">
        <f t="shared" ca="1" si="36"/>
        <v>0.92489647963081723</v>
      </c>
      <c r="O215" s="51">
        <f t="shared" ca="1" si="41"/>
        <v>0.97631165485976701</v>
      </c>
      <c r="P215" s="59">
        <f t="shared" ca="1" si="42"/>
        <v>1.6145792619649839</v>
      </c>
      <c r="Q215" s="59">
        <f t="shared" ca="1" si="37"/>
        <v>66.783767722239702</v>
      </c>
    </row>
    <row r="216" spans="4:17" x14ac:dyDescent="0.2">
      <c r="D216">
        <f ca="1">Sheet2!L216</f>
        <v>58.737090502507712</v>
      </c>
      <c r="F216" s="60"/>
      <c r="G216" s="59">
        <f t="shared" ca="1" si="43"/>
        <v>52.631955893740084</v>
      </c>
      <c r="H216" s="59">
        <f t="shared" ca="1" si="33"/>
        <v>52.631955893740084</v>
      </c>
      <c r="I216" s="59">
        <f t="shared" ca="1" si="34"/>
        <v>62.858181192095984</v>
      </c>
      <c r="J216" s="59">
        <f t="shared" ca="1" si="35"/>
        <v>42.405730595384185</v>
      </c>
      <c r="K216" s="59">
        <f t="shared" ca="1" si="38"/>
        <v>54.058323754013529</v>
      </c>
      <c r="L216" s="59">
        <f t="shared" ca="1" si="39"/>
        <v>57.01922016582968</v>
      </c>
      <c r="M216" s="59">
        <f t="shared" ca="1" si="40"/>
        <v>55.935728914789415</v>
      </c>
      <c r="N216" s="51">
        <f t="shared" ca="1" si="36"/>
        <v>1.0834912510402646</v>
      </c>
      <c r="O216" s="51">
        <f t="shared" ca="1" si="41"/>
        <v>1.0477647189800987</v>
      </c>
      <c r="P216" s="59">
        <f t="shared" ca="1" si="42"/>
        <v>1.7111313705009579</v>
      </c>
      <c r="Q216" s="59">
        <f t="shared" ca="1" si="37"/>
        <v>68.809191669572371</v>
      </c>
    </row>
    <row r="217" spans="4:17" x14ac:dyDescent="0.2">
      <c r="D217">
        <f ca="1">Sheet2!L217</f>
        <v>56.77962316820107</v>
      </c>
      <c r="F217" s="60"/>
      <c r="G217" s="59">
        <f t="shared" ca="1" si="43"/>
        <v>53.008855296575902</v>
      </c>
      <c r="H217" s="59">
        <f t="shared" ca="1" si="33"/>
        <v>53.008855296575902</v>
      </c>
      <c r="I217" s="59">
        <f t="shared" ca="1" si="34"/>
        <v>63.290739654825821</v>
      </c>
      <c r="J217" s="59">
        <f t="shared" ca="1" si="35"/>
        <v>42.726970938325984</v>
      </c>
      <c r="K217" s="59">
        <f t="shared" ca="1" si="38"/>
        <v>54.317495126793297</v>
      </c>
      <c r="L217" s="59">
        <f t="shared" ca="1" si="39"/>
        <v>56.939354499953481</v>
      </c>
      <c r="M217" s="59">
        <f t="shared" ca="1" si="40"/>
        <v>56.104507765471752</v>
      </c>
      <c r="N217" s="51">
        <f t="shared" ca="1" si="36"/>
        <v>0.83484673448172941</v>
      </c>
      <c r="O217" s="51">
        <f t="shared" ca="1" si="41"/>
        <v>0.90581939598118577</v>
      </c>
      <c r="P217" s="59">
        <f t="shared" ca="1" si="42"/>
        <v>-1.9574673343066422</v>
      </c>
      <c r="Q217" s="59">
        <f t="shared" ca="1" si="37"/>
        <v>62.73589325091141</v>
      </c>
    </row>
    <row r="218" spans="4:17" x14ac:dyDescent="0.2">
      <c r="D218">
        <f ca="1">Sheet2!L218</f>
        <v>53.6016777562212</v>
      </c>
      <c r="F218" s="60"/>
      <c r="G218" s="59">
        <f t="shared" ca="1" si="43"/>
        <v>53.190647750855419</v>
      </c>
      <c r="H218" s="59">
        <f t="shared" ca="1" si="33"/>
        <v>53.190647750855419</v>
      </c>
      <c r="I218" s="59">
        <f t="shared" ca="1" si="34"/>
        <v>63.285607691780726</v>
      </c>
      <c r="J218" s="59">
        <f t="shared" ca="1" si="35"/>
        <v>43.095687809930112</v>
      </c>
      <c r="K218" s="59">
        <f t="shared" ca="1" si="38"/>
        <v>54.249322043881662</v>
      </c>
      <c r="L218" s="59">
        <f t="shared" ca="1" si="39"/>
        <v>55.826795585376061</v>
      </c>
      <c r="M218" s="59">
        <f t="shared" ca="1" si="40"/>
        <v>55.603941763621641</v>
      </c>
      <c r="N218" s="51">
        <f t="shared" ca="1" si="36"/>
        <v>0.22285382175441981</v>
      </c>
      <c r="O218" s="51">
        <f t="shared" ca="1" si="41"/>
        <v>0.4505090131633418</v>
      </c>
      <c r="P218" s="59">
        <f t="shared" ca="1" si="42"/>
        <v>-3.17794541197987</v>
      </c>
      <c r="Q218" s="59">
        <f t="shared" ca="1" si="37"/>
        <v>58.586018611334893</v>
      </c>
    </row>
    <row r="219" spans="4:17" x14ac:dyDescent="0.2">
      <c r="D219">
        <f ca="1">Sheet2!L219</f>
        <v>52.767518069420767</v>
      </c>
      <c r="F219" s="60"/>
      <c r="G219" s="59">
        <f t="shared" ca="1" si="43"/>
        <v>53.407756876082615</v>
      </c>
      <c r="H219" s="59">
        <f t="shared" ca="1" si="33"/>
        <v>53.407756876082615</v>
      </c>
      <c r="I219" s="59">
        <f t="shared" ca="1" si="34"/>
        <v>63.028868388087311</v>
      </c>
      <c r="J219" s="59">
        <f t="shared" ca="1" si="35"/>
        <v>43.78664536407792</v>
      </c>
      <c r="K219" s="59">
        <f t="shared" ca="1" si="38"/>
        <v>54.108197855837766</v>
      </c>
      <c r="L219" s="59">
        <f t="shared" ca="1" si="39"/>
        <v>54.807036413390968</v>
      </c>
      <c r="M219" s="59">
        <f t="shared" ca="1" si="40"/>
        <v>55.036657024781469</v>
      </c>
      <c r="N219" s="51">
        <f t="shared" ca="1" si="36"/>
        <v>-0.22962061139050149</v>
      </c>
      <c r="O219" s="51">
        <f t="shared" ca="1" si="41"/>
        <v>-2.9107365392203877E-3</v>
      </c>
      <c r="P219" s="59">
        <f t="shared" ca="1" si="42"/>
        <v>-0.83415968680043306</v>
      </c>
      <c r="Q219" s="59">
        <f t="shared" ca="1" si="37"/>
        <v>51.679835852111921</v>
      </c>
    </row>
    <row r="220" spans="4:17" x14ac:dyDescent="0.2">
      <c r="D220">
        <f ca="1">Sheet2!L220</f>
        <v>59.089760018733465</v>
      </c>
      <c r="F220" s="60"/>
      <c r="G220" s="59">
        <f t="shared" ca="1" si="43"/>
        <v>53.831907109986503</v>
      </c>
      <c r="H220" s="59">
        <f t="shared" ca="1" si="33"/>
        <v>53.831907109986503</v>
      </c>
      <c r="I220" s="59">
        <f t="shared" ca="1" si="34"/>
        <v>63.874877034285447</v>
      </c>
      <c r="J220" s="59">
        <f t="shared" ca="1" si="35"/>
        <v>43.788937185687558</v>
      </c>
      <c r="K220" s="59">
        <f t="shared" ca="1" si="38"/>
        <v>54.582632347542116</v>
      </c>
      <c r="L220" s="59">
        <f t="shared" ca="1" si="39"/>
        <v>56.234610948505136</v>
      </c>
      <c r="M220" s="59">
        <f t="shared" ca="1" si="40"/>
        <v>55.84727762357187</v>
      </c>
      <c r="N220" s="51">
        <f t="shared" ca="1" si="36"/>
        <v>0.387333324933266</v>
      </c>
      <c r="O220" s="51">
        <f t="shared" ca="1" si="41"/>
        <v>0.25725197110910386</v>
      </c>
      <c r="P220" s="59">
        <f t="shared" ca="1" si="42"/>
        <v>6.3222419493126978</v>
      </c>
      <c r="Q220" s="59">
        <f t="shared" ca="1" si="37"/>
        <v>61.433226265443942</v>
      </c>
    </row>
    <row r="221" spans="4:17" x14ac:dyDescent="0.2">
      <c r="D221">
        <f ca="1">Sheet2!L221</f>
        <v>60.629416992185277</v>
      </c>
      <c r="F221" s="60"/>
      <c r="G221" s="59">
        <f t="shared" ca="1" si="43"/>
        <v>54.420412473316972</v>
      </c>
      <c r="H221" s="59">
        <f t="shared" ca="1" si="33"/>
        <v>54.420412473316972</v>
      </c>
      <c r="I221" s="59">
        <f t="shared" ca="1" si="34"/>
        <v>64.747734508317933</v>
      </c>
      <c r="J221" s="59">
        <f t="shared" ca="1" si="35"/>
        <v>44.093090438316011</v>
      </c>
      <c r="K221" s="59">
        <f t="shared" ca="1" si="38"/>
        <v>55.158516599412891</v>
      </c>
      <c r="L221" s="59">
        <f t="shared" ca="1" si="39"/>
        <v>57.699546296398523</v>
      </c>
      <c r="M221" s="59">
        <f t="shared" ca="1" si="40"/>
        <v>56.803705497294551</v>
      </c>
      <c r="N221" s="51">
        <f t="shared" ca="1" si="36"/>
        <v>0.89584079910397207</v>
      </c>
      <c r="O221" s="51">
        <f t="shared" ca="1" si="41"/>
        <v>0.68297785643901598</v>
      </c>
      <c r="P221" s="59">
        <f t="shared" ca="1" si="42"/>
        <v>1.5396569734518124</v>
      </c>
      <c r="Q221" s="59">
        <f t="shared" ca="1" si="37"/>
        <v>62.800152500652288</v>
      </c>
    </row>
    <row r="222" spans="4:17" x14ac:dyDescent="0.2">
      <c r="D222">
        <f ca="1">Sheet2!L222</f>
        <v>63.615774879140048</v>
      </c>
      <c r="F222" s="60"/>
      <c r="G222" s="59">
        <f t="shared" ca="1" si="43"/>
        <v>55.151671282627966</v>
      </c>
      <c r="H222" s="59">
        <f t="shared" ca="1" si="33"/>
        <v>55.151671282627966</v>
      </c>
      <c r="I222" s="59">
        <f t="shared" ca="1" si="34"/>
        <v>66.301415828983721</v>
      </c>
      <c r="J222" s="59">
        <f t="shared" ca="1" si="35"/>
        <v>44.00192673627221</v>
      </c>
      <c r="K222" s="59">
        <f t="shared" ca="1" si="38"/>
        <v>55.963969768910715</v>
      </c>
      <c r="L222" s="59">
        <f t="shared" ca="1" si="39"/>
        <v>59.671622490645703</v>
      </c>
      <c r="M222" s="59">
        <f t="shared" ca="1" si="40"/>
        <v>58.166119373663655</v>
      </c>
      <c r="N222" s="51">
        <f t="shared" ca="1" si="36"/>
        <v>1.5055031169820481</v>
      </c>
      <c r="O222" s="51">
        <f t="shared" ca="1" si="41"/>
        <v>1.2313280301343708</v>
      </c>
      <c r="P222" s="59">
        <f t="shared" ca="1" si="42"/>
        <v>2.9863578869547709</v>
      </c>
      <c r="Q222" s="59">
        <f t="shared" ca="1" si="37"/>
        <v>70.481815154977909</v>
      </c>
    </row>
    <row r="223" spans="4:17" x14ac:dyDescent="0.2">
      <c r="D223">
        <f ca="1">Sheet2!L223</f>
        <v>66.718976253219424</v>
      </c>
      <c r="F223" s="60"/>
      <c r="G223" s="59">
        <f t="shared" ca="1" si="43"/>
        <v>55.991733572529256</v>
      </c>
      <c r="H223" s="59">
        <f t="shared" ca="1" si="33"/>
        <v>55.991733572529256</v>
      </c>
      <c r="I223" s="59">
        <f t="shared" ca="1" si="34"/>
        <v>68.68237459215888</v>
      </c>
      <c r="J223" s="59">
        <f t="shared" ca="1" si="35"/>
        <v>43.301092552899625</v>
      </c>
      <c r="K223" s="59">
        <f t="shared" ca="1" si="38"/>
        <v>56.988256100749638</v>
      </c>
      <c r="L223" s="59">
        <f t="shared" ca="1" si="39"/>
        <v>62.02074041150361</v>
      </c>
      <c r="M223" s="59">
        <f t="shared" ca="1" si="40"/>
        <v>59.876690749574813</v>
      </c>
      <c r="N223" s="51">
        <f t="shared" ca="1" si="36"/>
        <v>2.144049661928797</v>
      </c>
      <c r="O223" s="51">
        <f t="shared" ca="1" si="41"/>
        <v>1.8398091179973215</v>
      </c>
      <c r="P223" s="59">
        <f t="shared" ca="1" si="42"/>
        <v>3.1032013740793758</v>
      </c>
      <c r="Q223" s="59">
        <f t="shared" ca="1" si="37"/>
        <v>70.20446428193209</v>
      </c>
    </row>
    <row r="224" spans="4:17" x14ac:dyDescent="0.2">
      <c r="D224">
        <f ca="1">Sheet2!L224</f>
        <v>66.066374982007687</v>
      </c>
      <c r="F224" s="60"/>
      <c r="G224" s="59">
        <f t="shared" ca="1" si="43"/>
        <v>56.862652713907138</v>
      </c>
      <c r="H224" s="59">
        <f t="shared" ca="1" si="33"/>
        <v>56.862652713907138</v>
      </c>
      <c r="I224" s="59">
        <f t="shared" ca="1" si="34"/>
        <v>70.051571158812834</v>
      </c>
      <c r="J224" s="59">
        <f t="shared" ca="1" si="35"/>
        <v>43.673734269001443</v>
      </c>
      <c r="K224" s="59">
        <f t="shared" ca="1" si="38"/>
        <v>57.852838851345638</v>
      </c>
      <c r="L224" s="59">
        <f t="shared" ca="1" si="39"/>
        <v>63.369285268338302</v>
      </c>
      <c r="M224" s="59">
        <f t="shared" ca="1" si="40"/>
        <v>61.114627596061389</v>
      </c>
      <c r="N224" s="51">
        <f t="shared" ca="1" si="36"/>
        <v>2.2546576722769132</v>
      </c>
      <c r="O224" s="51">
        <f t="shared" ca="1" si="41"/>
        <v>2.1163748208503828</v>
      </c>
      <c r="P224" s="59">
        <f t="shared" ca="1" si="42"/>
        <v>-0.65260127121173639</v>
      </c>
      <c r="Q224" s="59">
        <f t="shared" ca="1" si="37"/>
        <v>66.23243430879873</v>
      </c>
    </row>
    <row r="225" spans="4:17" x14ac:dyDescent="0.2">
      <c r="D225">
        <f ca="1">Sheet2!L225</f>
        <v>66.895589659062026</v>
      </c>
      <c r="F225" s="60"/>
      <c r="G225" s="59">
        <f t="shared" ca="1" si="43"/>
        <v>57.613489104250405</v>
      </c>
      <c r="H225" s="59">
        <f t="shared" ca="1" si="33"/>
        <v>57.613489104250405</v>
      </c>
      <c r="I225" s="59">
        <f t="shared" ca="1" si="34"/>
        <v>71.742848393428787</v>
      </c>
      <c r="J225" s="59">
        <f t="shared" ca="1" si="35"/>
        <v>43.484129815072023</v>
      </c>
      <c r="K225" s="59">
        <f t="shared" ca="1" si="38"/>
        <v>58.714053213985295</v>
      </c>
      <c r="L225" s="59">
        <f t="shared" ca="1" si="39"/>
        <v>64.54472006524621</v>
      </c>
      <c r="M225" s="59">
        <f t="shared" ca="1" si="40"/>
        <v>62.270820008661516</v>
      </c>
      <c r="N225" s="51">
        <f t="shared" ca="1" si="36"/>
        <v>2.2739000565846936</v>
      </c>
      <c r="O225" s="51">
        <f t="shared" ca="1" si="41"/>
        <v>2.2213916446732567</v>
      </c>
      <c r="P225" s="59">
        <f t="shared" ca="1" si="42"/>
        <v>0.82921467705433827</v>
      </c>
      <c r="Q225" s="59">
        <f t="shared" ca="1" si="37"/>
        <v>63.842749420512469</v>
      </c>
    </row>
    <row r="226" spans="4:17" x14ac:dyDescent="0.2">
      <c r="D226">
        <f ca="1">Sheet2!L226</f>
        <v>64.662956694085537</v>
      </c>
      <c r="F226" s="60"/>
      <c r="G226" s="59">
        <f t="shared" ca="1" si="43"/>
        <v>58.264214805406809</v>
      </c>
      <c r="H226" s="59">
        <f t="shared" ca="1" si="33"/>
        <v>58.264214805406809</v>
      </c>
      <c r="I226" s="59">
        <f t="shared" ca="1" si="34"/>
        <v>72.472852601515939</v>
      </c>
      <c r="J226" s="59">
        <f t="shared" ca="1" si="35"/>
        <v>44.055577009297672</v>
      </c>
      <c r="K226" s="59">
        <f t="shared" ca="1" si="38"/>
        <v>59.280615450185316</v>
      </c>
      <c r="L226" s="59">
        <f t="shared" ca="1" si="39"/>
        <v>64.584132274859314</v>
      </c>
      <c r="M226" s="59">
        <f t="shared" ca="1" si="40"/>
        <v>62.749247345746326</v>
      </c>
      <c r="N226" s="51">
        <f t="shared" ca="1" si="36"/>
        <v>1.8348849291129881</v>
      </c>
      <c r="O226" s="51">
        <f t="shared" ca="1" si="41"/>
        <v>1.9637205009664109</v>
      </c>
      <c r="P226" s="59">
        <f t="shared" ca="1" si="42"/>
        <v>-2.2326329649764887</v>
      </c>
      <c r="Q226" s="59">
        <f t="shared" ca="1" si="37"/>
        <v>58.583535710029238</v>
      </c>
    </row>
    <row r="227" spans="4:17" x14ac:dyDescent="0.2">
      <c r="D227">
        <f ca="1">Sheet2!L227</f>
        <v>69.461438310604095</v>
      </c>
      <c r="F227" s="60"/>
      <c r="G227" s="59">
        <f t="shared" ca="1" si="43"/>
        <v>59.137671243448416</v>
      </c>
      <c r="H227" s="59">
        <f t="shared" ca="1" si="33"/>
        <v>59.137671243448416</v>
      </c>
      <c r="I227" s="59">
        <f t="shared" ca="1" si="34"/>
        <v>74.305356762652906</v>
      </c>
      <c r="J227" s="59">
        <f t="shared" ca="1" si="35"/>
        <v>43.969985724243926</v>
      </c>
      <c r="K227" s="59">
        <f t="shared" ca="1" si="38"/>
        <v>60.250217627368059</v>
      </c>
      <c r="L227" s="59">
        <f t="shared" ca="1" si="39"/>
        <v>66.209900953440908</v>
      </c>
      <c r="M227" s="59">
        <f t="shared" ca="1" si="40"/>
        <v>64.091685538717883</v>
      </c>
      <c r="N227" s="51">
        <f t="shared" ca="1" si="36"/>
        <v>2.118215414723025</v>
      </c>
      <c r="O227" s="51">
        <f t="shared" ca="1" si="41"/>
        <v>2.0667171101374868</v>
      </c>
      <c r="P227" s="59">
        <f t="shared" ca="1" si="42"/>
        <v>4.7984816165185578</v>
      </c>
      <c r="Q227" s="59">
        <f t="shared" ca="1" si="37"/>
        <v>72.376349520418117</v>
      </c>
    </row>
    <row r="228" spans="4:17" x14ac:dyDescent="0.2">
      <c r="D228">
        <f ca="1">Sheet2!L228</f>
        <v>65.871567333665254</v>
      </c>
      <c r="F228" s="60"/>
      <c r="G228" s="59">
        <f t="shared" ca="1" si="43"/>
        <v>59.952952210814757</v>
      </c>
      <c r="H228" s="59">
        <f t="shared" ca="1" si="33"/>
        <v>59.952952210814757</v>
      </c>
      <c r="I228" s="59">
        <f t="shared" ca="1" si="34"/>
        <v>74.317832042917473</v>
      </c>
      <c r="J228" s="59">
        <f t="shared" ca="1" si="35"/>
        <v>45.588072378712042</v>
      </c>
      <c r="K228" s="59">
        <f t="shared" ca="1" si="38"/>
        <v>60.785584266063026</v>
      </c>
      <c r="L228" s="59">
        <f t="shared" ca="1" si="39"/>
        <v>66.097123080182371</v>
      </c>
      <c r="M228" s="59">
        <f t="shared" ca="1" si="40"/>
        <v>64.447661897707363</v>
      </c>
      <c r="N228" s="51">
        <f t="shared" ca="1" si="36"/>
        <v>1.6494611824750081</v>
      </c>
      <c r="O228" s="51">
        <f t="shared" ca="1" si="41"/>
        <v>1.7885464916958345</v>
      </c>
      <c r="P228" s="59">
        <f t="shared" ca="1" si="42"/>
        <v>-3.5898709769388404</v>
      </c>
      <c r="Q228" s="59">
        <f t="shared" ca="1" si="37"/>
        <v>64.795364590441267</v>
      </c>
    </row>
    <row r="229" spans="4:17" x14ac:dyDescent="0.2">
      <c r="D229">
        <f ca="1">Sheet2!L229</f>
        <v>70.629563301830217</v>
      </c>
      <c r="F229" s="60"/>
      <c r="G229" s="59">
        <f t="shared" ca="1" si="43"/>
        <v>60.83500967393347</v>
      </c>
      <c r="H229" s="59">
        <f t="shared" ca="1" si="33"/>
        <v>60.83500967393347</v>
      </c>
      <c r="I229" s="59">
        <f t="shared" ca="1" si="34"/>
        <v>75.875658828228111</v>
      </c>
      <c r="J229" s="59">
        <f t="shared" ca="1" si="35"/>
        <v>45.794360519638829</v>
      </c>
      <c r="K229" s="59">
        <f t="shared" ca="1" si="38"/>
        <v>61.723106078993233</v>
      </c>
      <c r="L229" s="59">
        <f t="shared" ca="1" si="39"/>
        <v>67.60793648739832</v>
      </c>
      <c r="M229" s="59">
        <f t="shared" ca="1" si="40"/>
        <v>65.684042178531939</v>
      </c>
      <c r="N229" s="51">
        <f t="shared" ca="1" si="36"/>
        <v>1.9238943088663802</v>
      </c>
      <c r="O229" s="51">
        <f t="shared" ca="1" si="41"/>
        <v>1.8787783698095317</v>
      </c>
      <c r="P229" s="59">
        <f t="shared" ca="1" si="42"/>
        <v>4.7579959681649626</v>
      </c>
      <c r="Q229" s="59">
        <f t="shared" ca="1" si="37"/>
        <v>67.670249780565683</v>
      </c>
    </row>
    <row r="230" spans="4:17" x14ac:dyDescent="0.2">
      <c r="D230">
        <f ca="1">Sheet2!L230</f>
        <v>68.503747269239796</v>
      </c>
      <c r="F230" s="60"/>
      <c r="G230" s="59">
        <f t="shared" ca="1" si="43"/>
        <v>61.474932434011542</v>
      </c>
      <c r="H230" s="59">
        <f t="shared" ca="1" si="33"/>
        <v>61.474932434011542</v>
      </c>
      <c r="I230" s="59">
        <f t="shared" ca="1" si="34"/>
        <v>76.833817807079498</v>
      </c>
      <c r="J230" s="59">
        <f t="shared" ca="1" si="35"/>
        <v>46.116047060943586</v>
      </c>
      <c r="K230" s="59">
        <f t="shared" ca="1" si="38"/>
        <v>62.368881430445292</v>
      </c>
      <c r="L230" s="59">
        <f t="shared" ca="1" si="39"/>
        <v>67.906540081345483</v>
      </c>
      <c r="M230" s="59">
        <f t="shared" ca="1" si="40"/>
        <v>66.247983196673516</v>
      </c>
      <c r="N230" s="51">
        <f t="shared" ca="1" si="36"/>
        <v>1.6585568846719667</v>
      </c>
      <c r="O230" s="51">
        <f t="shared" ca="1" si="41"/>
        <v>1.7319640463844883</v>
      </c>
      <c r="P230" s="59">
        <f t="shared" ca="1" si="42"/>
        <v>-2.1258160325904214</v>
      </c>
      <c r="Q230" s="59">
        <f t="shared" ca="1" si="37"/>
        <v>62.551077026817431</v>
      </c>
    </row>
    <row r="231" spans="4:17" x14ac:dyDescent="0.2">
      <c r="D231">
        <f ca="1">Sheet2!L231</f>
        <v>66.104774241418099</v>
      </c>
      <c r="F231" s="60"/>
      <c r="G231" s="59">
        <f t="shared" ca="1" si="43"/>
        <v>61.847981201028418</v>
      </c>
      <c r="H231" s="59">
        <f t="shared" ca="1" si="33"/>
        <v>61.847981201028418</v>
      </c>
      <c r="I231" s="59">
        <f t="shared" ca="1" si="34"/>
        <v>77.344080399529773</v>
      </c>
      <c r="J231" s="59">
        <f t="shared" ca="1" si="35"/>
        <v>46.351882002527056</v>
      </c>
      <c r="K231" s="59">
        <f t="shared" ca="1" si="38"/>
        <v>62.724680745776041</v>
      </c>
      <c r="L231" s="59">
        <f t="shared" ca="1" si="39"/>
        <v>67.305951468036355</v>
      </c>
      <c r="M231" s="59">
        <f t="shared" ca="1" si="40"/>
        <v>66.219341405622444</v>
      </c>
      <c r="N231" s="51">
        <f t="shared" ca="1" si="36"/>
        <v>1.0866100624139108</v>
      </c>
      <c r="O231" s="51">
        <f t="shared" ca="1" si="41"/>
        <v>1.3017280570707701</v>
      </c>
      <c r="P231" s="59">
        <f t="shared" ca="1" si="42"/>
        <v>-2.3989730278216967</v>
      </c>
      <c r="Q231" s="59">
        <f t="shared" ca="1" si="37"/>
        <v>61.849240855752143</v>
      </c>
    </row>
    <row r="232" spans="4:17" x14ac:dyDescent="0.2">
      <c r="D232">
        <f ca="1">Sheet2!L232</f>
        <v>67.854594290102085</v>
      </c>
      <c r="F232" s="60"/>
      <c r="G232" s="59">
        <f t="shared" ca="1" si="43"/>
        <v>62.277183481489672</v>
      </c>
      <c r="H232" s="59">
        <f t="shared" ca="1" si="33"/>
        <v>62.277183481489672</v>
      </c>
      <c r="I232" s="59">
        <f t="shared" ca="1" si="34"/>
        <v>78.100553676670103</v>
      </c>
      <c r="J232" s="59">
        <f t="shared" ca="1" si="35"/>
        <v>46.453813286309234</v>
      </c>
      <c r="K232" s="59">
        <f t="shared" ca="1" si="38"/>
        <v>63.21324394047376</v>
      </c>
      <c r="L232" s="59">
        <f t="shared" ca="1" si="39"/>
        <v>67.488832408724932</v>
      </c>
      <c r="M232" s="59">
        <f t="shared" ca="1" si="40"/>
        <v>66.546391982518372</v>
      </c>
      <c r="N232" s="51">
        <f t="shared" ca="1" si="36"/>
        <v>0.94244042620655932</v>
      </c>
      <c r="O232" s="51">
        <f t="shared" ca="1" si="41"/>
        <v>1.0622029698279629</v>
      </c>
      <c r="P232" s="59">
        <f t="shared" ca="1" si="42"/>
        <v>1.7498200486839863</v>
      </c>
      <c r="Q232" s="59">
        <f t="shared" ca="1" si="37"/>
        <v>68.792894889957182</v>
      </c>
    </row>
    <row r="233" spans="4:17" x14ac:dyDescent="0.2">
      <c r="D233">
        <f ca="1">Sheet2!L233</f>
        <v>68.053239889035623</v>
      </c>
      <c r="F233" s="60"/>
      <c r="G233" s="59">
        <f t="shared" ca="1" si="43"/>
        <v>62.924051130636393</v>
      </c>
      <c r="H233" s="59">
        <f t="shared" ca="1" si="33"/>
        <v>62.924051130636393</v>
      </c>
      <c r="I233" s="59">
        <f t="shared" ca="1" si="34"/>
        <v>78.413237495008076</v>
      </c>
      <c r="J233" s="59">
        <f t="shared" ca="1" si="35"/>
        <v>47.434864766264717</v>
      </c>
      <c r="K233" s="59">
        <f t="shared" ca="1" si="38"/>
        <v>63.674195935574886</v>
      </c>
      <c r="L233" s="59">
        <f t="shared" ca="1" si="39"/>
        <v>67.676968235495167</v>
      </c>
      <c r="M233" s="59">
        <f t="shared" ca="1" si="40"/>
        <v>66.84776156382182</v>
      </c>
      <c r="N233" s="51">
        <f t="shared" ca="1" si="36"/>
        <v>0.82920667167334727</v>
      </c>
      <c r="O233" s="51">
        <f t="shared" ca="1" si="41"/>
        <v>0.90687210439155241</v>
      </c>
      <c r="P233" s="59">
        <f t="shared" ca="1" si="42"/>
        <v>0.19864559893353828</v>
      </c>
      <c r="Q233" s="59">
        <f t="shared" ca="1" si="37"/>
        <v>70.498206500707369</v>
      </c>
    </row>
    <row r="234" spans="4:17" x14ac:dyDescent="0.2">
      <c r="D234">
        <f ca="1">Sheet2!L234</f>
        <v>65.33440548309764</v>
      </c>
      <c r="F234" s="60"/>
      <c r="G234" s="59">
        <f t="shared" ca="1" si="43"/>
        <v>63.420202411289189</v>
      </c>
      <c r="H234" s="59">
        <f t="shared" ca="1" si="33"/>
        <v>63.420202411289189</v>
      </c>
      <c r="I234" s="59">
        <f t="shared" ca="1" si="34"/>
        <v>78.178354141218222</v>
      </c>
      <c r="J234" s="59">
        <f t="shared" ca="1" si="35"/>
        <v>48.662050681360157</v>
      </c>
      <c r="K234" s="59">
        <f t="shared" ca="1" si="38"/>
        <v>63.832311130577054</v>
      </c>
      <c r="L234" s="59">
        <f t="shared" ca="1" si="39"/>
        <v>66.896113984696001</v>
      </c>
      <c r="M234" s="59">
        <f t="shared" ca="1" si="40"/>
        <v>66.545090347676989</v>
      </c>
      <c r="N234" s="51">
        <f t="shared" ca="1" si="36"/>
        <v>0.3510236370190114</v>
      </c>
      <c r="O234" s="51">
        <f t="shared" ca="1" si="41"/>
        <v>0.53630645947652511</v>
      </c>
      <c r="P234" s="59">
        <f t="shared" ca="1" si="42"/>
        <v>-2.718834405937983</v>
      </c>
      <c r="Q234" s="59">
        <f t="shared" ca="1" si="37"/>
        <v>59.269975656093735</v>
      </c>
    </row>
    <row r="235" spans="4:17" x14ac:dyDescent="0.2">
      <c r="D235">
        <f ca="1">Sheet2!L235</f>
        <v>66.022476863007242</v>
      </c>
      <c r="F235" s="60"/>
      <c r="G235" s="59">
        <f t="shared" ca="1" si="43"/>
        <v>63.870028297839227</v>
      </c>
      <c r="H235" s="59">
        <f t="shared" ca="1" si="33"/>
        <v>63.870028297839227</v>
      </c>
      <c r="I235" s="59">
        <f t="shared" ca="1" si="34"/>
        <v>78.104276028461499</v>
      </c>
      <c r="J235" s="59">
        <f t="shared" ca="1" si="35"/>
        <v>49.635780567216962</v>
      </c>
      <c r="K235" s="59">
        <f t="shared" ca="1" si="38"/>
        <v>64.040898343189454</v>
      </c>
      <c r="L235" s="59">
        <f t="shared" ca="1" si="39"/>
        <v>66.604901610799743</v>
      </c>
      <c r="M235" s="59">
        <f t="shared" ca="1" si="40"/>
        <v>66.440567650743034</v>
      </c>
      <c r="N235" s="51">
        <f t="shared" ca="1" si="36"/>
        <v>0.16433396005670886</v>
      </c>
      <c r="O235" s="51">
        <f t="shared" ca="1" si="41"/>
        <v>0.28832479319664761</v>
      </c>
      <c r="P235" s="59">
        <f t="shared" ca="1" si="42"/>
        <v>0.68807137990960143</v>
      </c>
      <c r="Q235" s="59">
        <f t="shared" ca="1" si="37"/>
        <v>58.213485997001925</v>
      </c>
    </row>
    <row r="236" spans="4:17" x14ac:dyDescent="0.2">
      <c r="D236">
        <f ca="1">Sheet2!L236</f>
        <v>62.66604597585799</v>
      </c>
      <c r="F236" s="60"/>
      <c r="G236" s="59">
        <f t="shared" ca="1" si="43"/>
        <v>64.066476071506742</v>
      </c>
      <c r="H236" s="59">
        <f t="shared" ca="1" si="33"/>
        <v>64.066476071506742</v>
      </c>
      <c r="I236" s="59">
        <f t="shared" ca="1" si="34"/>
        <v>77.937191516563104</v>
      </c>
      <c r="J236" s="59">
        <f t="shared" ca="1" si="35"/>
        <v>50.19576062645038</v>
      </c>
      <c r="K236" s="59">
        <f t="shared" ca="1" si="38"/>
        <v>63.909960022491219</v>
      </c>
      <c r="L236" s="59">
        <f t="shared" ca="1" si="39"/>
        <v>65.291949732485833</v>
      </c>
      <c r="M236" s="59">
        <f t="shared" ca="1" si="40"/>
        <v>65.685663315766021</v>
      </c>
      <c r="N236" s="51">
        <f t="shared" ca="1" si="36"/>
        <v>-0.39371358328018857</v>
      </c>
      <c r="O236" s="51">
        <f t="shared" ca="1" si="41"/>
        <v>-0.16636745778790984</v>
      </c>
      <c r="P236" s="59">
        <f t="shared" ca="1" si="42"/>
        <v>-3.3564308871492514</v>
      </c>
      <c r="Q236" s="59">
        <f t="shared" ca="1" si="37"/>
        <v>48.569710814320523</v>
      </c>
    </row>
    <row r="237" spans="4:17" x14ac:dyDescent="0.2">
      <c r="D237">
        <f ca="1">Sheet2!L237</f>
        <v>66.931989792334036</v>
      </c>
      <c r="F237" s="60"/>
      <c r="G237" s="59">
        <f t="shared" ca="1" si="43"/>
        <v>64.574094402713371</v>
      </c>
      <c r="H237" s="59">
        <f t="shared" ca="1" si="33"/>
        <v>64.574094402713371</v>
      </c>
      <c r="I237" s="59">
        <f t="shared" ca="1" si="34"/>
        <v>77.707231033628446</v>
      </c>
      <c r="J237" s="59">
        <f t="shared" ca="1" si="35"/>
        <v>51.440957771798296</v>
      </c>
      <c r="K237" s="59">
        <f t="shared" ca="1" si="38"/>
        <v>64.197772381523862</v>
      </c>
      <c r="L237" s="59">
        <f t="shared" ca="1" si="39"/>
        <v>65.838629752435239</v>
      </c>
      <c r="M237" s="59">
        <f t="shared" ca="1" si="40"/>
        <v>65.934928611079627</v>
      </c>
      <c r="N237" s="51">
        <f t="shared" ca="1" si="36"/>
        <v>-9.6298858644388474E-2</v>
      </c>
      <c r="O237" s="51">
        <f t="shared" ca="1" si="41"/>
        <v>-0.1196550583588956</v>
      </c>
      <c r="P237" s="59">
        <f t="shared" ca="1" si="42"/>
        <v>4.2659438164760459</v>
      </c>
      <c r="Q237" s="59">
        <f t="shared" ca="1" si="37"/>
        <v>50.309943073836237</v>
      </c>
    </row>
    <row r="238" spans="4:17" x14ac:dyDescent="0.2">
      <c r="D238">
        <f ca="1">Sheet2!L238</f>
        <v>65.26317627786797</v>
      </c>
      <c r="F238" s="60"/>
      <c r="G238" s="59">
        <f t="shared" ca="1" si="43"/>
        <v>65.157169328795732</v>
      </c>
      <c r="H238" s="59">
        <f t="shared" ca="1" si="33"/>
        <v>65.157169328795732</v>
      </c>
      <c r="I238" s="59">
        <f t="shared" ca="1" si="34"/>
        <v>76.204428357991915</v>
      </c>
      <c r="J238" s="59">
        <f t="shared" ca="1" si="35"/>
        <v>54.109910299599548</v>
      </c>
      <c r="K238" s="59">
        <f t="shared" ca="1" si="38"/>
        <v>64.299239419270918</v>
      </c>
      <c r="L238" s="59">
        <f t="shared" ca="1" si="39"/>
        <v>65.646811927579492</v>
      </c>
      <c r="M238" s="59">
        <f t="shared" ca="1" si="40"/>
        <v>65.800578144437296</v>
      </c>
      <c r="N238" s="51">
        <f t="shared" ca="1" si="36"/>
        <v>-0.15376621685780378</v>
      </c>
      <c r="O238" s="51">
        <f t="shared" ca="1" si="41"/>
        <v>-0.14239583069150105</v>
      </c>
      <c r="P238" s="59">
        <f t="shared" ca="1" si="42"/>
        <v>-1.6688135144660663</v>
      </c>
      <c r="Q238" s="59">
        <f t="shared" ca="1" si="37"/>
        <v>48.864882651747919</v>
      </c>
    </row>
    <row r="239" spans="4:17" x14ac:dyDescent="0.2">
      <c r="D239">
        <f ca="1">Sheet2!L239</f>
        <v>67.764463246702348</v>
      </c>
      <c r="F239" s="60"/>
      <c r="G239" s="59">
        <f t="shared" ca="1" si="43"/>
        <v>65.907016587659797</v>
      </c>
      <c r="H239" s="59">
        <f t="shared" ca="1" si="33"/>
        <v>65.907016587659797</v>
      </c>
      <c r="I239" s="59">
        <f t="shared" ca="1" si="34"/>
        <v>73.599436184301155</v>
      </c>
      <c r="J239" s="59">
        <f t="shared" ca="1" si="35"/>
        <v>58.214596991018439</v>
      </c>
      <c r="K239" s="59">
        <f t="shared" ca="1" si="38"/>
        <v>64.629260736169144</v>
      </c>
      <c r="L239" s="59">
        <f t="shared" ca="1" si="39"/>
        <v>66.352695700620444</v>
      </c>
      <c r="M239" s="59">
        <f t="shared" ca="1" si="40"/>
        <v>66.193355164890306</v>
      </c>
      <c r="N239" s="51">
        <f t="shared" ca="1" si="36"/>
        <v>0.15934053573013784</v>
      </c>
      <c r="O239" s="51">
        <f t="shared" ca="1" si="41"/>
        <v>5.8761746922924879E-2</v>
      </c>
      <c r="P239" s="59">
        <f t="shared" ca="1" si="42"/>
        <v>2.5012869688343784</v>
      </c>
      <c r="Q239" s="59">
        <f t="shared" ca="1" si="37"/>
        <v>51.172517764577833</v>
      </c>
    </row>
    <row r="240" spans="4:17" x14ac:dyDescent="0.2">
      <c r="D240">
        <f ca="1">Sheet2!L240</f>
        <v>67.113082508209402</v>
      </c>
      <c r="F240" s="60"/>
      <c r="G240" s="59">
        <f t="shared" ca="1" si="43"/>
        <v>66.308182712133572</v>
      </c>
      <c r="H240" s="59">
        <f t="shared" ca="1" si="33"/>
        <v>66.308182712133572</v>
      </c>
      <c r="I240" s="59">
        <f t="shared" ca="1" si="34"/>
        <v>72.630594991625003</v>
      </c>
      <c r="J240" s="59">
        <f t="shared" ca="1" si="35"/>
        <v>59.985770432642141</v>
      </c>
      <c r="K240" s="59">
        <f t="shared" ca="1" si="38"/>
        <v>64.865815190649172</v>
      </c>
      <c r="L240" s="59">
        <f t="shared" ca="1" si="39"/>
        <v>66.606157969816763</v>
      </c>
      <c r="M240" s="59">
        <f t="shared" ca="1" si="40"/>
        <v>66.377300633554128</v>
      </c>
      <c r="N240" s="51">
        <f t="shared" ca="1" si="36"/>
        <v>0.22885733626263516</v>
      </c>
      <c r="O240" s="51">
        <f t="shared" ca="1" si="41"/>
        <v>0.17215880648273174</v>
      </c>
      <c r="P240" s="59">
        <f t="shared" ca="1" si="42"/>
        <v>-0.65138073849294642</v>
      </c>
      <c r="Q240" s="59">
        <f t="shared" ca="1" si="37"/>
        <v>53.4537645939673</v>
      </c>
    </row>
    <row r="241" spans="4:17" x14ac:dyDescent="0.2">
      <c r="D241">
        <f ca="1">Sheet2!L241</f>
        <v>66.483507659853004</v>
      </c>
      <c r="F241" s="60"/>
      <c r="G241" s="59">
        <f t="shared" ca="1" si="43"/>
        <v>66.600887245516972</v>
      </c>
      <c r="H241" s="59">
        <f t="shared" ca="1" si="33"/>
        <v>66.600887245516972</v>
      </c>
      <c r="I241" s="59">
        <f t="shared" ca="1" si="34"/>
        <v>71.745535180028014</v>
      </c>
      <c r="J241" s="59">
        <f t="shared" ca="1" si="35"/>
        <v>61.456239311005923</v>
      </c>
      <c r="K241" s="59">
        <f t="shared" ca="1" si="38"/>
        <v>65.019881140097155</v>
      </c>
      <c r="L241" s="59">
        <f t="shared" ca="1" si="39"/>
        <v>66.565274533162182</v>
      </c>
      <c r="M241" s="59">
        <f t="shared" ca="1" si="40"/>
        <v>66.3985420388139</v>
      </c>
      <c r="N241" s="51">
        <f t="shared" ca="1" si="36"/>
        <v>0.16673249434828108</v>
      </c>
      <c r="O241" s="51">
        <f t="shared" ca="1" si="41"/>
        <v>0.16854126505976463</v>
      </c>
      <c r="P241" s="59">
        <f t="shared" ca="1" si="42"/>
        <v>-0.62957484835639832</v>
      </c>
      <c r="Q241" s="59">
        <f t="shared" ca="1" si="37"/>
        <v>45.243143896827284</v>
      </c>
    </row>
    <row r="242" spans="4:17" x14ac:dyDescent="0.2">
      <c r="D242">
        <f ca="1">Sheet2!L242</f>
        <v>65.255137230924589</v>
      </c>
      <c r="F242" s="60"/>
      <c r="G242" s="59">
        <f t="shared" ca="1" si="43"/>
        <v>66.682855363106214</v>
      </c>
      <c r="H242" s="59">
        <f t="shared" ca="1" si="33"/>
        <v>66.682855363106214</v>
      </c>
      <c r="I242" s="59">
        <f t="shared" ca="1" si="34"/>
        <v>71.53960213212288</v>
      </c>
      <c r="J242" s="59">
        <f t="shared" ca="1" si="35"/>
        <v>61.826108594089554</v>
      </c>
      <c r="K242" s="59">
        <f t="shared" ca="1" si="38"/>
        <v>65.042286482080726</v>
      </c>
      <c r="L242" s="59">
        <f t="shared" ca="1" si="39"/>
        <v>66.128562099082984</v>
      </c>
      <c r="M242" s="59">
        <f t="shared" ca="1" si="40"/>
        <v>66.16986107723605</v>
      </c>
      <c r="N242" s="51">
        <f t="shared" ca="1" si="36"/>
        <v>-4.1298978153065491E-2</v>
      </c>
      <c r="O242" s="51">
        <f t="shared" ca="1" si="41"/>
        <v>2.8647769584544559E-2</v>
      </c>
      <c r="P242" s="59">
        <f t="shared" ca="1" si="42"/>
        <v>-1.2283704289284145</v>
      </c>
      <c r="Q242" s="59">
        <f t="shared" ca="1" si="37"/>
        <v>48.934984442821779</v>
      </c>
    </row>
    <row r="243" spans="4:17" x14ac:dyDescent="0.2">
      <c r="D243">
        <f ca="1">Sheet2!L243</f>
        <v>60.271852181907462</v>
      </c>
      <c r="F243" s="60"/>
      <c r="G243" s="59">
        <f t="shared" ca="1" si="43"/>
        <v>66.360499159540609</v>
      </c>
      <c r="H243" s="59">
        <f t="shared" ca="1" si="33"/>
        <v>66.360499159540609</v>
      </c>
      <c r="I243" s="59">
        <f t="shared" ca="1" si="34"/>
        <v>72.615059730525957</v>
      </c>
      <c r="J243" s="59">
        <f t="shared" ca="1" si="35"/>
        <v>60.105938588555269</v>
      </c>
      <c r="K243" s="59">
        <f t="shared" ca="1" si="38"/>
        <v>64.587959405873747</v>
      </c>
      <c r="L243" s="59">
        <f t="shared" ca="1" si="39"/>
        <v>64.176325460024486</v>
      </c>
      <c r="M243" s="59">
        <f t="shared" ca="1" si="40"/>
        <v>64.990259298170329</v>
      </c>
      <c r="N243" s="51">
        <f t="shared" ca="1" si="36"/>
        <v>-0.81393383814584297</v>
      </c>
      <c r="O243" s="51">
        <f t="shared" ca="1" si="41"/>
        <v>-0.53307330223571381</v>
      </c>
      <c r="P243" s="59">
        <f t="shared" ca="1" si="42"/>
        <v>-4.9832850490171268</v>
      </c>
      <c r="Q243" s="59">
        <f t="shared" ca="1" si="37"/>
        <v>32.243059333132294</v>
      </c>
    </row>
    <row r="244" spans="4:17" x14ac:dyDescent="0.2">
      <c r="D244">
        <f ca="1">Sheet2!L244</f>
        <v>62.034143397399845</v>
      </c>
      <c r="F244" s="60"/>
      <c r="G244" s="59">
        <f t="shared" ca="1" si="43"/>
        <v>66.158887580310221</v>
      </c>
      <c r="H244" s="59">
        <f t="shared" ca="1" si="33"/>
        <v>66.158887580310221</v>
      </c>
      <c r="I244" s="59">
        <f t="shared" ca="1" si="34"/>
        <v>72.956793232463966</v>
      </c>
      <c r="J244" s="59">
        <f t="shared" ca="1" si="35"/>
        <v>59.360981928156477</v>
      </c>
      <c r="K244" s="59">
        <f t="shared" ca="1" si="38"/>
        <v>64.344738833638132</v>
      </c>
      <c r="L244" s="59">
        <f t="shared" ca="1" si="39"/>
        <v>63.462264772482946</v>
      </c>
      <c r="M244" s="59">
        <f t="shared" ca="1" si="40"/>
        <v>64.399036118016241</v>
      </c>
      <c r="N244" s="51">
        <f t="shared" ca="1" si="36"/>
        <v>-0.93677134553329466</v>
      </c>
      <c r="O244" s="51">
        <f t="shared" ca="1" si="41"/>
        <v>-0.80220533110076775</v>
      </c>
      <c r="P244" s="59">
        <f t="shared" ca="1" si="42"/>
        <v>1.7622912154923824</v>
      </c>
      <c r="Q244" s="59">
        <f t="shared" ca="1" si="37"/>
        <v>38.768720342657431</v>
      </c>
    </row>
    <row r="245" spans="4:17" x14ac:dyDescent="0.2">
      <c r="D245">
        <f ca="1">Sheet2!L245</f>
        <v>64.554063000816527</v>
      </c>
      <c r="F245" s="60"/>
      <c r="G245" s="59">
        <f t="shared" ca="1" si="43"/>
        <v>66.041811247397945</v>
      </c>
      <c r="H245" s="59">
        <f t="shared" ca="1" si="33"/>
        <v>66.041811247397945</v>
      </c>
      <c r="I245" s="59">
        <f t="shared" ca="1" si="34"/>
        <v>72.891007418815519</v>
      </c>
      <c r="J245" s="59">
        <f t="shared" ca="1" si="35"/>
        <v>59.192615075980378</v>
      </c>
      <c r="K245" s="59">
        <f t="shared" ca="1" si="38"/>
        <v>64.364674468607504</v>
      </c>
      <c r="L245" s="59">
        <f t="shared" ca="1" si="39"/>
        <v>63.826197515260816</v>
      </c>
      <c r="M245" s="59">
        <f t="shared" ca="1" si="40"/>
        <v>64.430041494576301</v>
      </c>
      <c r="N245" s="51">
        <f t="shared" ca="1" si="36"/>
        <v>-0.60384397931548506</v>
      </c>
      <c r="O245" s="51">
        <f t="shared" ca="1" si="41"/>
        <v>-0.66996442991057936</v>
      </c>
      <c r="P245" s="59">
        <f t="shared" ca="1" si="42"/>
        <v>2.5199196034166818</v>
      </c>
      <c r="Q245" s="59">
        <f t="shared" ca="1" si="37"/>
        <v>47.319211330064469</v>
      </c>
    </row>
    <row r="246" spans="4:17" x14ac:dyDescent="0.2">
      <c r="D246">
        <f ca="1">Sheet2!L246</f>
        <v>68.976388825242452</v>
      </c>
      <c r="F246" s="60"/>
      <c r="G246" s="59">
        <f t="shared" ca="1" si="43"/>
        <v>66.257482853955779</v>
      </c>
      <c r="H246" s="59">
        <f t="shared" ca="1" si="33"/>
        <v>66.257482853955779</v>
      </c>
      <c r="I246" s="59">
        <f t="shared" ca="1" si="34"/>
        <v>73.272621355897527</v>
      </c>
      <c r="J246" s="59">
        <f t="shared" ca="1" si="35"/>
        <v>59.24234435201403</v>
      </c>
      <c r="K246" s="59">
        <f t="shared" ca="1" si="38"/>
        <v>64.803885359715593</v>
      </c>
      <c r="L246" s="59">
        <f t="shared" ca="1" si="39"/>
        <v>65.542927951921371</v>
      </c>
      <c r="M246" s="59">
        <f t="shared" ca="1" si="40"/>
        <v>65.33931096070954</v>
      </c>
      <c r="N246" s="51">
        <f t="shared" ca="1" si="36"/>
        <v>0.20361699121183108</v>
      </c>
      <c r="O246" s="51">
        <f t="shared" ca="1" si="41"/>
        <v>-8.7576815828972421E-2</v>
      </c>
      <c r="P246" s="59">
        <f t="shared" ca="1" si="42"/>
        <v>4.4223258244259256</v>
      </c>
      <c r="Q246" s="59">
        <f t="shared" ca="1" si="37"/>
        <v>51.77526245812841</v>
      </c>
    </row>
    <row r="247" spans="4:17" x14ac:dyDescent="0.2">
      <c r="D247">
        <f ca="1">Sheet2!L247</f>
        <v>71.386835689576074</v>
      </c>
      <c r="F247" s="60"/>
      <c r="G247" s="59">
        <f t="shared" ca="1" si="43"/>
        <v>66.353752722904375</v>
      </c>
      <c r="H247" s="59">
        <f t="shared" ca="1" si="33"/>
        <v>66.353752722904375</v>
      </c>
      <c r="I247" s="59">
        <f t="shared" ca="1" si="34"/>
        <v>73.805242190823364</v>
      </c>
      <c r="J247" s="59">
        <f t="shared" ca="1" si="35"/>
        <v>58.902263254985378</v>
      </c>
      <c r="K247" s="59">
        <f t="shared" ca="1" si="38"/>
        <v>65.430833010178489</v>
      </c>
      <c r="L247" s="59">
        <f t="shared" ca="1" si="39"/>
        <v>67.490897197806277</v>
      </c>
      <c r="M247" s="59">
        <f t="shared" ca="1" si="40"/>
        <v>66.548815906482858</v>
      </c>
      <c r="N247" s="51">
        <f t="shared" ca="1" si="36"/>
        <v>0.94208129132341867</v>
      </c>
      <c r="O247" s="51">
        <f t="shared" ca="1" si="41"/>
        <v>0.59886192227262169</v>
      </c>
      <c r="P247" s="59">
        <f t="shared" ca="1" si="42"/>
        <v>2.4104468643336219</v>
      </c>
      <c r="Q247" s="59">
        <f t="shared" ca="1" si="37"/>
        <v>54.930337225936981</v>
      </c>
    </row>
    <row r="248" spans="4:17" x14ac:dyDescent="0.2">
      <c r="D248">
        <f ca="1">Sheet2!L248</f>
        <v>73.46638472039804</v>
      </c>
      <c r="F248" s="60"/>
      <c r="G248" s="59">
        <f t="shared" ca="1" si="43"/>
        <v>66.733493592241032</v>
      </c>
      <c r="H248" s="59">
        <f t="shared" ca="1" si="33"/>
        <v>66.733493592241032</v>
      </c>
      <c r="I248" s="59">
        <f t="shared" ca="1" si="34"/>
        <v>75.36020710852398</v>
      </c>
      <c r="J248" s="59">
        <f t="shared" ca="1" si="35"/>
        <v>58.106780075958092</v>
      </c>
      <c r="K248" s="59">
        <f t="shared" ca="1" si="38"/>
        <v>66.196123649247014</v>
      </c>
      <c r="L248" s="59">
        <f t="shared" ca="1" si="39"/>
        <v>69.48272637200354</v>
      </c>
      <c r="M248" s="59">
        <f t="shared" ca="1" si="40"/>
        <v>67.932329669265897</v>
      </c>
      <c r="N248" s="51">
        <f t="shared" ca="1" si="36"/>
        <v>1.5503967027376433</v>
      </c>
      <c r="O248" s="51">
        <f t="shared" ca="1" si="41"/>
        <v>1.233218442582636</v>
      </c>
      <c r="P248" s="59">
        <f t="shared" ca="1" si="42"/>
        <v>2.0795490308219655</v>
      </c>
      <c r="Q248" s="59">
        <f t="shared" ca="1" si="37"/>
        <v>62.258886879958432</v>
      </c>
    </row>
    <row r="249" spans="4:17" x14ac:dyDescent="0.2">
      <c r="D249">
        <f ca="1">Sheet2!L249</f>
        <v>69.176776152130174</v>
      </c>
      <c r="F249" s="60"/>
      <c r="G249" s="59">
        <f t="shared" ca="1" si="43"/>
        <v>66.660854234756016</v>
      </c>
      <c r="H249" s="59">
        <f t="shared" ca="1" si="33"/>
        <v>66.660854234756016</v>
      </c>
      <c r="I249" s="59">
        <f t="shared" ca="1" si="34"/>
        <v>75.06992480502997</v>
      </c>
      <c r="J249" s="59">
        <f t="shared" ca="1" si="35"/>
        <v>58.251783664482055</v>
      </c>
      <c r="K249" s="59">
        <f t="shared" ca="1" si="38"/>
        <v>66.479995316188266</v>
      </c>
      <c r="L249" s="59">
        <f t="shared" ca="1" si="39"/>
        <v>69.380742965379085</v>
      </c>
      <c r="M249" s="59">
        <f t="shared" ca="1" si="40"/>
        <v>68.181218965838752</v>
      </c>
      <c r="N249" s="51">
        <f t="shared" ca="1" si="36"/>
        <v>1.1995239995403324</v>
      </c>
      <c r="O249" s="51">
        <f t="shared" ca="1" si="41"/>
        <v>1.2107554805544336</v>
      </c>
      <c r="P249" s="59">
        <f t="shared" ca="1" si="42"/>
        <v>-4.289608568267866</v>
      </c>
      <c r="Q249" s="59">
        <f t="shared" ca="1" si="37"/>
        <v>54.289319514889861</v>
      </c>
    </row>
    <row r="250" spans="4:17" x14ac:dyDescent="0.2">
      <c r="D250">
        <f ca="1">Sheet2!L250</f>
        <v>69.046376972794732</v>
      </c>
      <c r="F250" s="60"/>
      <c r="G250" s="59">
        <f t="shared" ca="1" si="43"/>
        <v>66.687985719933764</v>
      </c>
      <c r="H250" s="59">
        <f t="shared" ca="1" si="33"/>
        <v>66.687985719933764</v>
      </c>
      <c r="I250" s="59">
        <f t="shared" ca="1" si="34"/>
        <v>75.150837782017263</v>
      </c>
      <c r="J250" s="59">
        <f t="shared" ca="1" si="35"/>
        <v>58.225133657850272</v>
      </c>
      <c r="K250" s="59">
        <f t="shared" ca="1" si="38"/>
        <v>66.724412616817446</v>
      </c>
      <c r="L250" s="59">
        <f t="shared" ca="1" si="39"/>
        <v>69.269287634517639</v>
      </c>
      <c r="M250" s="59">
        <f t="shared" ca="1" si="40"/>
        <v>68.354250567229954</v>
      </c>
      <c r="N250" s="51">
        <f t="shared" ca="1" si="36"/>
        <v>0.91503706728768464</v>
      </c>
      <c r="O250" s="51">
        <f t="shared" ca="1" si="41"/>
        <v>1.0136098717099342</v>
      </c>
      <c r="P250" s="59">
        <f t="shared" ca="1" si="42"/>
        <v>-0.13039917933544132</v>
      </c>
      <c r="Q250" s="59">
        <f t="shared" ca="1" si="37"/>
        <v>59.510618879883324</v>
      </c>
    </row>
    <row r="251" spans="4:17" x14ac:dyDescent="0.2">
      <c r="D251">
        <f ca="1">Sheet2!L251</f>
        <v>69.978503916438143</v>
      </c>
      <c r="F251" s="60"/>
      <c r="G251" s="59">
        <f t="shared" ca="1" si="43"/>
        <v>66.881672203684758</v>
      </c>
      <c r="H251" s="59">
        <f t="shared" ca="1" si="33"/>
        <v>66.881672203684758</v>
      </c>
      <c r="I251" s="59">
        <f t="shared" ca="1" si="34"/>
        <v>75.570485771166233</v>
      </c>
      <c r="J251" s="59">
        <f t="shared" ca="1" si="35"/>
        <v>58.192858636203276</v>
      </c>
      <c r="K251" s="59">
        <f t="shared" ca="1" si="38"/>
        <v>67.034326073924177</v>
      </c>
      <c r="L251" s="59">
        <f t="shared" ca="1" si="39"/>
        <v>69.505693061824473</v>
      </c>
      <c r="M251" s="59">
        <f t="shared" ca="1" si="40"/>
        <v>68.679101237071592</v>
      </c>
      <c r="N251" s="51">
        <f t="shared" ca="1" si="36"/>
        <v>0.82659182475288162</v>
      </c>
      <c r="O251" s="51">
        <f t="shared" ca="1" si="41"/>
        <v>0.88893117373856589</v>
      </c>
      <c r="P251" s="59">
        <f t="shared" ca="1" si="42"/>
        <v>0.93212694364341075</v>
      </c>
      <c r="Q251" s="59">
        <f t="shared" ca="1" si="37"/>
        <v>55.042331632353211</v>
      </c>
    </row>
    <row r="252" spans="4:17" x14ac:dyDescent="0.2">
      <c r="F252" s="60"/>
    </row>
    <row r="253" spans="4:17" x14ac:dyDescent="0.2">
      <c r="F253" s="60"/>
    </row>
    <row r="254" spans="4:17" x14ac:dyDescent="0.2">
      <c r="F254" s="60"/>
    </row>
    <row r="255" spans="4:17" x14ac:dyDescent="0.2">
      <c r="F255" s="60"/>
    </row>
    <row r="256" spans="4:17" x14ac:dyDescent="0.2">
      <c r="F256" s="60"/>
    </row>
    <row r="257" spans="6:6" x14ac:dyDescent="0.2">
      <c r="F257" s="60"/>
    </row>
    <row r="258" spans="6:6" x14ac:dyDescent="0.2">
      <c r="F258" s="60"/>
    </row>
    <row r="259" spans="6:6" x14ac:dyDescent="0.2">
      <c r="F259" s="60"/>
    </row>
    <row r="260" spans="6:6" x14ac:dyDescent="0.2">
      <c r="F260" s="60"/>
    </row>
    <row r="261" spans="6:6" x14ac:dyDescent="0.2">
      <c r="F261" s="60"/>
    </row>
    <row r="262" spans="6:6" x14ac:dyDescent="0.2">
      <c r="F262" s="60"/>
    </row>
    <row r="263" spans="6:6" x14ac:dyDescent="0.2">
      <c r="F263" s="60"/>
    </row>
    <row r="264" spans="6:6" x14ac:dyDescent="0.2">
      <c r="F264" s="60"/>
    </row>
    <row r="265" spans="6:6" x14ac:dyDescent="0.2">
      <c r="F265" s="60"/>
    </row>
    <row r="266" spans="6:6" x14ac:dyDescent="0.2">
      <c r="F266" s="60"/>
    </row>
    <row r="267" spans="6:6" x14ac:dyDescent="0.2">
      <c r="F267" s="60"/>
    </row>
    <row r="268" spans="6:6" x14ac:dyDescent="0.2">
      <c r="F268" s="60"/>
    </row>
    <row r="269" spans="6:6" x14ac:dyDescent="0.2">
      <c r="F269" s="60"/>
    </row>
    <row r="270" spans="6:6" x14ac:dyDescent="0.2">
      <c r="F270" s="60"/>
    </row>
    <row r="271" spans="6:6" x14ac:dyDescent="0.2">
      <c r="F271" s="60"/>
    </row>
    <row r="272" spans="6:6" x14ac:dyDescent="0.2">
      <c r="F272" s="60"/>
    </row>
    <row r="273" spans="6:6" x14ac:dyDescent="0.2">
      <c r="F273" s="60"/>
    </row>
    <row r="274" spans="6:6" x14ac:dyDescent="0.2">
      <c r="F274" s="60"/>
    </row>
    <row r="275" spans="6:6" x14ac:dyDescent="0.2">
      <c r="F275" s="60"/>
    </row>
    <row r="276" spans="6:6" x14ac:dyDescent="0.2">
      <c r="F276" s="60"/>
    </row>
    <row r="277" spans="6:6" x14ac:dyDescent="0.2">
      <c r="F277" s="60"/>
    </row>
    <row r="278" spans="6:6" x14ac:dyDescent="0.2">
      <c r="F278" s="60"/>
    </row>
    <row r="279" spans="6:6" x14ac:dyDescent="0.2">
      <c r="F279" s="60"/>
    </row>
    <row r="280" spans="6:6" x14ac:dyDescent="0.2">
      <c r="F280" s="60"/>
    </row>
    <row r="281" spans="6:6" x14ac:dyDescent="0.2">
      <c r="F281" s="60"/>
    </row>
    <row r="282" spans="6:6" x14ac:dyDescent="0.2">
      <c r="F282" s="60"/>
    </row>
    <row r="283" spans="6:6" x14ac:dyDescent="0.2">
      <c r="F283" s="60"/>
    </row>
    <row r="284" spans="6:6" x14ac:dyDescent="0.2">
      <c r="F284" s="60"/>
    </row>
    <row r="285" spans="6:6" x14ac:dyDescent="0.2">
      <c r="F285" s="60"/>
    </row>
    <row r="286" spans="6:6" x14ac:dyDescent="0.2">
      <c r="F286" s="60"/>
    </row>
    <row r="287" spans="6:6" x14ac:dyDescent="0.2">
      <c r="F287" s="60"/>
    </row>
    <row r="288" spans="6:6" x14ac:dyDescent="0.2">
      <c r="F288" s="60"/>
    </row>
    <row r="289" spans="6:6" x14ac:dyDescent="0.2">
      <c r="F289" s="60"/>
    </row>
    <row r="290" spans="6:6" x14ac:dyDescent="0.2">
      <c r="F290" s="60"/>
    </row>
    <row r="291" spans="6:6" x14ac:dyDescent="0.2">
      <c r="F291" s="60"/>
    </row>
    <row r="292" spans="6:6" x14ac:dyDescent="0.2">
      <c r="F292" s="60"/>
    </row>
    <row r="293" spans="6:6" x14ac:dyDescent="0.2">
      <c r="F293" s="60"/>
    </row>
    <row r="294" spans="6:6" x14ac:dyDescent="0.2">
      <c r="F294" s="60"/>
    </row>
    <row r="295" spans="6:6" x14ac:dyDescent="0.2">
      <c r="F295" s="60"/>
    </row>
    <row r="296" spans="6:6" x14ac:dyDescent="0.2">
      <c r="F296" s="60"/>
    </row>
    <row r="297" spans="6:6" x14ac:dyDescent="0.2">
      <c r="F297" s="60"/>
    </row>
    <row r="298" spans="6:6" x14ac:dyDescent="0.2">
      <c r="F298" s="60"/>
    </row>
    <row r="299" spans="6:6" x14ac:dyDescent="0.2">
      <c r="F299" s="60"/>
    </row>
    <row r="300" spans="6:6" x14ac:dyDescent="0.2">
      <c r="F300" s="60"/>
    </row>
    <row r="301" spans="6:6" x14ac:dyDescent="0.2">
      <c r="F301" s="60"/>
    </row>
    <row r="302" spans="6:6" x14ac:dyDescent="0.2">
      <c r="F302" s="60"/>
    </row>
    <row r="303" spans="6:6" x14ac:dyDescent="0.2">
      <c r="F303" s="60"/>
    </row>
    <row r="304" spans="6:6" x14ac:dyDescent="0.2">
      <c r="F304" s="60"/>
    </row>
    <row r="305" spans="6:6" x14ac:dyDescent="0.2">
      <c r="F305" s="60"/>
    </row>
    <row r="306" spans="6:6" x14ac:dyDescent="0.2">
      <c r="F306" s="60"/>
    </row>
    <row r="307" spans="6:6" x14ac:dyDescent="0.2">
      <c r="F307" s="60"/>
    </row>
    <row r="308" spans="6:6" x14ac:dyDescent="0.2">
      <c r="F308" s="60"/>
    </row>
    <row r="309" spans="6:6" x14ac:dyDescent="0.2">
      <c r="F309" s="60"/>
    </row>
    <row r="310" spans="6:6" x14ac:dyDescent="0.2">
      <c r="F310" s="60"/>
    </row>
    <row r="311" spans="6:6" x14ac:dyDescent="0.2">
      <c r="F311" s="60"/>
    </row>
    <row r="312" spans="6:6" x14ac:dyDescent="0.2">
      <c r="F312" s="60"/>
    </row>
    <row r="313" spans="6:6" x14ac:dyDescent="0.2">
      <c r="F313" s="60"/>
    </row>
    <row r="314" spans="6:6" x14ac:dyDescent="0.2">
      <c r="F314" s="60"/>
    </row>
    <row r="315" spans="6:6" x14ac:dyDescent="0.2">
      <c r="F315" s="60"/>
    </row>
    <row r="316" spans="6:6" x14ac:dyDescent="0.2">
      <c r="F316" s="60"/>
    </row>
    <row r="317" spans="6:6" x14ac:dyDescent="0.2">
      <c r="F317" s="60"/>
    </row>
    <row r="318" spans="6:6" x14ac:dyDescent="0.2">
      <c r="F318" s="60"/>
    </row>
    <row r="319" spans="6:6" x14ac:dyDescent="0.2">
      <c r="F319" s="60"/>
    </row>
    <row r="320" spans="6:6" x14ac:dyDescent="0.2">
      <c r="F320" s="60"/>
    </row>
    <row r="321" spans="6:6" x14ac:dyDescent="0.2">
      <c r="F321" s="60"/>
    </row>
    <row r="322" spans="6:6" x14ac:dyDescent="0.2">
      <c r="F322" s="60"/>
    </row>
    <row r="323" spans="6:6" x14ac:dyDescent="0.2">
      <c r="F323" s="60"/>
    </row>
    <row r="324" spans="6:6" x14ac:dyDescent="0.2">
      <c r="F324" s="60"/>
    </row>
    <row r="325" spans="6:6" x14ac:dyDescent="0.2">
      <c r="F325" s="60"/>
    </row>
    <row r="326" spans="6:6" x14ac:dyDescent="0.2">
      <c r="F326" s="60"/>
    </row>
    <row r="327" spans="6:6" x14ac:dyDescent="0.2">
      <c r="F327" s="60"/>
    </row>
    <row r="328" spans="6:6" x14ac:dyDescent="0.2">
      <c r="F328" s="60"/>
    </row>
    <row r="329" spans="6:6" x14ac:dyDescent="0.2">
      <c r="F329" s="60"/>
    </row>
    <row r="330" spans="6:6" x14ac:dyDescent="0.2">
      <c r="F330" s="60"/>
    </row>
    <row r="331" spans="6:6" x14ac:dyDescent="0.2">
      <c r="F331" s="60"/>
    </row>
    <row r="332" spans="6:6" x14ac:dyDescent="0.2">
      <c r="F332" s="60"/>
    </row>
    <row r="333" spans="6:6" x14ac:dyDescent="0.2">
      <c r="F333" s="60"/>
    </row>
    <row r="334" spans="6:6" x14ac:dyDescent="0.2">
      <c r="F334" s="60"/>
    </row>
    <row r="335" spans="6:6" x14ac:dyDescent="0.2">
      <c r="F335" s="60"/>
    </row>
    <row r="336" spans="6:6" x14ac:dyDescent="0.2">
      <c r="F336" s="60"/>
    </row>
    <row r="337" spans="6:6" x14ac:dyDescent="0.2">
      <c r="F337" s="60"/>
    </row>
    <row r="338" spans="6:6" x14ac:dyDescent="0.2">
      <c r="F338" s="60"/>
    </row>
    <row r="339" spans="6:6" x14ac:dyDescent="0.2">
      <c r="F339" s="60"/>
    </row>
    <row r="340" spans="6:6" x14ac:dyDescent="0.2">
      <c r="F340" s="60"/>
    </row>
    <row r="341" spans="6:6" x14ac:dyDescent="0.2">
      <c r="F341" s="60"/>
    </row>
    <row r="342" spans="6:6" x14ac:dyDescent="0.2">
      <c r="F342" s="60"/>
    </row>
    <row r="343" spans="6:6" x14ac:dyDescent="0.2">
      <c r="F343" s="60"/>
    </row>
    <row r="344" spans="6:6" x14ac:dyDescent="0.2">
      <c r="F344" s="60"/>
    </row>
    <row r="345" spans="6:6" x14ac:dyDescent="0.2">
      <c r="F345" s="60"/>
    </row>
    <row r="346" spans="6:6" x14ac:dyDescent="0.2">
      <c r="F346" s="60"/>
    </row>
    <row r="347" spans="6:6" x14ac:dyDescent="0.2">
      <c r="F347" s="60"/>
    </row>
    <row r="348" spans="6:6" x14ac:dyDescent="0.2">
      <c r="F348" s="60"/>
    </row>
    <row r="349" spans="6:6" x14ac:dyDescent="0.2">
      <c r="F349" s="60"/>
    </row>
    <row r="350" spans="6:6" x14ac:dyDescent="0.2">
      <c r="F350" s="60"/>
    </row>
    <row r="351" spans="6:6" x14ac:dyDescent="0.2">
      <c r="F351" s="60"/>
    </row>
    <row r="352" spans="6:6" x14ac:dyDescent="0.2">
      <c r="F352" s="60"/>
    </row>
    <row r="353" spans="6:6" x14ac:dyDescent="0.2">
      <c r="F353" s="60"/>
    </row>
    <row r="354" spans="6:6" x14ac:dyDescent="0.2">
      <c r="F354" s="60"/>
    </row>
    <row r="355" spans="6:6" x14ac:dyDescent="0.2">
      <c r="F355" s="60"/>
    </row>
    <row r="356" spans="6:6" x14ac:dyDescent="0.2">
      <c r="F356" s="60"/>
    </row>
    <row r="357" spans="6:6" x14ac:dyDescent="0.2">
      <c r="F357" s="60"/>
    </row>
    <row r="358" spans="6:6" x14ac:dyDescent="0.2">
      <c r="F358" s="60"/>
    </row>
    <row r="359" spans="6:6" x14ac:dyDescent="0.2">
      <c r="F359" s="60"/>
    </row>
    <row r="360" spans="6:6" x14ac:dyDescent="0.2">
      <c r="F360" s="60"/>
    </row>
    <row r="361" spans="6:6" x14ac:dyDescent="0.2">
      <c r="F361" s="60"/>
    </row>
    <row r="362" spans="6:6" x14ac:dyDescent="0.2">
      <c r="F362" s="60"/>
    </row>
    <row r="363" spans="6:6" x14ac:dyDescent="0.2">
      <c r="F363" s="60"/>
    </row>
    <row r="364" spans="6:6" x14ac:dyDescent="0.2">
      <c r="F364" s="60"/>
    </row>
    <row r="365" spans="6:6" x14ac:dyDescent="0.2">
      <c r="F365" s="60"/>
    </row>
    <row r="366" spans="6:6" x14ac:dyDescent="0.2">
      <c r="F366" s="60"/>
    </row>
    <row r="367" spans="6:6" x14ac:dyDescent="0.2">
      <c r="F367" s="60"/>
    </row>
    <row r="368" spans="6:6" x14ac:dyDescent="0.2">
      <c r="F368" s="60"/>
    </row>
    <row r="369" spans="6:6" x14ac:dyDescent="0.2">
      <c r="F369" s="60"/>
    </row>
    <row r="370" spans="6:6" x14ac:dyDescent="0.2">
      <c r="F370" s="60"/>
    </row>
    <row r="371" spans="6:6" x14ac:dyDescent="0.2">
      <c r="F371" s="60"/>
    </row>
    <row r="372" spans="6:6" x14ac:dyDescent="0.2">
      <c r="F372" s="60"/>
    </row>
    <row r="373" spans="6:6" x14ac:dyDescent="0.2">
      <c r="F373" s="60"/>
    </row>
    <row r="374" spans="6:6" x14ac:dyDescent="0.2">
      <c r="F374" s="60"/>
    </row>
    <row r="375" spans="6:6" x14ac:dyDescent="0.2">
      <c r="F375" s="60"/>
    </row>
    <row r="376" spans="6:6" x14ac:dyDescent="0.2">
      <c r="F376" s="60"/>
    </row>
    <row r="377" spans="6:6" x14ac:dyDescent="0.2">
      <c r="F377" s="60"/>
    </row>
    <row r="378" spans="6:6" x14ac:dyDescent="0.2">
      <c r="F378" s="60"/>
    </row>
    <row r="379" spans="6:6" x14ac:dyDescent="0.2">
      <c r="F379" s="60"/>
    </row>
    <row r="380" spans="6:6" x14ac:dyDescent="0.2">
      <c r="F380" s="60"/>
    </row>
    <row r="381" spans="6:6" x14ac:dyDescent="0.2">
      <c r="F381" s="60"/>
    </row>
    <row r="382" spans="6:6" x14ac:dyDescent="0.2">
      <c r="F382" s="60"/>
    </row>
    <row r="383" spans="6:6" x14ac:dyDescent="0.2">
      <c r="F383" s="60"/>
    </row>
    <row r="384" spans="6:6" x14ac:dyDescent="0.2">
      <c r="F384" s="60"/>
    </row>
    <row r="385" spans="6:6" x14ac:dyDescent="0.2">
      <c r="F385" s="60"/>
    </row>
    <row r="386" spans="6:6" x14ac:dyDescent="0.2">
      <c r="F386" s="60"/>
    </row>
    <row r="387" spans="6:6" x14ac:dyDescent="0.2">
      <c r="F387" s="60"/>
    </row>
    <row r="388" spans="6:6" x14ac:dyDescent="0.2">
      <c r="F388" s="60"/>
    </row>
    <row r="389" spans="6:6" x14ac:dyDescent="0.2">
      <c r="F389" s="60"/>
    </row>
    <row r="390" spans="6:6" x14ac:dyDescent="0.2">
      <c r="F390" s="60"/>
    </row>
    <row r="391" spans="6:6" x14ac:dyDescent="0.2">
      <c r="F391" s="60"/>
    </row>
    <row r="392" spans="6:6" x14ac:dyDescent="0.2">
      <c r="F392" s="60"/>
    </row>
    <row r="393" spans="6:6" x14ac:dyDescent="0.2">
      <c r="F393" s="60"/>
    </row>
    <row r="394" spans="6:6" x14ac:dyDescent="0.2">
      <c r="F394" s="60"/>
    </row>
    <row r="395" spans="6:6" x14ac:dyDescent="0.2">
      <c r="F395" s="60"/>
    </row>
    <row r="396" spans="6:6" x14ac:dyDescent="0.2">
      <c r="F396" s="60"/>
    </row>
    <row r="397" spans="6:6" x14ac:dyDescent="0.2">
      <c r="F397" s="60"/>
    </row>
    <row r="398" spans="6:6" x14ac:dyDescent="0.2">
      <c r="F398" s="60"/>
    </row>
    <row r="399" spans="6:6" x14ac:dyDescent="0.2">
      <c r="F399" s="60"/>
    </row>
    <row r="400" spans="6:6" x14ac:dyDescent="0.2">
      <c r="F400" s="60"/>
    </row>
    <row r="401" spans="6:6" x14ac:dyDescent="0.2">
      <c r="F401" s="60"/>
    </row>
    <row r="402" spans="6:6" x14ac:dyDescent="0.2">
      <c r="F402" s="60"/>
    </row>
    <row r="403" spans="6:6" x14ac:dyDescent="0.2">
      <c r="F403" s="60"/>
    </row>
    <row r="404" spans="6:6" x14ac:dyDescent="0.2">
      <c r="F404" s="60"/>
    </row>
    <row r="405" spans="6:6" x14ac:dyDescent="0.2">
      <c r="F405" s="60"/>
    </row>
    <row r="406" spans="6:6" x14ac:dyDescent="0.2">
      <c r="F406" s="60"/>
    </row>
    <row r="407" spans="6:6" x14ac:dyDescent="0.2">
      <c r="F407" s="60"/>
    </row>
    <row r="408" spans="6:6" x14ac:dyDescent="0.2">
      <c r="F408" s="60"/>
    </row>
    <row r="409" spans="6:6" x14ac:dyDescent="0.2">
      <c r="F409" s="60"/>
    </row>
    <row r="410" spans="6:6" x14ac:dyDescent="0.2">
      <c r="F410" s="60"/>
    </row>
    <row r="411" spans="6:6" x14ac:dyDescent="0.2">
      <c r="F411" s="60"/>
    </row>
    <row r="412" spans="6:6" x14ac:dyDescent="0.2">
      <c r="F412" s="60"/>
    </row>
    <row r="413" spans="6:6" x14ac:dyDescent="0.2">
      <c r="F413" s="60"/>
    </row>
    <row r="414" spans="6:6" x14ac:dyDescent="0.2">
      <c r="F414" s="60"/>
    </row>
    <row r="415" spans="6:6" x14ac:dyDescent="0.2">
      <c r="F415" s="60"/>
    </row>
    <row r="416" spans="6:6" x14ac:dyDescent="0.2">
      <c r="F416" s="60"/>
    </row>
    <row r="417" spans="6:6" x14ac:dyDescent="0.2">
      <c r="F417" s="60"/>
    </row>
    <row r="418" spans="6:6" x14ac:dyDescent="0.2">
      <c r="F418" s="60"/>
    </row>
    <row r="419" spans="6:6" x14ac:dyDescent="0.2">
      <c r="F419" s="60"/>
    </row>
    <row r="420" spans="6:6" x14ac:dyDescent="0.2">
      <c r="F420" s="60"/>
    </row>
    <row r="421" spans="6:6" x14ac:dyDescent="0.2">
      <c r="F421" s="60"/>
    </row>
    <row r="422" spans="6:6" x14ac:dyDescent="0.2">
      <c r="F422" s="60"/>
    </row>
    <row r="423" spans="6:6" x14ac:dyDescent="0.2">
      <c r="F423" s="60"/>
    </row>
    <row r="424" spans="6:6" x14ac:dyDescent="0.2">
      <c r="F424" s="60"/>
    </row>
    <row r="425" spans="6:6" x14ac:dyDescent="0.2">
      <c r="F425" s="60"/>
    </row>
    <row r="426" spans="6:6" x14ac:dyDescent="0.2">
      <c r="F426" s="60"/>
    </row>
    <row r="427" spans="6:6" x14ac:dyDescent="0.2">
      <c r="F427" s="60"/>
    </row>
    <row r="428" spans="6:6" x14ac:dyDescent="0.2">
      <c r="F428" s="60"/>
    </row>
    <row r="429" spans="6:6" x14ac:dyDescent="0.2">
      <c r="F429" s="60"/>
    </row>
    <row r="430" spans="6:6" x14ac:dyDescent="0.2">
      <c r="F430" s="60"/>
    </row>
    <row r="431" spans="6:6" x14ac:dyDescent="0.2">
      <c r="F431" s="60"/>
    </row>
    <row r="432" spans="6:6" x14ac:dyDescent="0.2">
      <c r="F432" s="60"/>
    </row>
    <row r="433" spans="6:6" x14ac:dyDescent="0.2">
      <c r="F433" s="60"/>
    </row>
    <row r="434" spans="6:6" x14ac:dyDescent="0.2">
      <c r="F434" s="60"/>
    </row>
    <row r="435" spans="6:6" x14ac:dyDescent="0.2">
      <c r="F435" s="60"/>
    </row>
    <row r="436" spans="6:6" x14ac:dyDescent="0.2">
      <c r="F436" s="60"/>
    </row>
    <row r="437" spans="6:6" x14ac:dyDescent="0.2">
      <c r="F437" s="60"/>
    </row>
    <row r="438" spans="6:6" x14ac:dyDescent="0.2">
      <c r="F438" s="60"/>
    </row>
    <row r="439" spans="6:6" x14ac:dyDescent="0.2">
      <c r="F439" s="60"/>
    </row>
    <row r="440" spans="6:6" x14ac:dyDescent="0.2">
      <c r="F440" s="60"/>
    </row>
    <row r="441" spans="6:6" x14ac:dyDescent="0.2">
      <c r="F441" s="60"/>
    </row>
    <row r="442" spans="6:6" x14ac:dyDescent="0.2">
      <c r="F442" s="60"/>
    </row>
    <row r="443" spans="6:6" x14ac:dyDescent="0.2">
      <c r="F443" s="60"/>
    </row>
    <row r="444" spans="6:6" x14ac:dyDescent="0.2">
      <c r="F444" s="60"/>
    </row>
    <row r="445" spans="6:6" x14ac:dyDescent="0.2">
      <c r="F445" s="60"/>
    </row>
    <row r="446" spans="6:6" x14ac:dyDescent="0.2">
      <c r="F446" s="60"/>
    </row>
    <row r="447" spans="6:6" x14ac:dyDescent="0.2">
      <c r="F447" s="60"/>
    </row>
    <row r="448" spans="6:6" x14ac:dyDescent="0.2">
      <c r="F448" s="60"/>
    </row>
    <row r="449" spans="6:6" x14ac:dyDescent="0.2">
      <c r="F449" s="60"/>
    </row>
    <row r="450" spans="6:6" x14ac:dyDescent="0.2">
      <c r="F450" s="60"/>
    </row>
    <row r="451" spans="6:6" x14ac:dyDescent="0.2">
      <c r="F451" s="60"/>
    </row>
    <row r="452" spans="6:6" x14ac:dyDescent="0.2">
      <c r="F452" s="60"/>
    </row>
    <row r="453" spans="6:6" x14ac:dyDescent="0.2">
      <c r="F453" s="60"/>
    </row>
    <row r="454" spans="6:6" x14ac:dyDescent="0.2">
      <c r="F454" s="60"/>
    </row>
    <row r="455" spans="6:6" x14ac:dyDescent="0.2">
      <c r="F455" s="60"/>
    </row>
    <row r="456" spans="6:6" x14ac:dyDescent="0.2">
      <c r="F456" s="60"/>
    </row>
    <row r="457" spans="6:6" x14ac:dyDescent="0.2">
      <c r="F457" s="60"/>
    </row>
    <row r="458" spans="6:6" x14ac:dyDescent="0.2">
      <c r="F458" s="60"/>
    </row>
    <row r="459" spans="6:6" x14ac:dyDescent="0.2">
      <c r="F459" s="60"/>
    </row>
    <row r="460" spans="6:6" x14ac:dyDescent="0.2">
      <c r="F460" s="60"/>
    </row>
    <row r="461" spans="6:6" x14ac:dyDescent="0.2">
      <c r="F461" s="60"/>
    </row>
    <row r="462" spans="6:6" x14ac:dyDescent="0.2">
      <c r="F462" s="60"/>
    </row>
    <row r="463" spans="6:6" x14ac:dyDescent="0.2">
      <c r="F463" s="60"/>
    </row>
    <row r="464" spans="6:6" x14ac:dyDescent="0.2">
      <c r="F464" s="60"/>
    </row>
    <row r="465" spans="6:6" x14ac:dyDescent="0.2">
      <c r="F465" s="60"/>
    </row>
    <row r="466" spans="6:6" x14ac:dyDescent="0.2">
      <c r="F466" s="60"/>
    </row>
    <row r="467" spans="6:6" x14ac:dyDescent="0.2">
      <c r="F467" s="60"/>
    </row>
    <row r="468" spans="6:6" x14ac:dyDescent="0.2">
      <c r="F468" s="60"/>
    </row>
    <row r="469" spans="6:6" x14ac:dyDescent="0.2">
      <c r="F469" s="60"/>
    </row>
    <row r="470" spans="6:6" x14ac:dyDescent="0.2">
      <c r="F470" s="60"/>
    </row>
    <row r="471" spans="6:6" x14ac:dyDescent="0.2">
      <c r="F471" s="60"/>
    </row>
    <row r="472" spans="6:6" x14ac:dyDescent="0.2">
      <c r="F472" s="60"/>
    </row>
    <row r="473" spans="6:6" x14ac:dyDescent="0.2">
      <c r="F473" s="60"/>
    </row>
    <row r="474" spans="6:6" x14ac:dyDescent="0.2">
      <c r="F474" s="60"/>
    </row>
    <row r="475" spans="6:6" x14ac:dyDescent="0.2">
      <c r="F475" s="60"/>
    </row>
    <row r="476" spans="6:6" x14ac:dyDescent="0.2">
      <c r="F476" s="60"/>
    </row>
    <row r="477" spans="6:6" x14ac:dyDescent="0.2">
      <c r="F477" s="60"/>
    </row>
    <row r="478" spans="6:6" x14ac:dyDescent="0.2">
      <c r="F478" s="60"/>
    </row>
    <row r="479" spans="6:6" x14ac:dyDescent="0.2">
      <c r="F479" s="60"/>
    </row>
    <row r="480" spans="6:6" x14ac:dyDescent="0.2">
      <c r="F480" s="60"/>
    </row>
    <row r="481" spans="6:6" x14ac:dyDescent="0.2">
      <c r="F481" s="60"/>
    </row>
    <row r="482" spans="6:6" x14ac:dyDescent="0.2">
      <c r="F482" s="60"/>
    </row>
    <row r="483" spans="6:6" x14ac:dyDescent="0.2">
      <c r="F483" s="60"/>
    </row>
    <row r="484" spans="6:6" x14ac:dyDescent="0.2">
      <c r="F484" s="60"/>
    </row>
    <row r="485" spans="6:6" x14ac:dyDescent="0.2">
      <c r="F485" s="60"/>
    </row>
    <row r="486" spans="6:6" x14ac:dyDescent="0.2">
      <c r="F486" s="60"/>
    </row>
    <row r="487" spans="6:6" x14ac:dyDescent="0.2">
      <c r="F487" s="60"/>
    </row>
    <row r="488" spans="6:6" x14ac:dyDescent="0.2">
      <c r="F488" s="60"/>
    </row>
    <row r="489" spans="6:6" x14ac:dyDescent="0.2">
      <c r="F489" s="60"/>
    </row>
    <row r="490" spans="6:6" x14ac:dyDescent="0.2">
      <c r="F490" s="60"/>
    </row>
    <row r="491" spans="6:6" x14ac:dyDescent="0.2">
      <c r="F491" s="60"/>
    </row>
    <row r="492" spans="6:6" x14ac:dyDescent="0.2">
      <c r="F492" s="60"/>
    </row>
    <row r="493" spans="6:6" x14ac:dyDescent="0.2">
      <c r="F493" s="60"/>
    </row>
    <row r="494" spans="6:6" x14ac:dyDescent="0.2">
      <c r="F494" s="60"/>
    </row>
    <row r="495" spans="6:6" x14ac:dyDescent="0.2">
      <c r="F495" s="60"/>
    </row>
    <row r="496" spans="6:6" x14ac:dyDescent="0.2">
      <c r="F496" s="60"/>
    </row>
    <row r="497" spans="6:6" x14ac:dyDescent="0.2">
      <c r="F497" s="60"/>
    </row>
    <row r="498" spans="6:6" x14ac:dyDescent="0.2">
      <c r="F498" s="60"/>
    </row>
    <row r="499" spans="6:6" x14ac:dyDescent="0.2">
      <c r="F499" s="60"/>
    </row>
    <row r="500" spans="6:6" x14ac:dyDescent="0.2">
      <c r="F500" s="60"/>
    </row>
    <row r="501" spans="6:6" x14ac:dyDescent="0.2">
      <c r="F501" s="60"/>
    </row>
    <row r="502" spans="6:6" x14ac:dyDescent="0.2">
      <c r="F502" s="60"/>
    </row>
    <row r="503" spans="6:6" x14ac:dyDescent="0.2">
      <c r="F503" s="60"/>
    </row>
    <row r="504" spans="6:6" x14ac:dyDescent="0.2">
      <c r="F504" s="60"/>
    </row>
    <row r="505" spans="6:6" x14ac:dyDescent="0.2">
      <c r="F505" s="60"/>
    </row>
    <row r="506" spans="6:6" x14ac:dyDescent="0.2">
      <c r="F506" s="60"/>
    </row>
    <row r="507" spans="6:6" x14ac:dyDescent="0.2">
      <c r="F507" s="60"/>
    </row>
    <row r="508" spans="6:6" x14ac:dyDescent="0.2">
      <c r="F508" s="60"/>
    </row>
    <row r="509" spans="6:6" x14ac:dyDescent="0.2">
      <c r="F509" s="60"/>
    </row>
    <row r="510" spans="6:6" x14ac:dyDescent="0.2">
      <c r="F510" s="60"/>
    </row>
    <row r="511" spans="6:6" x14ac:dyDescent="0.2">
      <c r="F511" s="60"/>
    </row>
    <row r="512" spans="6:6" x14ac:dyDescent="0.2">
      <c r="F512" s="60"/>
    </row>
    <row r="513" spans="6:6" x14ac:dyDescent="0.2">
      <c r="F513" s="60"/>
    </row>
    <row r="514" spans="6:6" x14ac:dyDescent="0.2">
      <c r="F514" s="60"/>
    </row>
    <row r="515" spans="6:6" x14ac:dyDescent="0.2">
      <c r="F515" s="60"/>
    </row>
    <row r="516" spans="6:6" x14ac:dyDescent="0.2">
      <c r="F516" s="60"/>
    </row>
    <row r="517" spans="6:6" x14ac:dyDescent="0.2">
      <c r="F517" s="60"/>
    </row>
    <row r="518" spans="6:6" x14ac:dyDescent="0.2">
      <c r="F518" s="60"/>
    </row>
    <row r="519" spans="6:6" x14ac:dyDescent="0.2">
      <c r="F519" s="60"/>
    </row>
    <row r="520" spans="6:6" x14ac:dyDescent="0.2">
      <c r="F520" s="60"/>
    </row>
    <row r="521" spans="6:6" x14ac:dyDescent="0.2">
      <c r="F521" s="60"/>
    </row>
    <row r="522" spans="6:6" x14ac:dyDescent="0.2">
      <c r="F522" s="60"/>
    </row>
    <row r="523" spans="6:6" x14ac:dyDescent="0.2">
      <c r="F523" s="60"/>
    </row>
    <row r="524" spans="6:6" x14ac:dyDescent="0.2">
      <c r="F524" s="60"/>
    </row>
    <row r="525" spans="6:6" x14ac:dyDescent="0.2">
      <c r="F525" s="60"/>
    </row>
    <row r="526" spans="6:6" x14ac:dyDescent="0.2">
      <c r="F526" s="60"/>
    </row>
    <row r="527" spans="6:6" x14ac:dyDescent="0.2">
      <c r="F527" s="60"/>
    </row>
    <row r="528" spans="6:6" x14ac:dyDescent="0.2">
      <c r="F528" s="60"/>
    </row>
    <row r="529" spans="6:6" x14ac:dyDescent="0.2">
      <c r="F529" s="60"/>
    </row>
    <row r="530" spans="6:6" x14ac:dyDescent="0.2">
      <c r="F530" s="60"/>
    </row>
    <row r="531" spans="6:6" x14ac:dyDescent="0.2">
      <c r="F531" s="60"/>
    </row>
    <row r="532" spans="6:6" x14ac:dyDescent="0.2">
      <c r="F532" s="60"/>
    </row>
    <row r="533" spans="6:6" x14ac:dyDescent="0.2">
      <c r="F533" s="60"/>
    </row>
    <row r="534" spans="6:6" x14ac:dyDescent="0.2">
      <c r="F534" s="60"/>
    </row>
    <row r="535" spans="6:6" x14ac:dyDescent="0.2">
      <c r="F535" s="60"/>
    </row>
    <row r="536" spans="6:6" x14ac:dyDescent="0.2">
      <c r="F536" s="60"/>
    </row>
    <row r="537" spans="6:6" x14ac:dyDescent="0.2">
      <c r="F537" s="60"/>
    </row>
    <row r="538" spans="6:6" x14ac:dyDescent="0.2">
      <c r="F538" s="60"/>
    </row>
    <row r="539" spans="6:6" x14ac:dyDescent="0.2">
      <c r="F539" s="60"/>
    </row>
    <row r="540" spans="6:6" x14ac:dyDescent="0.2">
      <c r="F540" s="60"/>
    </row>
    <row r="541" spans="6:6" x14ac:dyDescent="0.2">
      <c r="F541" s="60"/>
    </row>
    <row r="542" spans="6:6" x14ac:dyDescent="0.2">
      <c r="F542" s="60"/>
    </row>
    <row r="543" spans="6:6" x14ac:dyDescent="0.2">
      <c r="F543" s="60"/>
    </row>
    <row r="544" spans="6:6" x14ac:dyDescent="0.2">
      <c r="F544" s="60"/>
    </row>
    <row r="545" spans="6:6" x14ac:dyDescent="0.2">
      <c r="F545" s="60"/>
    </row>
    <row r="546" spans="6:6" x14ac:dyDescent="0.2">
      <c r="F546" s="60"/>
    </row>
    <row r="547" spans="6:6" x14ac:dyDescent="0.2">
      <c r="F547" s="60"/>
    </row>
    <row r="548" spans="6:6" x14ac:dyDescent="0.2">
      <c r="F548" s="60"/>
    </row>
    <row r="549" spans="6:6" x14ac:dyDescent="0.2">
      <c r="F549" s="60"/>
    </row>
    <row r="550" spans="6:6" x14ac:dyDescent="0.2">
      <c r="F550" s="60"/>
    </row>
    <row r="551" spans="6:6" x14ac:dyDescent="0.2">
      <c r="F551" s="60"/>
    </row>
    <row r="552" spans="6:6" x14ac:dyDescent="0.2">
      <c r="F552" s="60"/>
    </row>
    <row r="553" spans="6:6" x14ac:dyDescent="0.2">
      <c r="F553" s="60"/>
    </row>
    <row r="554" spans="6:6" x14ac:dyDescent="0.2">
      <c r="F554" s="60"/>
    </row>
    <row r="555" spans="6:6" x14ac:dyDescent="0.2">
      <c r="F555" s="60"/>
    </row>
    <row r="556" spans="6:6" x14ac:dyDescent="0.2">
      <c r="F556" s="60"/>
    </row>
    <row r="557" spans="6:6" x14ac:dyDescent="0.2">
      <c r="F557" s="60"/>
    </row>
    <row r="558" spans="6:6" x14ac:dyDescent="0.2">
      <c r="F558" s="60"/>
    </row>
    <row r="559" spans="6:6" x14ac:dyDescent="0.2">
      <c r="F559" s="60"/>
    </row>
    <row r="560" spans="6:6" x14ac:dyDescent="0.2">
      <c r="F560" s="60"/>
    </row>
    <row r="561" spans="6:6" x14ac:dyDescent="0.2">
      <c r="F561" s="60"/>
    </row>
    <row r="562" spans="6:6" x14ac:dyDescent="0.2">
      <c r="F562" s="60"/>
    </row>
    <row r="563" spans="6:6" x14ac:dyDescent="0.2">
      <c r="F563" s="60"/>
    </row>
    <row r="564" spans="6:6" x14ac:dyDescent="0.2">
      <c r="F564" s="60"/>
    </row>
    <row r="565" spans="6:6" x14ac:dyDescent="0.2">
      <c r="F565" s="60"/>
    </row>
    <row r="566" spans="6:6" x14ac:dyDescent="0.2">
      <c r="F566" s="60"/>
    </row>
    <row r="567" spans="6:6" x14ac:dyDescent="0.2">
      <c r="F567" s="60"/>
    </row>
    <row r="568" spans="6:6" x14ac:dyDescent="0.2">
      <c r="F568" s="60"/>
    </row>
    <row r="569" spans="6:6" x14ac:dyDescent="0.2">
      <c r="F569" s="60"/>
    </row>
    <row r="570" spans="6:6" x14ac:dyDescent="0.2">
      <c r="F570" s="60"/>
    </row>
    <row r="571" spans="6:6" x14ac:dyDescent="0.2">
      <c r="F571" s="60"/>
    </row>
    <row r="572" spans="6:6" x14ac:dyDescent="0.2">
      <c r="F572" s="60"/>
    </row>
    <row r="573" spans="6:6" x14ac:dyDescent="0.2">
      <c r="F573" s="60"/>
    </row>
    <row r="574" spans="6:6" x14ac:dyDescent="0.2">
      <c r="F574" s="60"/>
    </row>
    <row r="575" spans="6:6" x14ac:dyDescent="0.2">
      <c r="F575" s="60"/>
    </row>
    <row r="576" spans="6:6" x14ac:dyDescent="0.2">
      <c r="F576" s="60"/>
    </row>
    <row r="577" spans="6:6" x14ac:dyDescent="0.2">
      <c r="F577" s="60"/>
    </row>
    <row r="578" spans="6:6" x14ac:dyDescent="0.2">
      <c r="F578" s="60"/>
    </row>
    <row r="579" spans="6:6" x14ac:dyDescent="0.2">
      <c r="F579" s="60"/>
    </row>
    <row r="580" spans="6:6" x14ac:dyDescent="0.2">
      <c r="F580" s="60"/>
    </row>
    <row r="581" spans="6:6" x14ac:dyDescent="0.2">
      <c r="F581" s="60"/>
    </row>
    <row r="582" spans="6:6" x14ac:dyDescent="0.2">
      <c r="F582" s="60"/>
    </row>
    <row r="583" spans="6:6" x14ac:dyDescent="0.2">
      <c r="F583" s="60"/>
    </row>
    <row r="584" spans="6:6" x14ac:dyDescent="0.2">
      <c r="F584" s="60"/>
    </row>
    <row r="585" spans="6:6" x14ac:dyDescent="0.2">
      <c r="F585" s="60"/>
    </row>
    <row r="586" spans="6:6" x14ac:dyDescent="0.2">
      <c r="F586" s="60"/>
    </row>
    <row r="587" spans="6:6" x14ac:dyDescent="0.2">
      <c r="F587" s="60"/>
    </row>
    <row r="588" spans="6:6" x14ac:dyDescent="0.2">
      <c r="F588" s="60"/>
    </row>
    <row r="589" spans="6:6" x14ac:dyDescent="0.2">
      <c r="F589" s="60"/>
    </row>
    <row r="590" spans="6:6" x14ac:dyDescent="0.2">
      <c r="F590" s="60"/>
    </row>
    <row r="591" spans="6:6" x14ac:dyDescent="0.2">
      <c r="F591" s="60"/>
    </row>
    <row r="592" spans="6:6" x14ac:dyDescent="0.2">
      <c r="F592" s="60"/>
    </row>
    <row r="593" spans="6:6" x14ac:dyDescent="0.2">
      <c r="F593" s="60"/>
    </row>
    <row r="594" spans="6:6" x14ac:dyDescent="0.2">
      <c r="F594" s="60"/>
    </row>
    <row r="595" spans="6:6" x14ac:dyDescent="0.2">
      <c r="F595" s="60"/>
    </row>
    <row r="596" spans="6:6" x14ac:dyDescent="0.2">
      <c r="F596" s="60"/>
    </row>
    <row r="597" spans="6:6" x14ac:dyDescent="0.2">
      <c r="F597" s="60"/>
    </row>
    <row r="598" spans="6:6" x14ac:dyDescent="0.2">
      <c r="F598" s="60"/>
    </row>
    <row r="599" spans="6:6" x14ac:dyDescent="0.2">
      <c r="F599" s="60"/>
    </row>
    <row r="600" spans="6:6" x14ac:dyDescent="0.2">
      <c r="F600" s="60"/>
    </row>
    <row r="601" spans="6:6" x14ac:dyDescent="0.2">
      <c r="F601" s="60"/>
    </row>
    <row r="602" spans="6:6" x14ac:dyDescent="0.2">
      <c r="F602" s="60"/>
    </row>
    <row r="603" spans="6:6" x14ac:dyDescent="0.2">
      <c r="F603" s="60"/>
    </row>
    <row r="604" spans="6:6" x14ac:dyDescent="0.2">
      <c r="F604" s="60"/>
    </row>
    <row r="605" spans="6:6" x14ac:dyDescent="0.2">
      <c r="F605" s="60"/>
    </row>
    <row r="606" spans="6:6" x14ac:dyDescent="0.2">
      <c r="F606" s="60"/>
    </row>
    <row r="607" spans="6:6" x14ac:dyDescent="0.2">
      <c r="F607" s="60"/>
    </row>
    <row r="608" spans="6:6" x14ac:dyDescent="0.2">
      <c r="F608" s="60"/>
    </row>
    <row r="609" spans="6:6" x14ac:dyDescent="0.2">
      <c r="F609" s="60"/>
    </row>
    <row r="610" spans="6:6" x14ac:dyDescent="0.2">
      <c r="F610" s="60"/>
    </row>
    <row r="611" spans="6:6" x14ac:dyDescent="0.2">
      <c r="F611" s="60"/>
    </row>
    <row r="612" spans="6:6" x14ac:dyDescent="0.2">
      <c r="F612" s="60"/>
    </row>
    <row r="613" spans="6:6" x14ac:dyDescent="0.2">
      <c r="F613" s="60"/>
    </row>
    <row r="614" spans="6:6" x14ac:dyDescent="0.2">
      <c r="F614" s="60"/>
    </row>
    <row r="615" spans="6:6" x14ac:dyDescent="0.2">
      <c r="F615" s="60"/>
    </row>
    <row r="616" spans="6:6" x14ac:dyDescent="0.2">
      <c r="F616" s="60"/>
    </row>
    <row r="617" spans="6:6" x14ac:dyDescent="0.2">
      <c r="F617" s="60"/>
    </row>
    <row r="618" spans="6:6" x14ac:dyDescent="0.2">
      <c r="F618" s="60"/>
    </row>
    <row r="619" spans="6:6" x14ac:dyDescent="0.2">
      <c r="F619" s="60"/>
    </row>
    <row r="620" spans="6:6" x14ac:dyDescent="0.2">
      <c r="F620" s="60"/>
    </row>
    <row r="621" spans="6:6" x14ac:dyDescent="0.2">
      <c r="F621" s="60"/>
    </row>
    <row r="622" spans="6:6" x14ac:dyDescent="0.2">
      <c r="F622" s="60"/>
    </row>
    <row r="623" spans="6:6" x14ac:dyDescent="0.2">
      <c r="F623" s="60"/>
    </row>
    <row r="624" spans="6:6" x14ac:dyDescent="0.2">
      <c r="F624" s="60"/>
    </row>
    <row r="625" spans="6:6" x14ac:dyDescent="0.2">
      <c r="F625" s="60"/>
    </row>
    <row r="626" spans="6:6" x14ac:dyDescent="0.2">
      <c r="F626" s="60"/>
    </row>
    <row r="627" spans="6:6" x14ac:dyDescent="0.2">
      <c r="F627" s="60"/>
    </row>
    <row r="628" spans="6:6" x14ac:dyDescent="0.2">
      <c r="F628" s="60"/>
    </row>
    <row r="629" spans="6:6" x14ac:dyDescent="0.2">
      <c r="F629" s="60"/>
    </row>
    <row r="630" spans="6:6" x14ac:dyDescent="0.2">
      <c r="F630" s="60"/>
    </row>
    <row r="631" spans="6:6" x14ac:dyDescent="0.2">
      <c r="F631" s="60"/>
    </row>
    <row r="632" spans="6:6" x14ac:dyDescent="0.2">
      <c r="F632" s="60"/>
    </row>
    <row r="633" spans="6:6" x14ac:dyDescent="0.2">
      <c r="F633" s="60"/>
    </row>
    <row r="634" spans="6:6" x14ac:dyDescent="0.2">
      <c r="F634" s="60"/>
    </row>
    <row r="635" spans="6:6" x14ac:dyDescent="0.2">
      <c r="F635" s="60"/>
    </row>
    <row r="636" spans="6:6" x14ac:dyDescent="0.2">
      <c r="F636" s="60"/>
    </row>
    <row r="637" spans="6:6" x14ac:dyDescent="0.2">
      <c r="F637" s="60"/>
    </row>
    <row r="638" spans="6:6" x14ac:dyDescent="0.2">
      <c r="F638" s="60"/>
    </row>
    <row r="639" spans="6:6" x14ac:dyDescent="0.2">
      <c r="F639" s="60"/>
    </row>
    <row r="640" spans="6:6" x14ac:dyDescent="0.2">
      <c r="F640" s="60"/>
    </row>
    <row r="641" spans="6:6" x14ac:dyDescent="0.2">
      <c r="F641" s="60"/>
    </row>
    <row r="642" spans="6:6" x14ac:dyDescent="0.2">
      <c r="F642" s="60"/>
    </row>
    <row r="643" spans="6:6" x14ac:dyDescent="0.2">
      <c r="F643" s="60"/>
    </row>
    <row r="644" spans="6:6" x14ac:dyDescent="0.2">
      <c r="F644" s="60"/>
    </row>
    <row r="645" spans="6:6" x14ac:dyDescent="0.2">
      <c r="F645" s="60"/>
    </row>
    <row r="646" spans="6:6" x14ac:dyDescent="0.2">
      <c r="F646" s="60"/>
    </row>
    <row r="647" spans="6:6" x14ac:dyDescent="0.2">
      <c r="F647" s="60"/>
    </row>
    <row r="648" spans="6:6" x14ac:dyDescent="0.2">
      <c r="F648" s="60"/>
    </row>
    <row r="649" spans="6:6" x14ac:dyDescent="0.2">
      <c r="F649" s="60"/>
    </row>
    <row r="650" spans="6:6" x14ac:dyDescent="0.2">
      <c r="F650" s="60"/>
    </row>
    <row r="651" spans="6:6" x14ac:dyDescent="0.2">
      <c r="F651" s="60"/>
    </row>
    <row r="652" spans="6:6" x14ac:dyDescent="0.2">
      <c r="F652" s="60"/>
    </row>
    <row r="653" spans="6:6" x14ac:dyDescent="0.2">
      <c r="F653" s="60"/>
    </row>
    <row r="654" spans="6:6" x14ac:dyDescent="0.2">
      <c r="F654" s="60"/>
    </row>
    <row r="655" spans="6:6" x14ac:dyDescent="0.2">
      <c r="F655" s="60"/>
    </row>
    <row r="656" spans="6:6" x14ac:dyDescent="0.2">
      <c r="F656" s="60"/>
    </row>
    <row r="657" spans="6:6" x14ac:dyDescent="0.2">
      <c r="F657" s="60"/>
    </row>
    <row r="658" spans="6:6" x14ac:dyDescent="0.2">
      <c r="F658" s="60"/>
    </row>
    <row r="659" spans="6:6" x14ac:dyDescent="0.2">
      <c r="F659" s="60"/>
    </row>
    <row r="660" spans="6:6" x14ac:dyDescent="0.2">
      <c r="F660" s="60"/>
    </row>
    <row r="661" spans="6:6" x14ac:dyDescent="0.2">
      <c r="F661" s="60"/>
    </row>
    <row r="662" spans="6:6" x14ac:dyDescent="0.2">
      <c r="F662" s="60"/>
    </row>
    <row r="663" spans="6:6" x14ac:dyDescent="0.2">
      <c r="F663" s="60"/>
    </row>
    <row r="664" spans="6:6" x14ac:dyDescent="0.2">
      <c r="F664" s="60"/>
    </row>
    <row r="665" spans="6:6" x14ac:dyDescent="0.2">
      <c r="F665" s="60"/>
    </row>
    <row r="666" spans="6:6" x14ac:dyDescent="0.2">
      <c r="F666" s="60"/>
    </row>
    <row r="667" spans="6:6" x14ac:dyDescent="0.2">
      <c r="F667" s="60"/>
    </row>
    <row r="668" spans="6:6" x14ac:dyDescent="0.2">
      <c r="F668" s="60"/>
    </row>
    <row r="669" spans="6:6" x14ac:dyDescent="0.2">
      <c r="F669" s="60"/>
    </row>
    <row r="670" spans="6:6" x14ac:dyDescent="0.2">
      <c r="F670" s="60"/>
    </row>
    <row r="671" spans="6:6" x14ac:dyDescent="0.2">
      <c r="F671" s="60"/>
    </row>
    <row r="672" spans="6:6" x14ac:dyDescent="0.2">
      <c r="F672" s="60"/>
    </row>
    <row r="673" spans="6:6" x14ac:dyDescent="0.2">
      <c r="F673" s="60"/>
    </row>
    <row r="674" spans="6:6" x14ac:dyDescent="0.2">
      <c r="F674" s="60"/>
    </row>
    <row r="675" spans="6:6" x14ac:dyDescent="0.2">
      <c r="F675" s="60"/>
    </row>
    <row r="676" spans="6:6" x14ac:dyDescent="0.2">
      <c r="F676" s="60"/>
    </row>
    <row r="677" spans="6:6" x14ac:dyDescent="0.2">
      <c r="F677" s="60"/>
    </row>
    <row r="678" spans="6:6" x14ac:dyDescent="0.2">
      <c r="F678" s="60"/>
    </row>
    <row r="679" spans="6:6" x14ac:dyDescent="0.2">
      <c r="F679" s="60"/>
    </row>
    <row r="680" spans="6:6" x14ac:dyDescent="0.2">
      <c r="F680" s="60"/>
    </row>
    <row r="681" spans="6:6" x14ac:dyDescent="0.2">
      <c r="F681" s="60"/>
    </row>
    <row r="682" spans="6:6" x14ac:dyDescent="0.2">
      <c r="F682" s="60"/>
    </row>
    <row r="683" spans="6:6" x14ac:dyDescent="0.2">
      <c r="F683" s="60"/>
    </row>
    <row r="684" spans="6:6" x14ac:dyDescent="0.2">
      <c r="F684" s="60"/>
    </row>
    <row r="685" spans="6:6" x14ac:dyDescent="0.2">
      <c r="F685" s="60"/>
    </row>
    <row r="686" spans="6:6" x14ac:dyDescent="0.2">
      <c r="F686" s="60"/>
    </row>
    <row r="687" spans="6:6" x14ac:dyDescent="0.2">
      <c r="F687" s="60"/>
    </row>
    <row r="688" spans="6:6" x14ac:dyDescent="0.2">
      <c r="F688" s="60"/>
    </row>
    <row r="689" spans="6:6" x14ac:dyDescent="0.2">
      <c r="F689" s="60"/>
    </row>
    <row r="690" spans="6:6" x14ac:dyDescent="0.2">
      <c r="F690" s="60"/>
    </row>
    <row r="691" spans="6:6" x14ac:dyDescent="0.2">
      <c r="F691" s="60"/>
    </row>
    <row r="692" spans="6:6" x14ac:dyDescent="0.2">
      <c r="F692" s="60"/>
    </row>
    <row r="693" spans="6:6" x14ac:dyDescent="0.2">
      <c r="F693" s="60"/>
    </row>
    <row r="694" spans="6:6" x14ac:dyDescent="0.2">
      <c r="F694" s="60"/>
    </row>
    <row r="695" spans="6:6" x14ac:dyDescent="0.2">
      <c r="F695" s="60"/>
    </row>
    <row r="696" spans="6:6" x14ac:dyDescent="0.2">
      <c r="F696" s="60"/>
    </row>
    <row r="697" spans="6:6" x14ac:dyDescent="0.2">
      <c r="F697" s="60"/>
    </row>
    <row r="698" spans="6:6" x14ac:dyDescent="0.2">
      <c r="F698" s="60"/>
    </row>
    <row r="699" spans="6:6" x14ac:dyDescent="0.2">
      <c r="F699" s="60"/>
    </row>
    <row r="700" spans="6:6" x14ac:dyDescent="0.2">
      <c r="F700" s="60"/>
    </row>
    <row r="701" spans="6:6" x14ac:dyDescent="0.2">
      <c r="F701" s="60"/>
    </row>
    <row r="702" spans="6:6" x14ac:dyDescent="0.2">
      <c r="F702" s="60"/>
    </row>
    <row r="703" spans="6:6" x14ac:dyDescent="0.2">
      <c r="F703" s="60"/>
    </row>
    <row r="704" spans="6:6" x14ac:dyDescent="0.2">
      <c r="F704" s="60"/>
    </row>
    <row r="705" spans="6:6" x14ac:dyDescent="0.2">
      <c r="F705" s="60"/>
    </row>
    <row r="706" spans="6:6" x14ac:dyDescent="0.2">
      <c r="F706" s="60"/>
    </row>
    <row r="707" spans="6:6" x14ac:dyDescent="0.2">
      <c r="F707" s="60"/>
    </row>
    <row r="708" spans="6:6" x14ac:dyDescent="0.2">
      <c r="F708" s="60"/>
    </row>
    <row r="709" spans="6:6" x14ac:dyDescent="0.2">
      <c r="F709" s="60"/>
    </row>
    <row r="710" spans="6:6" x14ac:dyDescent="0.2">
      <c r="F710" s="60"/>
    </row>
    <row r="711" spans="6:6" x14ac:dyDescent="0.2">
      <c r="F711" s="60"/>
    </row>
    <row r="712" spans="6:6" x14ac:dyDescent="0.2">
      <c r="F712" s="60"/>
    </row>
    <row r="713" spans="6:6" x14ac:dyDescent="0.2">
      <c r="F713" s="60"/>
    </row>
    <row r="714" spans="6:6" x14ac:dyDescent="0.2">
      <c r="F714" s="60"/>
    </row>
    <row r="715" spans="6:6" x14ac:dyDescent="0.2">
      <c r="F715" s="60"/>
    </row>
    <row r="716" spans="6:6" x14ac:dyDescent="0.2">
      <c r="F716" s="60"/>
    </row>
    <row r="717" spans="6:6" x14ac:dyDescent="0.2">
      <c r="F717" s="60"/>
    </row>
    <row r="718" spans="6:6" x14ac:dyDescent="0.2">
      <c r="F718" s="60"/>
    </row>
    <row r="719" spans="6:6" x14ac:dyDescent="0.2">
      <c r="F719" s="60"/>
    </row>
    <row r="720" spans="6:6" x14ac:dyDescent="0.2">
      <c r="F720" s="60"/>
    </row>
    <row r="721" spans="6:6" x14ac:dyDescent="0.2">
      <c r="F721" s="60"/>
    </row>
    <row r="722" spans="6:6" x14ac:dyDescent="0.2">
      <c r="F722" s="60"/>
    </row>
    <row r="723" spans="6:6" x14ac:dyDescent="0.2">
      <c r="F723" s="60"/>
    </row>
    <row r="724" spans="6:6" x14ac:dyDescent="0.2">
      <c r="F724" s="60"/>
    </row>
    <row r="725" spans="6:6" x14ac:dyDescent="0.2">
      <c r="F725" s="60"/>
    </row>
    <row r="726" spans="6:6" x14ac:dyDescent="0.2">
      <c r="F726" s="60"/>
    </row>
    <row r="727" spans="6:6" x14ac:dyDescent="0.2">
      <c r="F727" s="60"/>
    </row>
    <row r="728" spans="6:6" x14ac:dyDescent="0.2">
      <c r="F728" s="60"/>
    </row>
    <row r="729" spans="6:6" x14ac:dyDescent="0.2">
      <c r="F729" s="60"/>
    </row>
    <row r="730" spans="6:6" x14ac:dyDescent="0.2">
      <c r="F730" s="60"/>
    </row>
    <row r="731" spans="6:6" x14ac:dyDescent="0.2">
      <c r="F731" s="60"/>
    </row>
    <row r="732" spans="6:6" x14ac:dyDescent="0.2">
      <c r="F732" s="60"/>
    </row>
    <row r="733" spans="6:6" x14ac:dyDescent="0.2">
      <c r="F733" s="60"/>
    </row>
    <row r="734" spans="6:6" x14ac:dyDescent="0.2">
      <c r="F734" s="60"/>
    </row>
    <row r="735" spans="6:6" x14ac:dyDescent="0.2">
      <c r="F735" s="60"/>
    </row>
    <row r="736" spans="6:6" x14ac:dyDescent="0.2">
      <c r="F736" s="60"/>
    </row>
    <row r="737" spans="6:6" x14ac:dyDescent="0.2">
      <c r="F737" s="60"/>
    </row>
    <row r="738" spans="6:6" x14ac:dyDescent="0.2">
      <c r="F738" s="60"/>
    </row>
    <row r="739" spans="6:6" x14ac:dyDescent="0.2">
      <c r="F739" s="60"/>
    </row>
    <row r="740" spans="6:6" x14ac:dyDescent="0.2">
      <c r="F740" s="60"/>
    </row>
    <row r="741" spans="6:6" x14ac:dyDescent="0.2">
      <c r="F741" s="60"/>
    </row>
    <row r="742" spans="6:6" x14ac:dyDescent="0.2">
      <c r="F742" s="60"/>
    </row>
    <row r="743" spans="6:6" x14ac:dyDescent="0.2">
      <c r="F743" s="60"/>
    </row>
    <row r="744" spans="6:6" x14ac:dyDescent="0.2">
      <c r="F744" s="60"/>
    </row>
    <row r="745" spans="6:6" x14ac:dyDescent="0.2">
      <c r="F745" s="60"/>
    </row>
    <row r="746" spans="6:6" x14ac:dyDescent="0.2">
      <c r="F746" s="60"/>
    </row>
    <row r="747" spans="6:6" x14ac:dyDescent="0.2">
      <c r="F747" s="60"/>
    </row>
    <row r="748" spans="6:6" x14ac:dyDescent="0.2">
      <c r="F748" s="60"/>
    </row>
    <row r="749" spans="6:6" x14ac:dyDescent="0.2">
      <c r="F749" s="60"/>
    </row>
    <row r="750" spans="6:6" x14ac:dyDescent="0.2">
      <c r="F750" s="60"/>
    </row>
    <row r="751" spans="6:6" x14ac:dyDescent="0.2">
      <c r="F751" s="60"/>
    </row>
    <row r="752" spans="6:6" x14ac:dyDescent="0.2">
      <c r="F752" s="60"/>
    </row>
    <row r="753" spans="6:6" x14ac:dyDescent="0.2">
      <c r="F753" s="60"/>
    </row>
    <row r="754" spans="6:6" x14ac:dyDescent="0.2">
      <c r="F754" s="60"/>
    </row>
    <row r="755" spans="6:6" x14ac:dyDescent="0.2">
      <c r="F755" s="60"/>
    </row>
    <row r="756" spans="6:6" x14ac:dyDescent="0.2">
      <c r="F756" s="60"/>
    </row>
    <row r="757" spans="6:6" x14ac:dyDescent="0.2">
      <c r="F757" s="60"/>
    </row>
    <row r="758" spans="6:6" x14ac:dyDescent="0.2">
      <c r="F758" s="60"/>
    </row>
    <row r="759" spans="6:6" x14ac:dyDescent="0.2">
      <c r="F759" s="60"/>
    </row>
    <row r="760" spans="6:6" x14ac:dyDescent="0.2">
      <c r="F760" s="60"/>
    </row>
    <row r="761" spans="6:6" x14ac:dyDescent="0.2">
      <c r="F761" s="60"/>
    </row>
    <row r="762" spans="6:6" x14ac:dyDescent="0.2">
      <c r="F762" s="60"/>
    </row>
    <row r="763" spans="6:6" x14ac:dyDescent="0.2">
      <c r="F763" s="60"/>
    </row>
    <row r="764" spans="6:6" x14ac:dyDescent="0.2">
      <c r="F764" s="60"/>
    </row>
    <row r="765" spans="6:6" x14ac:dyDescent="0.2">
      <c r="F765" s="60"/>
    </row>
    <row r="766" spans="6:6" x14ac:dyDescent="0.2">
      <c r="F766" s="60"/>
    </row>
    <row r="767" spans="6:6" x14ac:dyDescent="0.2">
      <c r="F767" s="60"/>
    </row>
    <row r="768" spans="6:6" x14ac:dyDescent="0.2">
      <c r="F768" s="60"/>
    </row>
    <row r="769" spans="6:6" x14ac:dyDescent="0.2">
      <c r="F769" s="60"/>
    </row>
    <row r="770" spans="6:6" x14ac:dyDescent="0.2">
      <c r="F770" s="60"/>
    </row>
    <row r="771" spans="6:6" x14ac:dyDescent="0.2">
      <c r="F771" s="60"/>
    </row>
    <row r="772" spans="6:6" x14ac:dyDescent="0.2">
      <c r="F772" s="60"/>
    </row>
    <row r="773" spans="6:6" x14ac:dyDescent="0.2">
      <c r="F773" s="60"/>
    </row>
    <row r="774" spans="6:6" x14ac:dyDescent="0.2">
      <c r="F774" s="60"/>
    </row>
    <row r="775" spans="6:6" x14ac:dyDescent="0.2">
      <c r="F775" s="60"/>
    </row>
    <row r="776" spans="6:6" x14ac:dyDescent="0.2">
      <c r="F776" s="60"/>
    </row>
    <row r="777" spans="6:6" x14ac:dyDescent="0.2">
      <c r="F777" s="60"/>
    </row>
    <row r="778" spans="6:6" x14ac:dyDescent="0.2">
      <c r="F778" s="60"/>
    </row>
    <row r="779" spans="6:6" x14ac:dyDescent="0.2">
      <c r="F779" s="60"/>
    </row>
    <row r="780" spans="6:6" x14ac:dyDescent="0.2">
      <c r="F780" s="60"/>
    </row>
    <row r="781" spans="6:6" x14ac:dyDescent="0.2">
      <c r="F781" s="60"/>
    </row>
    <row r="782" spans="6:6" x14ac:dyDescent="0.2">
      <c r="F782" s="60"/>
    </row>
    <row r="783" spans="6:6" x14ac:dyDescent="0.2">
      <c r="F783" s="60"/>
    </row>
    <row r="784" spans="6:6" x14ac:dyDescent="0.2">
      <c r="F784" s="60"/>
    </row>
    <row r="785" spans="6:6" x14ac:dyDescent="0.2">
      <c r="F785" s="60"/>
    </row>
    <row r="786" spans="6:6" x14ac:dyDescent="0.2">
      <c r="F786" s="60"/>
    </row>
    <row r="787" spans="6:6" x14ac:dyDescent="0.2">
      <c r="F787" s="60"/>
    </row>
    <row r="788" spans="6:6" x14ac:dyDescent="0.2">
      <c r="F788" s="60"/>
    </row>
    <row r="789" spans="6:6" x14ac:dyDescent="0.2">
      <c r="F789" s="60"/>
    </row>
    <row r="790" spans="6:6" x14ac:dyDescent="0.2">
      <c r="F790" s="60"/>
    </row>
    <row r="791" spans="6:6" x14ac:dyDescent="0.2">
      <c r="F791" s="60"/>
    </row>
    <row r="792" spans="6:6" x14ac:dyDescent="0.2">
      <c r="F792" s="60"/>
    </row>
    <row r="793" spans="6:6" x14ac:dyDescent="0.2">
      <c r="F793" s="60"/>
    </row>
    <row r="794" spans="6:6" x14ac:dyDescent="0.2">
      <c r="F794" s="60"/>
    </row>
    <row r="795" spans="6:6" x14ac:dyDescent="0.2">
      <c r="F795" s="60"/>
    </row>
    <row r="796" spans="6:6" x14ac:dyDescent="0.2">
      <c r="F796" s="60"/>
    </row>
    <row r="797" spans="6:6" x14ac:dyDescent="0.2">
      <c r="F797" s="60"/>
    </row>
    <row r="798" spans="6:6" x14ac:dyDescent="0.2">
      <c r="F798" s="60"/>
    </row>
    <row r="799" spans="6:6" x14ac:dyDescent="0.2">
      <c r="F799" s="60"/>
    </row>
    <row r="800" spans="6:6" x14ac:dyDescent="0.2">
      <c r="F800" s="60"/>
    </row>
    <row r="801" spans="6:6" x14ac:dyDescent="0.2">
      <c r="F801" s="60"/>
    </row>
    <row r="802" spans="6:6" x14ac:dyDescent="0.2">
      <c r="F802" s="60"/>
    </row>
    <row r="803" spans="6:6" x14ac:dyDescent="0.2">
      <c r="F803" s="60"/>
    </row>
    <row r="804" spans="6:6" x14ac:dyDescent="0.2">
      <c r="F804" s="60"/>
    </row>
    <row r="805" spans="6:6" x14ac:dyDescent="0.2">
      <c r="F805" s="60"/>
    </row>
    <row r="806" spans="6:6" x14ac:dyDescent="0.2">
      <c r="F806" s="60"/>
    </row>
    <row r="807" spans="6:6" x14ac:dyDescent="0.2">
      <c r="F807" s="60"/>
    </row>
    <row r="808" spans="6:6" x14ac:dyDescent="0.2">
      <c r="F808" s="60"/>
    </row>
    <row r="809" spans="6:6" x14ac:dyDescent="0.2">
      <c r="F809" s="60"/>
    </row>
    <row r="810" spans="6:6" x14ac:dyDescent="0.2">
      <c r="F810" s="60"/>
    </row>
    <row r="811" spans="6:6" x14ac:dyDescent="0.2">
      <c r="F811" s="60"/>
    </row>
    <row r="812" spans="6:6" x14ac:dyDescent="0.2">
      <c r="F812" s="60"/>
    </row>
    <row r="813" spans="6:6" x14ac:dyDescent="0.2">
      <c r="F813" s="60"/>
    </row>
    <row r="814" spans="6:6" x14ac:dyDescent="0.2">
      <c r="F814" s="60"/>
    </row>
    <row r="815" spans="6:6" x14ac:dyDescent="0.2">
      <c r="F815" s="60"/>
    </row>
    <row r="816" spans="6:6" x14ac:dyDescent="0.2">
      <c r="F816" s="60"/>
    </row>
    <row r="817" spans="6:6" x14ac:dyDescent="0.2">
      <c r="F817" s="60"/>
    </row>
    <row r="818" spans="6:6" x14ac:dyDescent="0.2">
      <c r="F818" s="60"/>
    </row>
    <row r="819" spans="6:6" x14ac:dyDescent="0.2">
      <c r="F819" s="60"/>
    </row>
    <row r="820" spans="6:6" x14ac:dyDescent="0.2">
      <c r="F820" s="60"/>
    </row>
    <row r="821" spans="6:6" x14ac:dyDescent="0.2">
      <c r="F821" s="60"/>
    </row>
    <row r="822" spans="6:6" x14ac:dyDescent="0.2">
      <c r="F822" s="60"/>
    </row>
    <row r="823" spans="6:6" x14ac:dyDescent="0.2">
      <c r="F823" s="60"/>
    </row>
    <row r="824" spans="6:6" x14ac:dyDescent="0.2">
      <c r="F824" s="60"/>
    </row>
    <row r="825" spans="6:6" x14ac:dyDescent="0.2">
      <c r="F825" s="60"/>
    </row>
    <row r="826" spans="6:6" x14ac:dyDescent="0.2">
      <c r="F826" s="60"/>
    </row>
    <row r="827" spans="6:6" x14ac:dyDescent="0.2">
      <c r="F827" s="60"/>
    </row>
    <row r="828" spans="6:6" x14ac:dyDescent="0.2">
      <c r="F828" s="60"/>
    </row>
    <row r="829" spans="6:6" x14ac:dyDescent="0.2">
      <c r="F829" s="60"/>
    </row>
    <row r="830" spans="6:6" x14ac:dyDescent="0.2">
      <c r="F830" s="60"/>
    </row>
    <row r="831" spans="6:6" x14ac:dyDescent="0.2">
      <c r="F831" s="60"/>
    </row>
    <row r="832" spans="6:6" x14ac:dyDescent="0.2">
      <c r="F832" s="60"/>
    </row>
    <row r="833" spans="6:6" x14ac:dyDescent="0.2">
      <c r="F833" s="60"/>
    </row>
    <row r="834" spans="6:6" x14ac:dyDescent="0.2">
      <c r="F834" s="60"/>
    </row>
    <row r="835" spans="6:6" x14ac:dyDescent="0.2">
      <c r="F835" s="60"/>
    </row>
    <row r="836" spans="6:6" x14ac:dyDescent="0.2">
      <c r="F836" s="60"/>
    </row>
    <row r="837" spans="6:6" x14ac:dyDescent="0.2">
      <c r="F837" s="60"/>
    </row>
    <row r="838" spans="6:6" x14ac:dyDescent="0.2">
      <c r="F838" s="60"/>
    </row>
    <row r="839" spans="6:6" x14ac:dyDescent="0.2">
      <c r="F839" s="60"/>
    </row>
    <row r="840" spans="6:6" x14ac:dyDescent="0.2">
      <c r="F840" s="60"/>
    </row>
    <row r="841" spans="6:6" x14ac:dyDescent="0.2">
      <c r="F841" s="60"/>
    </row>
    <row r="842" spans="6:6" x14ac:dyDescent="0.2">
      <c r="F842" s="60"/>
    </row>
    <row r="843" spans="6:6" x14ac:dyDescent="0.2">
      <c r="F843" s="60"/>
    </row>
    <row r="844" spans="6:6" x14ac:dyDescent="0.2">
      <c r="F844" s="60"/>
    </row>
    <row r="845" spans="6:6" x14ac:dyDescent="0.2">
      <c r="F845" s="60"/>
    </row>
    <row r="846" spans="6:6" x14ac:dyDescent="0.2">
      <c r="F846" s="60"/>
    </row>
    <row r="847" spans="6:6" x14ac:dyDescent="0.2">
      <c r="F847" s="60"/>
    </row>
    <row r="848" spans="6:6" x14ac:dyDescent="0.2">
      <c r="F848" s="60"/>
    </row>
    <row r="849" spans="6:6" x14ac:dyDescent="0.2">
      <c r="F849" s="60"/>
    </row>
    <row r="850" spans="6:6" x14ac:dyDescent="0.2">
      <c r="F850" s="60"/>
    </row>
    <row r="851" spans="6:6" x14ac:dyDescent="0.2">
      <c r="F851" s="60"/>
    </row>
    <row r="852" spans="6:6" x14ac:dyDescent="0.2">
      <c r="F852" s="60"/>
    </row>
    <row r="853" spans="6:6" x14ac:dyDescent="0.2">
      <c r="F853" s="60"/>
    </row>
    <row r="854" spans="6:6" x14ac:dyDescent="0.2">
      <c r="F854" s="60"/>
    </row>
    <row r="855" spans="6:6" x14ac:dyDescent="0.2">
      <c r="F855" s="60"/>
    </row>
    <row r="856" spans="6:6" x14ac:dyDescent="0.2">
      <c r="F856" s="60"/>
    </row>
    <row r="857" spans="6:6" x14ac:dyDescent="0.2">
      <c r="F857" s="60"/>
    </row>
    <row r="858" spans="6:6" x14ac:dyDescent="0.2">
      <c r="F858" s="60"/>
    </row>
    <row r="859" spans="6:6" x14ac:dyDescent="0.2">
      <c r="F859" s="60"/>
    </row>
    <row r="860" spans="6:6" x14ac:dyDescent="0.2">
      <c r="F860" s="60"/>
    </row>
    <row r="861" spans="6:6" x14ac:dyDescent="0.2">
      <c r="F861" s="60"/>
    </row>
    <row r="862" spans="6:6" x14ac:dyDescent="0.2">
      <c r="F862" s="60"/>
    </row>
    <row r="863" spans="6:6" x14ac:dyDescent="0.2">
      <c r="F863" s="60"/>
    </row>
    <row r="864" spans="6:6" x14ac:dyDescent="0.2">
      <c r="F864" s="60"/>
    </row>
    <row r="865" spans="6:6" x14ac:dyDescent="0.2">
      <c r="F865" s="60"/>
    </row>
    <row r="866" spans="6:6" x14ac:dyDescent="0.2">
      <c r="F866" s="60"/>
    </row>
    <row r="867" spans="6:6" x14ac:dyDescent="0.2">
      <c r="F867" s="60"/>
    </row>
    <row r="868" spans="6:6" x14ac:dyDescent="0.2">
      <c r="F868" s="60"/>
    </row>
    <row r="869" spans="6:6" x14ac:dyDescent="0.2">
      <c r="F869" s="60"/>
    </row>
    <row r="870" spans="6:6" x14ac:dyDescent="0.2">
      <c r="F870" s="60"/>
    </row>
    <row r="871" spans="6:6" x14ac:dyDescent="0.2">
      <c r="F871" s="60"/>
    </row>
    <row r="872" spans="6:6" x14ac:dyDescent="0.2">
      <c r="F872" s="60"/>
    </row>
    <row r="873" spans="6:6" x14ac:dyDescent="0.2">
      <c r="F873" s="60"/>
    </row>
    <row r="874" spans="6:6" x14ac:dyDescent="0.2">
      <c r="F874" s="60"/>
    </row>
    <row r="875" spans="6:6" x14ac:dyDescent="0.2">
      <c r="F875" s="60"/>
    </row>
    <row r="876" spans="6:6" x14ac:dyDescent="0.2">
      <c r="F876" s="60"/>
    </row>
    <row r="877" spans="6:6" x14ac:dyDescent="0.2">
      <c r="F877" s="60"/>
    </row>
    <row r="878" spans="6:6" x14ac:dyDescent="0.2">
      <c r="F878" s="60"/>
    </row>
    <row r="879" spans="6:6" x14ac:dyDescent="0.2">
      <c r="F879" s="60"/>
    </row>
    <row r="880" spans="6:6" x14ac:dyDescent="0.2">
      <c r="F880" s="60"/>
    </row>
    <row r="881" spans="6:6" x14ac:dyDescent="0.2">
      <c r="F881" s="60"/>
    </row>
    <row r="882" spans="6:6" x14ac:dyDescent="0.2">
      <c r="F882" s="60"/>
    </row>
    <row r="883" spans="6:6" x14ac:dyDescent="0.2">
      <c r="F883" s="60"/>
    </row>
    <row r="884" spans="6:6" x14ac:dyDescent="0.2">
      <c r="F884" s="60"/>
    </row>
    <row r="885" spans="6:6" x14ac:dyDescent="0.2">
      <c r="F885" s="60"/>
    </row>
    <row r="886" spans="6:6" x14ac:dyDescent="0.2">
      <c r="F886" s="60"/>
    </row>
    <row r="887" spans="6:6" x14ac:dyDescent="0.2">
      <c r="F887" s="60"/>
    </row>
    <row r="888" spans="6:6" x14ac:dyDescent="0.2">
      <c r="F888" s="60"/>
    </row>
    <row r="889" spans="6:6" x14ac:dyDescent="0.2">
      <c r="F889" s="60"/>
    </row>
    <row r="890" spans="6:6" x14ac:dyDescent="0.2">
      <c r="F890" s="60"/>
    </row>
    <row r="891" spans="6:6" x14ac:dyDescent="0.2">
      <c r="F891" s="60"/>
    </row>
    <row r="892" spans="6:6" x14ac:dyDescent="0.2">
      <c r="F892" s="60"/>
    </row>
    <row r="893" spans="6:6" x14ac:dyDescent="0.2">
      <c r="F893" s="60"/>
    </row>
    <row r="894" spans="6:6" x14ac:dyDescent="0.2">
      <c r="F894" s="60"/>
    </row>
    <row r="895" spans="6:6" x14ac:dyDescent="0.2">
      <c r="F895" s="60"/>
    </row>
    <row r="896" spans="6:6" x14ac:dyDescent="0.2">
      <c r="F896" s="60"/>
    </row>
    <row r="897" spans="6:6" x14ac:dyDescent="0.2">
      <c r="F897" s="60"/>
    </row>
    <row r="898" spans="6:6" x14ac:dyDescent="0.2">
      <c r="F898" s="60"/>
    </row>
    <row r="899" spans="6:6" x14ac:dyDescent="0.2">
      <c r="F899" s="60"/>
    </row>
    <row r="900" spans="6:6" x14ac:dyDescent="0.2">
      <c r="F900" s="60"/>
    </row>
    <row r="901" spans="6:6" x14ac:dyDescent="0.2">
      <c r="F901" s="60"/>
    </row>
    <row r="902" spans="6:6" x14ac:dyDescent="0.2">
      <c r="F902" s="60"/>
    </row>
    <row r="903" spans="6:6" x14ac:dyDescent="0.2">
      <c r="F903" s="60"/>
    </row>
    <row r="904" spans="6:6" x14ac:dyDescent="0.2">
      <c r="F904" s="60"/>
    </row>
    <row r="905" spans="6:6" x14ac:dyDescent="0.2">
      <c r="F905" s="60"/>
    </row>
    <row r="906" spans="6:6" x14ac:dyDescent="0.2">
      <c r="F906" s="60"/>
    </row>
    <row r="907" spans="6:6" x14ac:dyDescent="0.2">
      <c r="F907" s="60"/>
    </row>
    <row r="908" spans="6:6" x14ac:dyDescent="0.2">
      <c r="F908" s="60"/>
    </row>
    <row r="909" spans="6:6" x14ac:dyDescent="0.2">
      <c r="F909" s="60"/>
    </row>
    <row r="910" spans="6:6" x14ac:dyDescent="0.2">
      <c r="F910" s="60"/>
    </row>
    <row r="911" spans="6:6" x14ac:dyDescent="0.2">
      <c r="F911" s="60"/>
    </row>
    <row r="912" spans="6:6" x14ac:dyDescent="0.2">
      <c r="F912" s="60"/>
    </row>
    <row r="913" spans="6:6" x14ac:dyDescent="0.2">
      <c r="F913" s="60"/>
    </row>
    <row r="914" spans="6:6" x14ac:dyDescent="0.2">
      <c r="F914" s="60"/>
    </row>
    <row r="915" spans="6:6" x14ac:dyDescent="0.2">
      <c r="F915" s="60"/>
    </row>
    <row r="916" spans="6:6" x14ac:dyDescent="0.2">
      <c r="F916" s="60"/>
    </row>
    <row r="917" spans="6:6" x14ac:dyDescent="0.2">
      <c r="F917" s="60"/>
    </row>
    <row r="918" spans="6:6" x14ac:dyDescent="0.2">
      <c r="F918" s="60"/>
    </row>
    <row r="919" spans="6:6" x14ac:dyDescent="0.2">
      <c r="F919" s="60"/>
    </row>
    <row r="920" spans="6:6" x14ac:dyDescent="0.2">
      <c r="F920" s="60"/>
    </row>
    <row r="921" spans="6:6" x14ac:dyDescent="0.2">
      <c r="F921" s="60"/>
    </row>
    <row r="922" spans="6:6" x14ac:dyDescent="0.2">
      <c r="F922" s="60"/>
    </row>
    <row r="923" spans="6:6" x14ac:dyDescent="0.2">
      <c r="F923" s="60"/>
    </row>
    <row r="924" spans="6:6" x14ac:dyDescent="0.2">
      <c r="F924" s="60"/>
    </row>
    <row r="925" spans="6:6" x14ac:dyDescent="0.2">
      <c r="F925" s="60"/>
    </row>
    <row r="926" spans="6:6" x14ac:dyDescent="0.2">
      <c r="F926" s="60"/>
    </row>
    <row r="927" spans="6:6" x14ac:dyDescent="0.2">
      <c r="F927" s="60"/>
    </row>
    <row r="928" spans="6:6" x14ac:dyDescent="0.2">
      <c r="F928" s="60"/>
    </row>
    <row r="929" spans="6:6" x14ac:dyDescent="0.2">
      <c r="F929" s="60"/>
    </row>
    <row r="930" spans="6:6" x14ac:dyDescent="0.2">
      <c r="F930" s="60"/>
    </row>
    <row r="931" spans="6:6" x14ac:dyDescent="0.2">
      <c r="F931" s="60"/>
    </row>
    <row r="932" spans="6:6" x14ac:dyDescent="0.2">
      <c r="F932" s="60"/>
    </row>
    <row r="933" spans="6:6" x14ac:dyDescent="0.2">
      <c r="F933" s="60"/>
    </row>
    <row r="934" spans="6:6" x14ac:dyDescent="0.2">
      <c r="F934" s="60"/>
    </row>
    <row r="935" spans="6:6" x14ac:dyDescent="0.2">
      <c r="F935" s="60"/>
    </row>
    <row r="936" spans="6:6" x14ac:dyDescent="0.2">
      <c r="F936" s="60"/>
    </row>
    <row r="937" spans="6:6" x14ac:dyDescent="0.2">
      <c r="F937" s="60"/>
    </row>
    <row r="938" spans="6:6" x14ac:dyDescent="0.2">
      <c r="F938" s="60"/>
    </row>
    <row r="939" spans="6:6" x14ac:dyDescent="0.2">
      <c r="F939" s="60"/>
    </row>
    <row r="940" spans="6:6" x14ac:dyDescent="0.2">
      <c r="F940" s="60"/>
    </row>
    <row r="941" spans="6:6" x14ac:dyDescent="0.2">
      <c r="F941" s="60"/>
    </row>
    <row r="942" spans="6:6" x14ac:dyDescent="0.2">
      <c r="F942" s="60"/>
    </row>
    <row r="943" spans="6:6" x14ac:dyDescent="0.2">
      <c r="F943" s="60"/>
    </row>
    <row r="944" spans="6:6" x14ac:dyDescent="0.2">
      <c r="F944" s="60"/>
    </row>
    <row r="945" spans="6:6" x14ac:dyDescent="0.2">
      <c r="F945" s="60"/>
    </row>
    <row r="946" spans="6:6" x14ac:dyDescent="0.2">
      <c r="F946" s="60"/>
    </row>
    <row r="947" spans="6:6" x14ac:dyDescent="0.2">
      <c r="F947" s="60"/>
    </row>
    <row r="948" spans="6:6" x14ac:dyDescent="0.2">
      <c r="F948" s="60"/>
    </row>
    <row r="949" spans="6:6" x14ac:dyDescent="0.2">
      <c r="F949" s="60"/>
    </row>
    <row r="950" spans="6:6" x14ac:dyDescent="0.2">
      <c r="F950" s="60"/>
    </row>
    <row r="951" spans="6:6" x14ac:dyDescent="0.2">
      <c r="F951" s="60"/>
    </row>
    <row r="952" spans="6:6" x14ac:dyDescent="0.2">
      <c r="F952" s="60"/>
    </row>
    <row r="953" spans="6:6" x14ac:dyDescent="0.2">
      <c r="F953" s="60"/>
    </row>
    <row r="954" spans="6:6" x14ac:dyDescent="0.2">
      <c r="F954" s="60"/>
    </row>
    <row r="955" spans="6:6" x14ac:dyDescent="0.2">
      <c r="F955" s="60"/>
    </row>
    <row r="956" spans="6:6" x14ac:dyDescent="0.2">
      <c r="F956" s="60"/>
    </row>
    <row r="957" spans="6:6" x14ac:dyDescent="0.2">
      <c r="F957" s="60"/>
    </row>
    <row r="958" spans="6:6" x14ac:dyDescent="0.2">
      <c r="F958" s="60"/>
    </row>
    <row r="959" spans="6:6" x14ac:dyDescent="0.2">
      <c r="F959" s="60"/>
    </row>
    <row r="960" spans="6:6" x14ac:dyDescent="0.2">
      <c r="F960" s="60"/>
    </row>
    <row r="961" spans="6:6" x14ac:dyDescent="0.2">
      <c r="F961" s="60"/>
    </row>
    <row r="962" spans="6:6" x14ac:dyDescent="0.2">
      <c r="F962" s="60"/>
    </row>
    <row r="963" spans="6:6" x14ac:dyDescent="0.2">
      <c r="F963" s="60"/>
    </row>
    <row r="964" spans="6:6" x14ac:dyDescent="0.2">
      <c r="F964" s="60"/>
    </row>
    <row r="965" spans="6:6" x14ac:dyDescent="0.2">
      <c r="F965" s="60"/>
    </row>
    <row r="966" spans="6:6" x14ac:dyDescent="0.2">
      <c r="F966" s="60"/>
    </row>
    <row r="967" spans="6:6" x14ac:dyDescent="0.2">
      <c r="F967" s="60"/>
    </row>
    <row r="968" spans="6:6" x14ac:dyDescent="0.2">
      <c r="F968" s="60"/>
    </row>
    <row r="969" spans="6:6" x14ac:dyDescent="0.2">
      <c r="F969" s="60"/>
    </row>
    <row r="970" spans="6:6" x14ac:dyDescent="0.2">
      <c r="F970" s="60"/>
    </row>
    <row r="971" spans="6:6" x14ac:dyDescent="0.2">
      <c r="F971" s="60"/>
    </row>
    <row r="972" spans="6:6" x14ac:dyDescent="0.2">
      <c r="F972" s="60"/>
    </row>
    <row r="973" spans="6:6" x14ac:dyDescent="0.2">
      <c r="F973" s="60"/>
    </row>
    <row r="974" spans="6:6" x14ac:dyDescent="0.2">
      <c r="F974" s="60"/>
    </row>
    <row r="975" spans="6:6" x14ac:dyDescent="0.2">
      <c r="F975" s="60"/>
    </row>
    <row r="976" spans="6:6" x14ac:dyDescent="0.2">
      <c r="F976" s="60"/>
    </row>
    <row r="977" spans="6:6" x14ac:dyDescent="0.2">
      <c r="F977" s="60"/>
    </row>
    <row r="978" spans="6:6" x14ac:dyDescent="0.2">
      <c r="F978" s="60"/>
    </row>
    <row r="979" spans="6:6" x14ac:dyDescent="0.2">
      <c r="F979" s="60"/>
    </row>
    <row r="980" spans="6:6" x14ac:dyDescent="0.2">
      <c r="F980" s="60"/>
    </row>
    <row r="981" spans="6:6" x14ac:dyDescent="0.2">
      <c r="F981" s="60"/>
    </row>
    <row r="982" spans="6:6" x14ac:dyDescent="0.2">
      <c r="F982" s="60"/>
    </row>
    <row r="983" spans="6:6" x14ac:dyDescent="0.2">
      <c r="F983" s="60"/>
    </row>
    <row r="984" spans="6:6" x14ac:dyDescent="0.2">
      <c r="F984" s="60"/>
    </row>
    <row r="985" spans="6:6" x14ac:dyDescent="0.2">
      <c r="F985" s="60"/>
    </row>
    <row r="986" spans="6:6" x14ac:dyDescent="0.2">
      <c r="F986" s="60"/>
    </row>
    <row r="987" spans="6:6" x14ac:dyDescent="0.2">
      <c r="F987" s="60"/>
    </row>
    <row r="988" spans="6:6" x14ac:dyDescent="0.2">
      <c r="F988" s="60"/>
    </row>
    <row r="989" spans="6:6" x14ac:dyDescent="0.2">
      <c r="F989" s="60"/>
    </row>
    <row r="990" spans="6:6" x14ac:dyDescent="0.2">
      <c r="F990" s="60"/>
    </row>
    <row r="991" spans="6:6" x14ac:dyDescent="0.2">
      <c r="F991" s="60"/>
    </row>
    <row r="992" spans="6:6" x14ac:dyDescent="0.2">
      <c r="F992" s="60"/>
    </row>
    <row r="993" spans="6:6" x14ac:dyDescent="0.2">
      <c r="F993" s="60"/>
    </row>
    <row r="994" spans="6:6" x14ac:dyDescent="0.2">
      <c r="F994" s="60"/>
    </row>
    <row r="995" spans="6:6" x14ac:dyDescent="0.2">
      <c r="F995" s="60"/>
    </row>
    <row r="996" spans="6:6" x14ac:dyDescent="0.2">
      <c r="F996" s="60"/>
    </row>
    <row r="997" spans="6:6" x14ac:dyDescent="0.2">
      <c r="F997" s="60"/>
    </row>
    <row r="998" spans="6:6" x14ac:dyDescent="0.2">
      <c r="F998" s="60"/>
    </row>
    <row r="999" spans="6:6" x14ac:dyDescent="0.2">
      <c r="F999" s="60"/>
    </row>
    <row r="1000" spans="6:6" x14ac:dyDescent="0.2">
      <c r="F1000" s="60"/>
    </row>
    <row r="1001" spans="6:6" x14ac:dyDescent="0.2">
      <c r="F1001" s="60"/>
    </row>
    <row r="1002" spans="6:6" x14ac:dyDescent="0.2">
      <c r="F1002" s="60"/>
    </row>
    <row r="1003" spans="6:6" x14ac:dyDescent="0.2">
      <c r="F1003" s="60"/>
    </row>
    <row r="1004" spans="6:6" x14ac:dyDescent="0.2">
      <c r="F1004" s="60"/>
    </row>
    <row r="1005" spans="6:6" x14ac:dyDescent="0.2">
      <c r="F1005" s="60"/>
    </row>
    <row r="1006" spans="6:6" x14ac:dyDescent="0.2">
      <c r="F1006" s="60"/>
    </row>
    <row r="1007" spans="6:6" x14ac:dyDescent="0.2">
      <c r="F1007" s="60"/>
    </row>
    <row r="1008" spans="6:6" x14ac:dyDescent="0.2">
      <c r="F1008" s="60"/>
    </row>
    <row r="1009" spans="6:6" x14ac:dyDescent="0.2">
      <c r="F1009" s="60"/>
    </row>
    <row r="1010" spans="6:6" x14ac:dyDescent="0.2">
      <c r="F1010" s="60"/>
    </row>
    <row r="1011" spans="6:6" x14ac:dyDescent="0.2">
      <c r="F1011" s="60"/>
    </row>
    <row r="1012" spans="6:6" x14ac:dyDescent="0.2">
      <c r="F1012" s="60"/>
    </row>
    <row r="1013" spans="6:6" x14ac:dyDescent="0.2">
      <c r="F1013" s="60"/>
    </row>
    <row r="1014" spans="6:6" x14ac:dyDescent="0.2">
      <c r="F1014" s="60"/>
    </row>
    <row r="1015" spans="6:6" x14ac:dyDescent="0.2">
      <c r="F1015" s="60"/>
    </row>
    <row r="1016" spans="6:6" x14ac:dyDescent="0.2">
      <c r="F1016" s="60"/>
    </row>
    <row r="1017" spans="6:6" x14ac:dyDescent="0.2">
      <c r="F1017" s="60"/>
    </row>
    <row r="1018" spans="6:6" x14ac:dyDescent="0.2">
      <c r="F1018" s="60"/>
    </row>
    <row r="1019" spans="6:6" x14ac:dyDescent="0.2">
      <c r="F1019" s="60"/>
    </row>
    <row r="1020" spans="6:6" x14ac:dyDescent="0.2">
      <c r="F1020" s="60"/>
    </row>
    <row r="1021" spans="6:6" x14ac:dyDescent="0.2">
      <c r="F1021" s="60"/>
    </row>
    <row r="1022" spans="6:6" x14ac:dyDescent="0.2">
      <c r="F1022" s="60"/>
    </row>
    <row r="1023" spans="6:6" x14ac:dyDescent="0.2">
      <c r="F1023" s="60"/>
    </row>
    <row r="1024" spans="6:6" x14ac:dyDescent="0.2">
      <c r="F1024" s="60"/>
    </row>
    <row r="1025" spans="6:6" x14ac:dyDescent="0.2">
      <c r="F1025" s="60"/>
    </row>
    <row r="1026" spans="6:6" x14ac:dyDescent="0.2">
      <c r="F1026" s="60"/>
    </row>
    <row r="1027" spans="6:6" x14ac:dyDescent="0.2">
      <c r="F1027" s="60"/>
    </row>
    <row r="1028" spans="6:6" x14ac:dyDescent="0.2">
      <c r="F1028" s="60"/>
    </row>
    <row r="1029" spans="6:6" x14ac:dyDescent="0.2">
      <c r="F1029" s="60"/>
    </row>
    <row r="1030" spans="6:6" x14ac:dyDescent="0.2">
      <c r="F1030" s="60"/>
    </row>
    <row r="1031" spans="6:6" x14ac:dyDescent="0.2">
      <c r="F1031" s="60"/>
    </row>
    <row r="1032" spans="6:6" x14ac:dyDescent="0.2">
      <c r="F1032" s="60"/>
    </row>
    <row r="1033" spans="6:6" x14ac:dyDescent="0.2">
      <c r="F1033" s="60"/>
    </row>
    <row r="1034" spans="6:6" x14ac:dyDescent="0.2">
      <c r="F1034" s="60"/>
    </row>
    <row r="1035" spans="6:6" x14ac:dyDescent="0.2">
      <c r="F1035" s="60"/>
    </row>
    <row r="1036" spans="6:6" x14ac:dyDescent="0.2">
      <c r="F1036" s="60"/>
    </row>
    <row r="1037" spans="6:6" x14ac:dyDescent="0.2">
      <c r="F1037" s="60"/>
    </row>
    <row r="1038" spans="6:6" x14ac:dyDescent="0.2">
      <c r="F1038" s="60"/>
    </row>
    <row r="1039" spans="6:6" x14ac:dyDescent="0.2">
      <c r="F1039" s="60"/>
    </row>
    <row r="1040" spans="6:6" x14ac:dyDescent="0.2">
      <c r="F1040" s="60"/>
    </row>
    <row r="1041" spans="6:6" x14ac:dyDescent="0.2">
      <c r="F1041" s="60"/>
    </row>
    <row r="1042" spans="6:6" x14ac:dyDescent="0.2">
      <c r="F1042" s="60"/>
    </row>
    <row r="1043" spans="6:6" x14ac:dyDescent="0.2">
      <c r="F1043" s="60"/>
    </row>
    <row r="1044" spans="6:6" x14ac:dyDescent="0.2">
      <c r="F1044" s="60"/>
    </row>
    <row r="1045" spans="6:6" x14ac:dyDescent="0.2">
      <c r="F1045" s="60"/>
    </row>
    <row r="1046" spans="6:6" x14ac:dyDescent="0.2">
      <c r="F1046" s="60"/>
    </row>
    <row r="1047" spans="6:6" x14ac:dyDescent="0.2">
      <c r="F1047" s="60"/>
    </row>
    <row r="1048" spans="6:6" x14ac:dyDescent="0.2">
      <c r="F1048" s="60"/>
    </row>
    <row r="1049" spans="6:6" x14ac:dyDescent="0.2">
      <c r="F1049" s="60"/>
    </row>
    <row r="1050" spans="6:6" x14ac:dyDescent="0.2">
      <c r="F1050" s="60"/>
    </row>
    <row r="1051" spans="6:6" x14ac:dyDescent="0.2">
      <c r="F1051" s="60"/>
    </row>
    <row r="1052" spans="6:6" x14ac:dyDescent="0.2">
      <c r="F1052" s="60"/>
    </row>
    <row r="1053" spans="6:6" x14ac:dyDescent="0.2">
      <c r="F1053" s="60"/>
    </row>
    <row r="1054" spans="6:6" x14ac:dyDescent="0.2">
      <c r="F1054" s="60"/>
    </row>
    <row r="1055" spans="6:6" x14ac:dyDescent="0.2">
      <c r="F1055" s="60"/>
    </row>
    <row r="1056" spans="6:6" x14ac:dyDescent="0.2">
      <c r="F1056" s="60"/>
    </row>
    <row r="1057" spans="6:6" x14ac:dyDescent="0.2">
      <c r="F1057" s="60"/>
    </row>
    <row r="1058" spans="6:6" x14ac:dyDescent="0.2">
      <c r="F1058" s="60"/>
    </row>
    <row r="1059" spans="6:6" x14ac:dyDescent="0.2">
      <c r="F1059" s="60"/>
    </row>
    <row r="1060" spans="6:6" x14ac:dyDescent="0.2">
      <c r="F1060" s="60"/>
    </row>
    <row r="1061" spans="6:6" x14ac:dyDescent="0.2">
      <c r="F1061" s="60"/>
    </row>
    <row r="1062" spans="6:6" x14ac:dyDescent="0.2">
      <c r="F1062" s="60"/>
    </row>
    <row r="1063" spans="6:6" x14ac:dyDescent="0.2">
      <c r="F1063" s="60"/>
    </row>
    <row r="1064" spans="6:6" x14ac:dyDescent="0.2">
      <c r="F1064" s="60"/>
    </row>
    <row r="1065" spans="6:6" x14ac:dyDescent="0.2">
      <c r="F1065" s="60"/>
    </row>
    <row r="1066" spans="6:6" x14ac:dyDescent="0.2">
      <c r="F1066" s="60"/>
    </row>
    <row r="1067" spans="6:6" x14ac:dyDescent="0.2">
      <c r="F1067" s="60"/>
    </row>
    <row r="1068" spans="6:6" x14ac:dyDescent="0.2">
      <c r="F1068" s="60"/>
    </row>
    <row r="1069" spans="6:6" x14ac:dyDescent="0.2">
      <c r="F1069" s="60"/>
    </row>
    <row r="1070" spans="6:6" x14ac:dyDescent="0.2">
      <c r="F1070" s="60"/>
    </row>
    <row r="1071" spans="6:6" x14ac:dyDescent="0.2">
      <c r="F1071" s="60"/>
    </row>
    <row r="1072" spans="6:6" x14ac:dyDescent="0.2">
      <c r="F1072" s="60"/>
    </row>
    <row r="1073" spans="6:6" x14ac:dyDescent="0.2">
      <c r="F1073" s="60"/>
    </row>
    <row r="1074" spans="6:6" x14ac:dyDescent="0.2">
      <c r="F1074" s="60"/>
    </row>
    <row r="1075" spans="6:6" x14ac:dyDescent="0.2">
      <c r="F1075" s="60"/>
    </row>
    <row r="1076" spans="6:6" x14ac:dyDescent="0.2">
      <c r="F1076" s="60"/>
    </row>
    <row r="1077" spans="6:6" x14ac:dyDescent="0.2">
      <c r="F1077" s="60"/>
    </row>
    <row r="1078" spans="6:6" x14ac:dyDescent="0.2">
      <c r="F1078" s="60"/>
    </row>
    <row r="1079" spans="6:6" x14ac:dyDescent="0.2">
      <c r="F1079" s="60"/>
    </row>
    <row r="1080" spans="6:6" x14ac:dyDescent="0.2">
      <c r="F1080" s="60"/>
    </row>
    <row r="1081" spans="6:6" x14ac:dyDescent="0.2">
      <c r="F1081" s="60"/>
    </row>
    <row r="1082" spans="6:6" x14ac:dyDescent="0.2">
      <c r="F1082" s="60"/>
    </row>
    <row r="1083" spans="6:6" x14ac:dyDescent="0.2">
      <c r="F1083" s="60"/>
    </row>
    <row r="1084" spans="6:6" x14ac:dyDescent="0.2">
      <c r="F1084" s="60"/>
    </row>
    <row r="1085" spans="6:6" x14ac:dyDescent="0.2">
      <c r="F1085" s="60"/>
    </row>
    <row r="1086" spans="6:6" x14ac:dyDescent="0.2">
      <c r="F1086" s="60"/>
    </row>
    <row r="1087" spans="6:6" x14ac:dyDescent="0.2">
      <c r="F1087" s="60"/>
    </row>
    <row r="1088" spans="6:6" x14ac:dyDescent="0.2">
      <c r="F1088" s="60"/>
    </row>
    <row r="1089" spans="6:6" x14ac:dyDescent="0.2">
      <c r="F1089" s="60"/>
    </row>
    <row r="1090" spans="6:6" x14ac:dyDescent="0.2">
      <c r="F1090" s="60"/>
    </row>
    <row r="1091" spans="6:6" x14ac:dyDescent="0.2">
      <c r="F1091" s="60"/>
    </row>
    <row r="1092" spans="6:6" x14ac:dyDescent="0.2">
      <c r="F1092" s="60"/>
    </row>
    <row r="1093" spans="6:6" x14ac:dyDescent="0.2">
      <c r="F1093" s="60"/>
    </row>
    <row r="1094" spans="6:6" x14ac:dyDescent="0.2">
      <c r="F1094" s="60"/>
    </row>
    <row r="1095" spans="6:6" x14ac:dyDescent="0.2">
      <c r="F1095" s="60"/>
    </row>
    <row r="1096" spans="6:6" x14ac:dyDescent="0.2">
      <c r="F1096" s="60"/>
    </row>
    <row r="1097" spans="6:6" x14ac:dyDescent="0.2">
      <c r="F1097" s="60"/>
    </row>
    <row r="1098" spans="6:6" x14ac:dyDescent="0.2">
      <c r="F1098" s="60"/>
    </row>
    <row r="1099" spans="6:6" x14ac:dyDescent="0.2">
      <c r="F1099" s="60"/>
    </row>
    <row r="1100" spans="6:6" x14ac:dyDescent="0.2">
      <c r="F1100" s="60"/>
    </row>
    <row r="1101" spans="6:6" x14ac:dyDescent="0.2">
      <c r="F1101" s="60"/>
    </row>
    <row r="1102" spans="6:6" x14ac:dyDescent="0.2">
      <c r="F1102" s="60"/>
    </row>
    <row r="1103" spans="6:6" x14ac:dyDescent="0.2">
      <c r="F1103" s="60"/>
    </row>
    <row r="1104" spans="6:6" x14ac:dyDescent="0.2">
      <c r="F1104" s="60"/>
    </row>
    <row r="1105" spans="6:6" x14ac:dyDescent="0.2">
      <c r="F1105" s="60"/>
    </row>
    <row r="1106" spans="6:6" x14ac:dyDescent="0.2">
      <c r="F1106" s="60"/>
    </row>
    <row r="1107" spans="6:6" x14ac:dyDescent="0.2">
      <c r="F1107" s="60"/>
    </row>
    <row r="1108" spans="6:6" x14ac:dyDescent="0.2">
      <c r="F1108" s="60"/>
    </row>
    <row r="1109" spans="6:6" x14ac:dyDescent="0.2">
      <c r="F1109" s="60"/>
    </row>
    <row r="1110" spans="6:6" x14ac:dyDescent="0.2">
      <c r="F1110" s="60"/>
    </row>
    <row r="1111" spans="6:6" x14ac:dyDescent="0.2">
      <c r="F1111" s="60"/>
    </row>
    <row r="1112" spans="6:6" x14ac:dyDescent="0.2">
      <c r="F1112" s="60"/>
    </row>
    <row r="1113" spans="6:6" x14ac:dyDescent="0.2">
      <c r="F1113" s="60"/>
    </row>
    <row r="1114" spans="6:6" x14ac:dyDescent="0.2">
      <c r="F1114" s="60"/>
    </row>
    <row r="1115" spans="6:6" x14ac:dyDescent="0.2">
      <c r="F1115" s="60"/>
    </row>
    <row r="1116" spans="6:6" x14ac:dyDescent="0.2">
      <c r="F1116" s="60"/>
    </row>
    <row r="1117" spans="6:6" x14ac:dyDescent="0.2">
      <c r="F1117" s="60"/>
    </row>
    <row r="1118" spans="6:6" x14ac:dyDescent="0.2">
      <c r="F1118" s="60"/>
    </row>
    <row r="1119" spans="6:6" x14ac:dyDescent="0.2">
      <c r="F1119" s="60"/>
    </row>
    <row r="1120" spans="6:6" x14ac:dyDescent="0.2">
      <c r="F1120" s="60"/>
    </row>
    <row r="1121" spans="6:6" x14ac:dyDescent="0.2">
      <c r="F1121" s="60"/>
    </row>
    <row r="1122" spans="6:6" x14ac:dyDescent="0.2">
      <c r="F1122" s="60"/>
    </row>
    <row r="1123" spans="6:6" x14ac:dyDescent="0.2">
      <c r="F1123" s="60"/>
    </row>
    <row r="1124" spans="6:6" x14ac:dyDescent="0.2">
      <c r="F1124" s="60"/>
    </row>
    <row r="1125" spans="6:6" x14ac:dyDescent="0.2">
      <c r="F1125" s="60"/>
    </row>
    <row r="1126" spans="6:6" x14ac:dyDescent="0.2">
      <c r="F1126" s="60"/>
    </row>
    <row r="1127" spans="6:6" x14ac:dyDescent="0.2">
      <c r="F1127" s="60"/>
    </row>
    <row r="1128" spans="6:6" x14ac:dyDescent="0.2">
      <c r="F1128" s="60"/>
    </row>
    <row r="1129" spans="6:6" x14ac:dyDescent="0.2">
      <c r="F1129" s="60"/>
    </row>
    <row r="1130" spans="6:6" x14ac:dyDescent="0.2">
      <c r="F1130" s="60"/>
    </row>
    <row r="1131" spans="6:6" x14ac:dyDescent="0.2">
      <c r="F1131" s="60"/>
    </row>
    <row r="1132" spans="6:6" x14ac:dyDescent="0.2">
      <c r="F1132" s="60"/>
    </row>
    <row r="1133" spans="6:6" x14ac:dyDescent="0.2">
      <c r="F1133" s="60"/>
    </row>
    <row r="1134" spans="6:6" x14ac:dyDescent="0.2">
      <c r="F1134" s="60"/>
    </row>
    <row r="1135" spans="6:6" x14ac:dyDescent="0.2">
      <c r="F1135" s="60"/>
    </row>
    <row r="1136" spans="6:6" x14ac:dyDescent="0.2">
      <c r="F1136" s="60"/>
    </row>
    <row r="1137" spans="6:6" x14ac:dyDescent="0.2">
      <c r="F1137" s="60"/>
    </row>
    <row r="1138" spans="6:6" x14ac:dyDescent="0.2">
      <c r="F1138" s="60"/>
    </row>
    <row r="1139" spans="6:6" x14ac:dyDescent="0.2">
      <c r="F1139" s="60"/>
    </row>
    <row r="1140" spans="6:6" x14ac:dyDescent="0.2">
      <c r="F1140" s="60"/>
    </row>
    <row r="1141" spans="6:6" x14ac:dyDescent="0.2">
      <c r="F1141" s="60"/>
    </row>
    <row r="1142" spans="6:6" x14ac:dyDescent="0.2">
      <c r="F1142" s="60"/>
    </row>
    <row r="1143" spans="6:6" x14ac:dyDescent="0.2">
      <c r="F1143" s="60"/>
    </row>
    <row r="1144" spans="6:6" x14ac:dyDescent="0.2">
      <c r="F1144" s="60"/>
    </row>
    <row r="1145" spans="6:6" x14ac:dyDescent="0.2">
      <c r="F1145" s="60"/>
    </row>
    <row r="1146" spans="6:6" x14ac:dyDescent="0.2">
      <c r="F1146" s="60"/>
    </row>
    <row r="1147" spans="6:6" x14ac:dyDescent="0.2">
      <c r="F1147" s="60"/>
    </row>
    <row r="1148" spans="6:6" x14ac:dyDescent="0.2">
      <c r="F1148" s="60"/>
    </row>
    <row r="1149" spans="6:6" x14ac:dyDescent="0.2">
      <c r="F1149" s="60"/>
    </row>
    <row r="1150" spans="6:6" x14ac:dyDescent="0.2">
      <c r="F1150" s="60"/>
    </row>
    <row r="1151" spans="6:6" x14ac:dyDescent="0.2">
      <c r="F1151" s="60"/>
    </row>
    <row r="1152" spans="6:6" x14ac:dyDescent="0.2">
      <c r="F1152" s="60"/>
    </row>
    <row r="1153" spans="6:6" x14ac:dyDescent="0.2">
      <c r="F1153" s="60"/>
    </row>
    <row r="1154" spans="6:6" x14ac:dyDescent="0.2">
      <c r="F1154" s="60"/>
    </row>
    <row r="1155" spans="6:6" x14ac:dyDescent="0.2">
      <c r="F1155" s="60"/>
    </row>
    <row r="1156" spans="6:6" x14ac:dyDescent="0.2">
      <c r="F1156" s="60"/>
    </row>
    <row r="1157" spans="6:6" x14ac:dyDescent="0.2">
      <c r="F1157" s="60"/>
    </row>
    <row r="1158" spans="6:6" x14ac:dyDescent="0.2">
      <c r="F1158" s="60"/>
    </row>
    <row r="1159" spans="6:6" x14ac:dyDescent="0.2">
      <c r="F1159" s="60"/>
    </row>
    <row r="1160" spans="6:6" x14ac:dyDescent="0.2">
      <c r="F1160" s="60"/>
    </row>
    <row r="1161" spans="6:6" x14ac:dyDescent="0.2">
      <c r="F1161" s="60"/>
    </row>
    <row r="1162" spans="6:6" x14ac:dyDescent="0.2">
      <c r="F1162" s="60"/>
    </row>
    <row r="1163" spans="6:6" x14ac:dyDescent="0.2">
      <c r="F1163" s="60"/>
    </row>
    <row r="1164" spans="6:6" x14ac:dyDescent="0.2">
      <c r="F1164" s="60"/>
    </row>
    <row r="1165" spans="6:6" x14ac:dyDescent="0.2">
      <c r="F1165" s="60"/>
    </row>
    <row r="1166" spans="6:6" x14ac:dyDescent="0.2">
      <c r="F1166" s="60"/>
    </row>
    <row r="1167" spans="6:6" x14ac:dyDescent="0.2">
      <c r="F1167" s="60"/>
    </row>
    <row r="1168" spans="6:6" x14ac:dyDescent="0.2">
      <c r="F1168" s="60"/>
    </row>
    <row r="1169" spans="6:6" x14ac:dyDescent="0.2">
      <c r="F1169" s="60"/>
    </row>
    <row r="1170" spans="6:6" x14ac:dyDescent="0.2">
      <c r="F1170" s="60"/>
    </row>
    <row r="1171" spans="6:6" x14ac:dyDescent="0.2">
      <c r="F1171" s="60"/>
    </row>
    <row r="1172" spans="6:6" x14ac:dyDescent="0.2">
      <c r="F1172" s="60"/>
    </row>
    <row r="1173" spans="6:6" x14ac:dyDescent="0.2">
      <c r="F1173" s="60"/>
    </row>
    <row r="1174" spans="6:6" x14ac:dyDescent="0.2">
      <c r="F1174" s="60"/>
    </row>
    <row r="1175" spans="6:6" x14ac:dyDescent="0.2">
      <c r="F1175" s="60"/>
    </row>
    <row r="1176" spans="6:6" x14ac:dyDescent="0.2">
      <c r="F1176" s="60"/>
    </row>
    <row r="1177" spans="6:6" x14ac:dyDescent="0.2">
      <c r="F1177" s="60"/>
    </row>
    <row r="1178" spans="6:6" x14ac:dyDescent="0.2">
      <c r="F1178" s="60"/>
    </row>
    <row r="1179" spans="6:6" x14ac:dyDescent="0.2">
      <c r="F1179" s="60"/>
    </row>
    <row r="1180" spans="6:6" x14ac:dyDescent="0.2">
      <c r="F1180" s="60"/>
    </row>
    <row r="1181" spans="6:6" x14ac:dyDescent="0.2">
      <c r="F1181" s="60"/>
    </row>
    <row r="1182" spans="6:6" x14ac:dyDescent="0.2">
      <c r="F1182" s="60"/>
    </row>
    <row r="1183" spans="6:6" x14ac:dyDescent="0.2">
      <c r="F1183" s="60"/>
    </row>
    <row r="1184" spans="6:6" x14ac:dyDescent="0.2">
      <c r="F1184" s="60"/>
    </row>
    <row r="1185" spans="6:6" x14ac:dyDescent="0.2">
      <c r="F1185" s="60"/>
    </row>
    <row r="1186" spans="6:6" x14ac:dyDescent="0.2">
      <c r="F1186" s="60"/>
    </row>
    <row r="1187" spans="6:6" x14ac:dyDescent="0.2">
      <c r="F1187" s="60"/>
    </row>
    <row r="1188" spans="6:6" x14ac:dyDescent="0.2">
      <c r="F1188" s="60"/>
    </row>
    <row r="1189" spans="6:6" x14ac:dyDescent="0.2">
      <c r="F1189" s="60"/>
    </row>
    <row r="1190" spans="6:6" x14ac:dyDescent="0.2">
      <c r="F1190" s="60"/>
    </row>
    <row r="1191" spans="6:6" x14ac:dyDescent="0.2">
      <c r="F1191" s="60"/>
    </row>
    <row r="1192" spans="6:6" x14ac:dyDescent="0.2">
      <c r="F1192" s="60"/>
    </row>
    <row r="1193" spans="6:6" x14ac:dyDescent="0.2">
      <c r="F1193" s="60"/>
    </row>
    <row r="1194" spans="6:6" x14ac:dyDescent="0.2">
      <c r="F1194" s="60"/>
    </row>
    <row r="1195" spans="6:6" x14ac:dyDescent="0.2">
      <c r="F1195" s="60"/>
    </row>
    <row r="1196" spans="6:6" x14ac:dyDescent="0.2">
      <c r="F1196" s="60"/>
    </row>
    <row r="1197" spans="6:6" x14ac:dyDescent="0.2">
      <c r="F1197" s="60"/>
    </row>
    <row r="1198" spans="6:6" x14ac:dyDescent="0.2">
      <c r="F1198" s="60"/>
    </row>
    <row r="1199" spans="6:6" x14ac:dyDescent="0.2">
      <c r="F1199" s="60"/>
    </row>
    <row r="1200" spans="6:6" x14ac:dyDescent="0.2">
      <c r="F1200" s="60"/>
    </row>
    <row r="1201" spans="6:6" x14ac:dyDescent="0.2">
      <c r="F1201" s="60"/>
    </row>
    <row r="1202" spans="6:6" x14ac:dyDescent="0.2">
      <c r="F1202" s="60"/>
    </row>
    <row r="1203" spans="6:6" x14ac:dyDescent="0.2">
      <c r="F1203" s="60"/>
    </row>
    <row r="1204" spans="6:6" x14ac:dyDescent="0.2">
      <c r="F1204" s="60"/>
    </row>
    <row r="1205" spans="6:6" x14ac:dyDescent="0.2">
      <c r="F1205" s="60"/>
    </row>
    <row r="1206" spans="6:6" x14ac:dyDescent="0.2">
      <c r="F1206" s="60"/>
    </row>
    <row r="1207" spans="6:6" x14ac:dyDescent="0.2">
      <c r="F1207" s="60"/>
    </row>
    <row r="1208" spans="6:6" x14ac:dyDescent="0.2">
      <c r="F1208" s="60"/>
    </row>
    <row r="1209" spans="6:6" x14ac:dyDescent="0.2">
      <c r="F1209" s="60"/>
    </row>
    <row r="1210" spans="6:6" x14ac:dyDescent="0.2">
      <c r="F1210" s="60"/>
    </row>
    <row r="1211" spans="6:6" x14ac:dyDescent="0.2">
      <c r="F1211" s="60"/>
    </row>
    <row r="1212" spans="6:6" x14ac:dyDescent="0.2">
      <c r="F1212" s="60"/>
    </row>
    <row r="1213" spans="6:6" x14ac:dyDescent="0.2">
      <c r="F1213" s="60"/>
    </row>
    <row r="1214" spans="6:6" x14ac:dyDescent="0.2">
      <c r="F1214" s="60"/>
    </row>
    <row r="1215" spans="6:6" x14ac:dyDescent="0.2">
      <c r="F1215" s="60"/>
    </row>
    <row r="1216" spans="6:6" x14ac:dyDescent="0.2">
      <c r="F1216" s="60"/>
    </row>
    <row r="1217" spans="6:6" x14ac:dyDescent="0.2">
      <c r="F1217" s="60"/>
    </row>
    <row r="1218" spans="6:6" x14ac:dyDescent="0.2">
      <c r="F1218" s="60"/>
    </row>
    <row r="1219" spans="6:6" x14ac:dyDescent="0.2">
      <c r="F1219" s="60"/>
    </row>
    <row r="1220" spans="6:6" x14ac:dyDescent="0.2">
      <c r="F1220" s="60"/>
    </row>
    <row r="1221" spans="6:6" x14ac:dyDescent="0.2">
      <c r="F1221" s="60"/>
    </row>
    <row r="1222" spans="6:6" x14ac:dyDescent="0.2">
      <c r="F1222" s="60"/>
    </row>
    <row r="1223" spans="6:6" x14ac:dyDescent="0.2">
      <c r="F1223" s="60"/>
    </row>
    <row r="1224" spans="6:6" x14ac:dyDescent="0.2">
      <c r="F1224" s="60"/>
    </row>
    <row r="1225" spans="6:6" x14ac:dyDescent="0.2">
      <c r="F1225" s="60"/>
    </row>
    <row r="1226" spans="6:6" x14ac:dyDescent="0.2">
      <c r="F1226" s="60"/>
    </row>
    <row r="1227" spans="6:6" x14ac:dyDescent="0.2">
      <c r="F1227" s="60"/>
    </row>
    <row r="1228" spans="6:6" x14ac:dyDescent="0.2">
      <c r="F1228" s="60"/>
    </row>
    <row r="1229" spans="6:6" x14ac:dyDescent="0.2">
      <c r="F1229" s="60"/>
    </row>
    <row r="1230" spans="6:6" x14ac:dyDescent="0.2">
      <c r="F1230" s="60"/>
    </row>
    <row r="1231" spans="6:6" x14ac:dyDescent="0.2">
      <c r="F1231" s="60"/>
    </row>
    <row r="1232" spans="6:6" x14ac:dyDescent="0.2">
      <c r="F1232" s="60"/>
    </row>
    <row r="1233" spans="6:6" x14ac:dyDescent="0.2">
      <c r="F1233" s="60"/>
    </row>
    <row r="1234" spans="6:6" x14ac:dyDescent="0.2">
      <c r="F1234" s="60"/>
    </row>
    <row r="1235" spans="6:6" x14ac:dyDescent="0.2">
      <c r="F1235" s="60"/>
    </row>
    <row r="1236" spans="6:6" x14ac:dyDescent="0.2">
      <c r="F1236" s="60"/>
    </row>
    <row r="1237" spans="6:6" x14ac:dyDescent="0.2">
      <c r="F1237" s="60"/>
    </row>
    <row r="1238" spans="6:6" x14ac:dyDescent="0.2">
      <c r="F1238" s="60"/>
    </row>
    <row r="1239" spans="6:6" x14ac:dyDescent="0.2">
      <c r="F1239" s="60"/>
    </row>
    <row r="1240" spans="6:6" x14ac:dyDescent="0.2">
      <c r="F1240" s="60"/>
    </row>
    <row r="1241" spans="6:6" x14ac:dyDescent="0.2">
      <c r="F1241" s="60"/>
    </row>
    <row r="1242" spans="6:6" x14ac:dyDescent="0.2">
      <c r="F1242" s="60"/>
    </row>
    <row r="1243" spans="6:6" x14ac:dyDescent="0.2">
      <c r="F1243" s="60"/>
    </row>
    <row r="1244" spans="6:6" x14ac:dyDescent="0.2">
      <c r="F1244" s="60"/>
    </row>
    <row r="1245" spans="6:6" x14ac:dyDescent="0.2">
      <c r="F1245" s="60"/>
    </row>
    <row r="1246" spans="6:6" x14ac:dyDescent="0.2">
      <c r="F1246" s="60"/>
    </row>
    <row r="1247" spans="6:6" x14ac:dyDescent="0.2">
      <c r="F1247" s="60"/>
    </row>
    <row r="1248" spans="6:6" x14ac:dyDescent="0.2">
      <c r="F1248" s="60"/>
    </row>
    <row r="1249" spans="6:6" x14ac:dyDescent="0.2">
      <c r="F1249" s="60"/>
    </row>
    <row r="1250" spans="6:6" x14ac:dyDescent="0.2">
      <c r="F1250" s="60"/>
    </row>
    <row r="1251" spans="6:6" x14ac:dyDescent="0.2">
      <c r="F1251" s="60"/>
    </row>
    <row r="1252" spans="6:6" x14ac:dyDescent="0.2">
      <c r="F1252" s="60"/>
    </row>
    <row r="1253" spans="6:6" x14ac:dyDescent="0.2">
      <c r="F1253" s="60"/>
    </row>
    <row r="1254" spans="6:6" x14ac:dyDescent="0.2">
      <c r="F1254" s="60"/>
    </row>
    <row r="1255" spans="6:6" x14ac:dyDescent="0.2">
      <c r="F1255" s="60"/>
    </row>
    <row r="1256" spans="6:6" x14ac:dyDescent="0.2">
      <c r="F1256" s="60"/>
    </row>
    <row r="1257" spans="6:6" x14ac:dyDescent="0.2">
      <c r="F1257" s="60"/>
    </row>
    <row r="1258" spans="6:6" x14ac:dyDescent="0.2">
      <c r="F1258" s="60"/>
    </row>
    <row r="1259" spans="6:6" x14ac:dyDescent="0.2">
      <c r="F1259" s="60"/>
    </row>
    <row r="1260" spans="6:6" x14ac:dyDescent="0.2">
      <c r="F1260" s="60"/>
    </row>
    <row r="1261" spans="6:6" x14ac:dyDescent="0.2">
      <c r="F1261" s="60"/>
    </row>
    <row r="1262" spans="6:6" x14ac:dyDescent="0.2">
      <c r="F1262" s="60"/>
    </row>
    <row r="1263" spans="6:6" x14ac:dyDescent="0.2">
      <c r="F1263" s="60"/>
    </row>
    <row r="1264" spans="6:6" x14ac:dyDescent="0.2">
      <c r="F1264" s="60"/>
    </row>
    <row r="1265" spans="6:6" x14ac:dyDescent="0.2">
      <c r="F1265" s="60"/>
    </row>
    <row r="1266" spans="6:6" x14ac:dyDescent="0.2">
      <c r="F1266" s="60"/>
    </row>
    <row r="1267" spans="6:6" x14ac:dyDescent="0.2">
      <c r="F1267" s="60"/>
    </row>
    <row r="1268" spans="6:6" x14ac:dyDescent="0.2">
      <c r="F1268" s="60"/>
    </row>
    <row r="1269" spans="6:6" x14ac:dyDescent="0.2">
      <c r="F1269" s="60"/>
    </row>
    <row r="1270" spans="6:6" x14ac:dyDescent="0.2">
      <c r="F1270" s="60"/>
    </row>
    <row r="1271" spans="6:6" x14ac:dyDescent="0.2">
      <c r="F1271" s="60"/>
    </row>
    <row r="1272" spans="6:6" x14ac:dyDescent="0.2">
      <c r="F1272" s="60"/>
    </row>
    <row r="1273" spans="6:6" x14ac:dyDescent="0.2">
      <c r="F1273" s="60"/>
    </row>
    <row r="1274" spans="6:6" x14ac:dyDescent="0.2">
      <c r="F1274" s="60"/>
    </row>
    <row r="1275" spans="6:6" x14ac:dyDescent="0.2">
      <c r="F1275" s="60"/>
    </row>
    <row r="1276" spans="6:6" x14ac:dyDescent="0.2">
      <c r="F1276" s="60"/>
    </row>
    <row r="1277" spans="6:6" x14ac:dyDescent="0.2">
      <c r="F1277" s="60"/>
    </row>
    <row r="1278" spans="6:6" x14ac:dyDescent="0.2">
      <c r="F1278" s="60"/>
    </row>
    <row r="1279" spans="6:6" x14ac:dyDescent="0.2">
      <c r="F1279" s="60"/>
    </row>
    <row r="1280" spans="6:6" x14ac:dyDescent="0.2">
      <c r="F1280" s="60"/>
    </row>
    <row r="1281" spans="6:6" x14ac:dyDescent="0.2">
      <c r="F1281" s="60"/>
    </row>
    <row r="1282" spans="6:6" x14ac:dyDescent="0.2">
      <c r="F1282" s="60"/>
    </row>
    <row r="1283" spans="6:6" x14ac:dyDescent="0.2">
      <c r="F1283" s="60"/>
    </row>
    <row r="1284" spans="6:6" x14ac:dyDescent="0.2">
      <c r="F1284" s="60"/>
    </row>
    <row r="1285" spans="6:6" x14ac:dyDescent="0.2">
      <c r="F1285" s="60"/>
    </row>
    <row r="1286" spans="6:6" x14ac:dyDescent="0.2">
      <c r="F1286" s="60"/>
    </row>
    <row r="1287" spans="6:6" x14ac:dyDescent="0.2">
      <c r="F1287" s="60"/>
    </row>
    <row r="1288" spans="6:6" x14ac:dyDescent="0.2">
      <c r="F1288" s="60"/>
    </row>
    <row r="1289" spans="6:6" x14ac:dyDescent="0.2">
      <c r="F1289" s="60"/>
    </row>
    <row r="1290" spans="6:6" x14ac:dyDescent="0.2">
      <c r="F1290" s="60"/>
    </row>
    <row r="1291" spans="6:6" x14ac:dyDescent="0.2">
      <c r="F1291" s="60"/>
    </row>
    <row r="1292" spans="6:6" x14ac:dyDescent="0.2">
      <c r="F1292" s="60"/>
    </row>
    <row r="1293" spans="6:6" x14ac:dyDescent="0.2">
      <c r="F1293" s="60"/>
    </row>
    <row r="1294" spans="6:6" x14ac:dyDescent="0.2">
      <c r="F1294" s="60"/>
    </row>
    <row r="1295" spans="6:6" x14ac:dyDescent="0.2">
      <c r="F1295" s="60"/>
    </row>
    <row r="1296" spans="6:6" x14ac:dyDescent="0.2">
      <c r="F1296" s="60"/>
    </row>
    <row r="1297" spans="6:6" x14ac:dyDescent="0.2">
      <c r="F1297" s="60"/>
    </row>
    <row r="1298" spans="6:6" x14ac:dyDescent="0.2">
      <c r="F1298" s="60"/>
    </row>
    <row r="1299" spans="6:6" x14ac:dyDescent="0.2">
      <c r="F1299" s="60"/>
    </row>
    <row r="1300" spans="6:6" x14ac:dyDescent="0.2">
      <c r="F1300" s="60"/>
    </row>
    <row r="1301" spans="6:6" x14ac:dyDescent="0.2">
      <c r="F1301" s="60"/>
    </row>
    <row r="1302" spans="6:6" x14ac:dyDescent="0.2">
      <c r="F1302" s="60"/>
    </row>
    <row r="1303" spans="6:6" x14ac:dyDescent="0.2">
      <c r="F1303" s="60"/>
    </row>
    <row r="1304" spans="6:6" x14ac:dyDescent="0.2">
      <c r="F1304" s="60"/>
    </row>
    <row r="1305" spans="6:6" x14ac:dyDescent="0.2">
      <c r="F1305" s="60"/>
    </row>
    <row r="1306" spans="6:6" x14ac:dyDescent="0.2">
      <c r="F1306" s="60"/>
    </row>
    <row r="1307" spans="6:6" x14ac:dyDescent="0.2">
      <c r="F1307" s="60"/>
    </row>
    <row r="1308" spans="6:6" x14ac:dyDescent="0.2">
      <c r="F1308" s="60"/>
    </row>
    <row r="1309" spans="6:6" x14ac:dyDescent="0.2">
      <c r="F1309" s="60"/>
    </row>
    <row r="1310" spans="6:6" x14ac:dyDescent="0.2">
      <c r="F1310" s="60"/>
    </row>
    <row r="1311" spans="6:6" x14ac:dyDescent="0.2">
      <c r="F1311" s="60"/>
    </row>
    <row r="1312" spans="6:6" x14ac:dyDescent="0.2">
      <c r="F1312" s="60"/>
    </row>
    <row r="1313" spans="6:6" x14ac:dyDescent="0.2">
      <c r="F1313" s="60"/>
    </row>
    <row r="1314" spans="6:6" x14ac:dyDescent="0.2">
      <c r="F1314" s="60"/>
    </row>
    <row r="1315" spans="6:6" x14ac:dyDescent="0.2">
      <c r="F1315" s="60"/>
    </row>
    <row r="1316" spans="6:6" x14ac:dyDescent="0.2">
      <c r="F1316" s="60"/>
    </row>
    <row r="1317" spans="6:6" x14ac:dyDescent="0.2">
      <c r="F1317" s="60"/>
    </row>
    <row r="1318" spans="6:6" x14ac:dyDescent="0.2">
      <c r="F1318" s="60"/>
    </row>
    <row r="1319" spans="6:6" x14ac:dyDescent="0.2">
      <c r="F1319" s="60"/>
    </row>
    <row r="1320" spans="6:6" x14ac:dyDescent="0.2">
      <c r="F1320" s="60"/>
    </row>
    <row r="1321" spans="6:6" x14ac:dyDescent="0.2">
      <c r="F1321" s="60"/>
    </row>
    <row r="1322" spans="6:6" x14ac:dyDescent="0.2">
      <c r="F1322" s="60"/>
    </row>
    <row r="1323" spans="6:6" x14ac:dyDescent="0.2">
      <c r="F1323" s="60"/>
    </row>
    <row r="1324" spans="6:6" x14ac:dyDescent="0.2">
      <c r="F1324" s="60"/>
    </row>
    <row r="1325" spans="6:6" x14ac:dyDescent="0.2">
      <c r="F1325" s="60"/>
    </row>
    <row r="1326" spans="6:6" x14ac:dyDescent="0.2">
      <c r="F1326" s="60"/>
    </row>
    <row r="1327" spans="6:6" x14ac:dyDescent="0.2">
      <c r="F1327" s="60"/>
    </row>
    <row r="1328" spans="6:6" x14ac:dyDescent="0.2">
      <c r="F1328" s="60"/>
    </row>
    <row r="1329" spans="6:6" x14ac:dyDescent="0.2">
      <c r="F1329" s="60"/>
    </row>
    <row r="1330" spans="6:6" x14ac:dyDescent="0.2">
      <c r="F1330" s="60"/>
    </row>
    <row r="1331" spans="6:6" x14ac:dyDescent="0.2">
      <c r="F1331" s="60"/>
    </row>
    <row r="1332" spans="6:6" x14ac:dyDescent="0.2">
      <c r="F1332" s="60"/>
    </row>
    <row r="1333" spans="6:6" x14ac:dyDescent="0.2">
      <c r="F1333" s="60"/>
    </row>
    <row r="1334" spans="6:6" x14ac:dyDescent="0.2">
      <c r="F1334" s="60"/>
    </row>
    <row r="1335" spans="6:6" x14ac:dyDescent="0.2">
      <c r="F1335" s="60"/>
    </row>
    <row r="1336" spans="6:6" x14ac:dyDescent="0.2">
      <c r="F1336" s="60"/>
    </row>
    <row r="1337" spans="6:6" x14ac:dyDescent="0.2">
      <c r="F1337" s="60"/>
    </row>
    <row r="1338" spans="6:6" x14ac:dyDescent="0.2">
      <c r="F1338" s="60"/>
    </row>
    <row r="1339" spans="6:6" x14ac:dyDescent="0.2">
      <c r="F1339" s="60"/>
    </row>
    <row r="1340" spans="6:6" x14ac:dyDescent="0.2">
      <c r="F1340" s="60"/>
    </row>
    <row r="1341" spans="6:6" x14ac:dyDescent="0.2">
      <c r="F1341" s="60"/>
    </row>
    <row r="1342" spans="6:6" x14ac:dyDescent="0.2">
      <c r="F1342" s="60"/>
    </row>
    <row r="1343" spans="6:6" x14ac:dyDescent="0.2">
      <c r="F1343" s="60"/>
    </row>
    <row r="1344" spans="6:6" x14ac:dyDescent="0.2">
      <c r="F1344" s="60"/>
    </row>
    <row r="1345" spans="6:6" x14ac:dyDescent="0.2">
      <c r="F1345" s="60"/>
    </row>
    <row r="1346" spans="6:6" x14ac:dyDescent="0.2">
      <c r="F1346" s="60"/>
    </row>
    <row r="1347" spans="6:6" x14ac:dyDescent="0.2">
      <c r="F1347" s="60"/>
    </row>
    <row r="1348" spans="6:6" x14ac:dyDescent="0.2">
      <c r="F1348" s="60"/>
    </row>
    <row r="1349" spans="6:6" x14ac:dyDescent="0.2">
      <c r="F1349" s="60"/>
    </row>
    <row r="1350" spans="6:6" x14ac:dyDescent="0.2">
      <c r="F1350" s="60"/>
    </row>
    <row r="1351" spans="6:6" x14ac:dyDescent="0.2">
      <c r="F1351" s="60"/>
    </row>
    <row r="1352" spans="6:6" x14ac:dyDescent="0.2">
      <c r="F1352" s="60"/>
    </row>
    <row r="1353" spans="6:6" x14ac:dyDescent="0.2">
      <c r="F1353" s="60"/>
    </row>
    <row r="1354" spans="6:6" x14ac:dyDescent="0.2">
      <c r="F1354" s="60"/>
    </row>
    <row r="1355" spans="6:6" x14ac:dyDescent="0.2">
      <c r="F1355" s="60"/>
    </row>
    <row r="1356" spans="6:6" x14ac:dyDescent="0.2">
      <c r="F1356" s="60"/>
    </row>
    <row r="1357" spans="6:6" x14ac:dyDescent="0.2">
      <c r="F1357" s="60"/>
    </row>
    <row r="1358" spans="6:6" x14ac:dyDescent="0.2">
      <c r="F1358" s="60"/>
    </row>
    <row r="1359" spans="6:6" x14ac:dyDescent="0.2">
      <c r="F1359" s="60"/>
    </row>
    <row r="1360" spans="6:6" x14ac:dyDescent="0.2">
      <c r="F1360" s="60"/>
    </row>
    <row r="1361" spans="6:6" x14ac:dyDescent="0.2">
      <c r="F1361" s="60"/>
    </row>
    <row r="1362" spans="6:6" x14ac:dyDescent="0.2">
      <c r="F1362" s="60"/>
    </row>
    <row r="1363" spans="6:6" x14ac:dyDescent="0.2">
      <c r="F1363" s="60"/>
    </row>
    <row r="1364" spans="6:6" x14ac:dyDescent="0.2">
      <c r="F1364" s="60"/>
    </row>
    <row r="1365" spans="6:6" x14ac:dyDescent="0.2">
      <c r="F1365" s="60"/>
    </row>
    <row r="1366" spans="6:6" x14ac:dyDescent="0.2">
      <c r="F1366" s="60"/>
    </row>
    <row r="1367" spans="6:6" x14ac:dyDescent="0.2">
      <c r="F1367" s="60"/>
    </row>
    <row r="1368" spans="6:6" x14ac:dyDescent="0.2">
      <c r="F1368" s="60"/>
    </row>
    <row r="1369" spans="6:6" x14ac:dyDescent="0.2">
      <c r="F1369" s="60"/>
    </row>
    <row r="1370" spans="6:6" x14ac:dyDescent="0.2">
      <c r="F1370" s="60"/>
    </row>
    <row r="1371" spans="6:6" x14ac:dyDescent="0.2">
      <c r="F1371" s="60"/>
    </row>
    <row r="1372" spans="6:6" x14ac:dyDescent="0.2">
      <c r="F1372" s="60"/>
    </row>
    <row r="1373" spans="6:6" x14ac:dyDescent="0.2">
      <c r="F1373" s="60"/>
    </row>
    <row r="1374" spans="6:6" x14ac:dyDescent="0.2">
      <c r="F1374" s="60"/>
    </row>
    <row r="1375" spans="6:6" x14ac:dyDescent="0.2">
      <c r="F1375" s="60"/>
    </row>
    <row r="1376" spans="6:6" x14ac:dyDescent="0.2">
      <c r="F1376" s="60"/>
    </row>
    <row r="1377" spans="6:6" x14ac:dyDescent="0.2">
      <c r="F1377" s="60"/>
    </row>
    <row r="1378" spans="6:6" x14ac:dyDescent="0.2">
      <c r="F1378" s="60"/>
    </row>
    <row r="1379" spans="6:6" x14ac:dyDescent="0.2">
      <c r="F1379" s="60"/>
    </row>
    <row r="1380" spans="6:6" x14ac:dyDescent="0.2">
      <c r="F1380" s="60"/>
    </row>
    <row r="1381" spans="6:6" x14ac:dyDescent="0.2">
      <c r="F1381" s="60"/>
    </row>
    <row r="1382" spans="6:6" x14ac:dyDescent="0.2">
      <c r="F1382" s="60"/>
    </row>
    <row r="1383" spans="6:6" x14ac:dyDescent="0.2">
      <c r="F1383" s="60"/>
    </row>
    <row r="1384" spans="6:6" x14ac:dyDescent="0.2">
      <c r="F1384" s="60"/>
    </row>
    <row r="1385" spans="6:6" x14ac:dyDescent="0.2">
      <c r="F1385" s="60"/>
    </row>
    <row r="1386" spans="6:6" x14ac:dyDescent="0.2">
      <c r="F1386" s="60"/>
    </row>
    <row r="1387" spans="6:6" x14ac:dyDescent="0.2">
      <c r="F1387" s="60"/>
    </row>
    <row r="1388" spans="6:6" x14ac:dyDescent="0.2">
      <c r="F1388" s="60"/>
    </row>
    <row r="1389" spans="6:6" x14ac:dyDescent="0.2">
      <c r="F1389" s="60"/>
    </row>
    <row r="1390" spans="6:6" x14ac:dyDescent="0.2">
      <c r="F1390" s="60"/>
    </row>
    <row r="1391" spans="6:6" x14ac:dyDescent="0.2">
      <c r="F1391" s="60"/>
    </row>
    <row r="1392" spans="6:6" x14ac:dyDescent="0.2">
      <c r="F1392" s="60"/>
    </row>
    <row r="1393" spans="6:6" x14ac:dyDescent="0.2">
      <c r="F1393" s="60"/>
    </row>
    <row r="1394" spans="6:6" x14ac:dyDescent="0.2">
      <c r="F1394" s="60"/>
    </row>
    <row r="1395" spans="6:6" x14ac:dyDescent="0.2">
      <c r="F1395" s="60"/>
    </row>
    <row r="1396" spans="6:6" x14ac:dyDescent="0.2">
      <c r="F1396" s="60"/>
    </row>
    <row r="1397" spans="6:6" x14ac:dyDescent="0.2">
      <c r="F1397" s="60"/>
    </row>
    <row r="1398" spans="6:6" x14ac:dyDescent="0.2">
      <c r="F1398" s="60"/>
    </row>
    <row r="1399" spans="6:6" x14ac:dyDescent="0.2">
      <c r="F1399" s="60"/>
    </row>
    <row r="1400" spans="6:6" x14ac:dyDescent="0.2">
      <c r="F1400" s="60"/>
    </row>
    <row r="1401" spans="6:6" x14ac:dyDescent="0.2">
      <c r="F1401" s="60"/>
    </row>
    <row r="1402" spans="6:6" x14ac:dyDescent="0.2">
      <c r="F1402" s="60"/>
    </row>
    <row r="1403" spans="6:6" x14ac:dyDescent="0.2">
      <c r="F1403" s="60"/>
    </row>
    <row r="1404" spans="6:6" x14ac:dyDescent="0.2">
      <c r="F1404" s="60"/>
    </row>
    <row r="1405" spans="6:6" x14ac:dyDescent="0.2">
      <c r="F1405" s="60"/>
    </row>
    <row r="1406" spans="6:6" x14ac:dyDescent="0.2">
      <c r="F1406" s="60"/>
    </row>
    <row r="1407" spans="6:6" x14ac:dyDescent="0.2">
      <c r="F1407" s="60"/>
    </row>
    <row r="1408" spans="6:6" x14ac:dyDescent="0.2">
      <c r="F1408" s="60"/>
    </row>
    <row r="1409" spans="6:6" x14ac:dyDescent="0.2">
      <c r="F1409" s="60"/>
    </row>
    <row r="1410" spans="6:6" x14ac:dyDescent="0.2">
      <c r="F1410" s="60"/>
    </row>
    <row r="1411" spans="6:6" x14ac:dyDescent="0.2">
      <c r="F1411" s="60"/>
    </row>
    <row r="1412" spans="6:6" x14ac:dyDescent="0.2">
      <c r="F1412" s="60"/>
    </row>
    <row r="1413" spans="6:6" x14ac:dyDescent="0.2">
      <c r="F1413" s="60"/>
    </row>
    <row r="1414" spans="6:6" x14ac:dyDescent="0.2">
      <c r="F1414" s="60"/>
    </row>
    <row r="1415" spans="6:6" x14ac:dyDescent="0.2">
      <c r="F1415" s="60"/>
    </row>
    <row r="1416" spans="6:6" x14ac:dyDescent="0.2">
      <c r="F1416" s="60"/>
    </row>
    <row r="1417" spans="6:6" x14ac:dyDescent="0.2">
      <c r="F1417" s="60"/>
    </row>
    <row r="1418" spans="6:6" x14ac:dyDescent="0.2">
      <c r="F1418" s="60"/>
    </row>
    <row r="1419" spans="6:6" x14ac:dyDescent="0.2">
      <c r="F1419" s="60"/>
    </row>
    <row r="1420" spans="6:6" x14ac:dyDescent="0.2">
      <c r="F1420" s="60"/>
    </row>
    <row r="1421" spans="6:6" x14ac:dyDescent="0.2">
      <c r="F1421" s="60"/>
    </row>
    <row r="1422" spans="6:6" x14ac:dyDescent="0.2">
      <c r="F1422" s="60"/>
    </row>
    <row r="1423" spans="6:6" x14ac:dyDescent="0.2">
      <c r="F1423" s="60"/>
    </row>
    <row r="1424" spans="6:6" x14ac:dyDescent="0.2">
      <c r="F1424" s="60"/>
    </row>
    <row r="1425" spans="6:6" x14ac:dyDescent="0.2">
      <c r="F1425" s="60"/>
    </row>
    <row r="1426" spans="6:6" x14ac:dyDescent="0.2">
      <c r="F1426" s="60"/>
    </row>
    <row r="1427" spans="6:6" x14ac:dyDescent="0.2">
      <c r="F1427" s="60"/>
    </row>
    <row r="1428" spans="6:6" x14ac:dyDescent="0.2">
      <c r="F1428" s="60"/>
    </row>
    <row r="1429" spans="6:6" x14ac:dyDescent="0.2">
      <c r="F1429" s="60"/>
    </row>
    <row r="1430" spans="6:6" x14ac:dyDescent="0.2">
      <c r="F1430" s="60"/>
    </row>
    <row r="1431" spans="6:6" x14ac:dyDescent="0.2">
      <c r="F1431" s="60"/>
    </row>
    <row r="1432" spans="6:6" x14ac:dyDescent="0.2">
      <c r="F1432" s="60"/>
    </row>
    <row r="1433" spans="6:6" x14ac:dyDescent="0.2">
      <c r="F1433" s="60"/>
    </row>
    <row r="1434" spans="6:6" x14ac:dyDescent="0.2">
      <c r="F1434" s="60"/>
    </row>
    <row r="1435" spans="6:6" x14ac:dyDescent="0.2">
      <c r="F1435" s="60"/>
    </row>
    <row r="1436" spans="6:6" x14ac:dyDescent="0.2">
      <c r="F1436" s="60"/>
    </row>
    <row r="1437" spans="6:6" x14ac:dyDescent="0.2">
      <c r="F1437" s="60"/>
    </row>
    <row r="1438" spans="6:6" x14ac:dyDescent="0.2">
      <c r="F1438" s="60"/>
    </row>
    <row r="1439" spans="6:6" x14ac:dyDescent="0.2">
      <c r="F1439" s="60"/>
    </row>
    <row r="1440" spans="6:6" x14ac:dyDescent="0.2">
      <c r="F1440" s="60"/>
    </row>
    <row r="1441" spans="6:6" x14ac:dyDescent="0.2">
      <c r="F1441" s="60"/>
    </row>
    <row r="1442" spans="6:6" x14ac:dyDescent="0.2">
      <c r="F1442" s="60"/>
    </row>
    <row r="1443" spans="6:6" x14ac:dyDescent="0.2">
      <c r="F1443" s="60"/>
    </row>
    <row r="1444" spans="6:6" x14ac:dyDescent="0.2">
      <c r="F1444" s="60"/>
    </row>
    <row r="1445" spans="6:6" x14ac:dyDescent="0.2">
      <c r="F1445" s="60"/>
    </row>
    <row r="1446" spans="6:6" x14ac:dyDescent="0.2">
      <c r="F1446" s="60"/>
    </row>
    <row r="1447" spans="6:6" x14ac:dyDescent="0.2">
      <c r="F1447" s="60"/>
    </row>
    <row r="1448" spans="6:6" x14ac:dyDescent="0.2">
      <c r="F1448" s="60"/>
    </row>
    <row r="1449" spans="6:6" x14ac:dyDescent="0.2">
      <c r="F1449" s="60"/>
    </row>
    <row r="1450" spans="6:6" x14ac:dyDescent="0.2">
      <c r="F1450" s="60"/>
    </row>
    <row r="1451" spans="6:6" x14ac:dyDescent="0.2">
      <c r="F1451" s="60"/>
    </row>
    <row r="1452" spans="6:6" x14ac:dyDescent="0.2">
      <c r="F1452" s="60"/>
    </row>
    <row r="1453" spans="6:6" x14ac:dyDescent="0.2">
      <c r="F1453" s="60"/>
    </row>
    <row r="1454" spans="6:6" x14ac:dyDescent="0.2">
      <c r="F1454" s="60"/>
    </row>
    <row r="1455" spans="6:6" x14ac:dyDescent="0.2">
      <c r="F1455" s="60"/>
    </row>
    <row r="1456" spans="6:6" x14ac:dyDescent="0.2">
      <c r="F1456" s="60"/>
    </row>
    <row r="1457" spans="6:6" x14ac:dyDescent="0.2">
      <c r="F1457" s="60"/>
    </row>
    <row r="1458" spans="6:6" x14ac:dyDescent="0.2">
      <c r="F1458" s="60"/>
    </row>
    <row r="1459" spans="6:6" x14ac:dyDescent="0.2">
      <c r="F1459" s="60"/>
    </row>
    <row r="1460" spans="6:6" x14ac:dyDescent="0.2">
      <c r="F1460" s="60"/>
    </row>
    <row r="1461" spans="6:6" x14ac:dyDescent="0.2">
      <c r="F1461" s="60"/>
    </row>
    <row r="1462" spans="6:6" x14ac:dyDescent="0.2">
      <c r="F1462" s="60"/>
    </row>
    <row r="1463" spans="6:6" x14ac:dyDescent="0.2">
      <c r="F1463" s="60"/>
    </row>
    <row r="1464" spans="6:6" x14ac:dyDescent="0.2">
      <c r="F1464" s="60"/>
    </row>
    <row r="1465" spans="6:6" x14ac:dyDescent="0.2">
      <c r="F1465" s="60"/>
    </row>
    <row r="1466" spans="6:6" x14ac:dyDescent="0.2">
      <c r="F1466" s="60"/>
    </row>
    <row r="1467" spans="6:6" x14ac:dyDescent="0.2">
      <c r="F1467" s="60"/>
    </row>
    <row r="1468" spans="6:6" x14ac:dyDescent="0.2">
      <c r="F1468" s="60"/>
    </row>
    <row r="1469" spans="6:6" x14ac:dyDescent="0.2">
      <c r="F1469" s="60"/>
    </row>
    <row r="1470" spans="6:6" x14ac:dyDescent="0.2">
      <c r="F1470" s="60"/>
    </row>
    <row r="1471" spans="6:6" x14ac:dyDescent="0.2">
      <c r="F1471" s="60"/>
    </row>
    <row r="1472" spans="6:6" x14ac:dyDescent="0.2">
      <c r="F1472" s="60"/>
    </row>
    <row r="1473" spans="6:6" x14ac:dyDescent="0.2">
      <c r="F1473" s="60"/>
    </row>
    <row r="1474" spans="6:6" x14ac:dyDescent="0.2">
      <c r="F1474" s="60"/>
    </row>
    <row r="1475" spans="6:6" x14ac:dyDescent="0.2">
      <c r="F1475" s="60"/>
    </row>
    <row r="1476" spans="6:6" x14ac:dyDescent="0.2">
      <c r="F1476" s="60"/>
    </row>
    <row r="1477" spans="6:6" x14ac:dyDescent="0.2">
      <c r="F1477" s="60"/>
    </row>
    <row r="1478" spans="6:6" x14ac:dyDescent="0.2">
      <c r="F1478" s="60"/>
    </row>
    <row r="1479" spans="6:6" x14ac:dyDescent="0.2">
      <c r="F1479" s="60"/>
    </row>
    <row r="1480" spans="6:6" x14ac:dyDescent="0.2">
      <c r="F1480" s="60"/>
    </row>
    <row r="1481" spans="6:6" x14ac:dyDescent="0.2">
      <c r="F1481" s="60"/>
    </row>
    <row r="1482" spans="6:6" x14ac:dyDescent="0.2">
      <c r="F1482" s="60"/>
    </row>
    <row r="1483" spans="6:6" x14ac:dyDescent="0.2">
      <c r="F1483" s="60"/>
    </row>
    <row r="1484" spans="6:6" x14ac:dyDescent="0.2">
      <c r="F1484" s="60"/>
    </row>
    <row r="1485" spans="6:6" x14ac:dyDescent="0.2">
      <c r="F1485" s="60"/>
    </row>
    <row r="1486" spans="6:6" x14ac:dyDescent="0.2">
      <c r="F1486" s="60"/>
    </row>
    <row r="1487" spans="6:6" x14ac:dyDescent="0.2">
      <c r="F1487" s="60"/>
    </row>
    <row r="1488" spans="6:6" x14ac:dyDescent="0.2">
      <c r="F1488" s="60"/>
    </row>
    <row r="1489" spans="6:6" x14ac:dyDescent="0.2">
      <c r="F1489" s="60"/>
    </row>
    <row r="1490" spans="6:6" x14ac:dyDescent="0.2">
      <c r="F1490" s="60"/>
    </row>
    <row r="1491" spans="6:6" x14ac:dyDescent="0.2">
      <c r="F1491" s="60"/>
    </row>
    <row r="1492" spans="6:6" x14ac:dyDescent="0.2">
      <c r="F1492" s="60"/>
    </row>
    <row r="1493" spans="6:6" x14ac:dyDescent="0.2">
      <c r="F1493" s="60"/>
    </row>
    <row r="1494" spans="6:6" x14ac:dyDescent="0.2">
      <c r="F1494" s="60"/>
    </row>
    <row r="1495" spans="6:6" x14ac:dyDescent="0.2">
      <c r="F1495" s="60"/>
    </row>
    <row r="1496" spans="6:6" x14ac:dyDescent="0.2">
      <c r="F1496" s="60"/>
    </row>
    <row r="1497" spans="6:6" x14ac:dyDescent="0.2">
      <c r="F1497" s="60"/>
    </row>
    <row r="1498" spans="6:6" x14ac:dyDescent="0.2">
      <c r="F1498" s="60"/>
    </row>
    <row r="1499" spans="6:6" x14ac:dyDescent="0.2">
      <c r="F1499" s="60"/>
    </row>
    <row r="1500" spans="6:6" x14ac:dyDescent="0.2">
      <c r="F1500" s="60"/>
    </row>
    <row r="1501" spans="6:6" x14ac:dyDescent="0.2">
      <c r="F1501" s="60"/>
    </row>
    <row r="1502" spans="6:6" x14ac:dyDescent="0.2">
      <c r="F1502" s="60"/>
    </row>
    <row r="1503" spans="6:6" x14ac:dyDescent="0.2">
      <c r="F1503" s="60"/>
    </row>
    <row r="1504" spans="6:6" x14ac:dyDescent="0.2">
      <c r="F1504" s="60"/>
    </row>
    <row r="1505" spans="6:6" x14ac:dyDescent="0.2">
      <c r="F1505" s="60"/>
    </row>
    <row r="1506" spans="6:6" x14ac:dyDescent="0.2">
      <c r="F1506" s="60"/>
    </row>
    <row r="1507" spans="6:6" x14ac:dyDescent="0.2">
      <c r="F1507" s="60"/>
    </row>
    <row r="1508" spans="6:6" x14ac:dyDescent="0.2">
      <c r="F1508" s="60"/>
    </row>
    <row r="1509" spans="6:6" x14ac:dyDescent="0.2">
      <c r="F1509" s="60"/>
    </row>
    <row r="1510" spans="6:6" x14ac:dyDescent="0.2">
      <c r="F1510" s="60"/>
    </row>
    <row r="1511" spans="6:6" x14ac:dyDescent="0.2">
      <c r="F1511" s="60"/>
    </row>
    <row r="1512" spans="6:6" x14ac:dyDescent="0.2">
      <c r="F1512" s="60"/>
    </row>
    <row r="1513" spans="6:6" x14ac:dyDescent="0.2">
      <c r="F1513" s="60"/>
    </row>
    <row r="1514" spans="6:6" x14ac:dyDescent="0.2">
      <c r="F1514" s="60"/>
    </row>
    <row r="1515" spans="6:6" x14ac:dyDescent="0.2">
      <c r="F1515" s="60"/>
    </row>
    <row r="1516" spans="6:6" x14ac:dyDescent="0.2">
      <c r="F1516" s="60"/>
    </row>
    <row r="1517" spans="6:6" x14ac:dyDescent="0.2">
      <c r="F1517" s="60"/>
    </row>
    <row r="1518" spans="6:6" x14ac:dyDescent="0.2">
      <c r="F1518" s="60"/>
    </row>
    <row r="1519" spans="6:6" x14ac:dyDescent="0.2">
      <c r="F1519" s="60"/>
    </row>
    <row r="1520" spans="6:6" x14ac:dyDescent="0.2">
      <c r="F1520" s="60"/>
    </row>
    <row r="1521" spans="6:6" x14ac:dyDescent="0.2">
      <c r="F1521" s="60"/>
    </row>
    <row r="1522" spans="6:6" x14ac:dyDescent="0.2">
      <c r="F1522" s="60"/>
    </row>
    <row r="1523" spans="6:6" x14ac:dyDescent="0.2">
      <c r="F1523" s="60"/>
    </row>
    <row r="1524" spans="6:6" x14ac:dyDescent="0.2">
      <c r="F1524" s="60"/>
    </row>
    <row r="1525" spans="6:6" x14ac:dyDescent="0.2">
      <c r="F1525" s="60"/>
    </row>
    <row r="1526" spans="6:6" x14ac:dyDescent="0.2">
      <c r="F1526" s="60"/>
    </row>
    <row r="1527" spans="6:6" x14ac:dyDescent="0.2">
      <c r="F1527" s="60"/>
    </row>
    <row r="1528" spans="6:6" x14ac:dyDescent="0.2">
      <c r="F1528" s="60"/>
    </row>
    <row r="1529" spans="6:6" x14ac:dyDescent="0.2">
      <c r="F1529" s="60"/>
    </row>
    <row r="1530" spans="6:6" x14ac:dyDescent="0.2">
      <c r="F1530" s="60"/>
    </row>
    <row r="1531" spans="6:6" x14ac:dyDescent="0.2">
      <c r="F1531" s="60"/>
    </row>
    <row r="1532" spans="6:6" x14ac:dyDescent="0.2">
      <c r="F1532" s="60"/>
    </row>
    <row r="1533" spans="6:6" x14ac:dyDescent="0.2">
      <c r="F1533" s="60"/>
    </row>
    <row r="1534" spans="6:6" x14ac:dyDescent="0.2">
      <c r="F1534" s="60"/>
    </row>
    <row r="1535" spans="6:6" x14ac:dyDescent="0.2">
      <c r="F1535" s="60"/>
    </row>
    <row r="1536" spans="6:6" x14ac:dyDescent="0.2">
      <c r="F1536" s="60"/>
    </row>
    <row r="1537" spans="6:6" x14ac:dyDescent="0.2">
      <c r="F1537" s="60"/>
    </row>
    <row r="1538" spans="6:6" x14ac:dyDescent="0.2">
      <c r="F1538" s="60"/>
    </row>
    <row r="1539" spans="6:6" x14ac:dyDescent="0.2">
      <c r="F1539" s="60"/>
    </row>
    <row r="1540" spans="6:6" x14ac:dyDescent="0.2">
      <c r="F1540" s="60"/>
    </row>
    <row r="1541" spans="6:6" x14ac:dyDescent="0.2">
      <c r="F1541" s="60"/>
    </row>
    <row r="1542" spans="6:6" x14ac:dyDescent="0.2">
      <c r="F1542" s="60"/>
    </row>
    <row r="1543" spans="6:6" x14ac:dyDescent="0.2">
      <c r="F1543" s="60"/>
    </row>
    <row r="1544" spans="6:6" x14ac:dyDescent="0.2">
      <c r="F1544" s="60"/>
    </row>
    <row r="1545" spans="6:6" x14ac:dyDescent="0.2">
      <c r="F1545" s="60"/>
    </row>
    <row r="1546" spans="6:6" x14ac:dyDescent="0.2">
      <c r="F1546" s="60"/>
    </row>
    <row r="1547" spans="6:6" x14ac:dyDescent="0.2">
      <c r="F1547" s="60"/>
    </row>
    <row r="1548" spans="6:6" x14ac:dyDescent="0.2">
      <c r="F1548" s="60"/>
    </row>
    <row r="1549" spans="6:6" x14ac:dyDescent="0.2">
      <c r="F1549" s="60"/>
    </row>
    <row r="1550" spans="6:6" x14ac:dyDescent="0.2">
      <c r="F1550" s="60"/>
    </row>
    <row r="1551" spans="6:6" x14ac:dyDescent="0.2">
      <c r="F1551" s="60"/>
    </row>
    <row r="1552" spans="6:6" x14ac:dyDescent="0.2">
      <c r="F1552" s="60"/>
    </row>
    <row r="1553" spans="6:6" x14ac:dyDescent="0.2">
      <c r="F1553" s="60"/>
    </row>
    <row r="1554" spans="6:6" x14ac:dyDescent="0.2">
      <c r="F1554" s="60"/>
    </row>
    <row r="1555" spans="6:6" x14ac:dyDescent="0.2">
      <c r="F1555" s="60"/>
    </row>
    <row r="1556" spans="6:6" x14ac:dyDescent="0.2">
      <c r="F1556" s="60"/>
    </row>
    <row r="1557" spans="6:6" x14ac:dyDescent="0.2">
      <c r="F1557" s="60"/>
    </row>
    <row r="1558" spans="6:6" x14ac:dyDescent="0.2">
      <c r="F1558" s="60"/>
    </row>
    <row r="1559" spans="6:6" x14ac:dyDescent="0.2">
      <c r="F1559" s="60"/>
    </row>
    <row r="1560" spans="6:6" x14ac:dyDescent="0.2">
      <c r="F1560" s="60"/>
    </row>
    <row r="1561" spans="6:6" x14ac:dyDescent="0.2">
      <c r="F1561" s="60"/>
    </row>
    <row r="1562" spans="6:6" x14ac:dyDescent="0.2">
      <c r="F1562" s="60"/>
    </row>
    <row r="1563" spans="6:6" x14ac:dyDescent="0.2">
      <c r="F1563" s="60"/>
    </row>
    <row r="1564" spans="6:6" x14ac:dyDescent="0.2">
      <c r="F1564" s="60"/>
    </row>
    <row r="1565" spans="6:6" x14ac:dyDescent="0.2">
      <c r="F1565" s="60"/>
    </row>
    <row r="1566" spans="6:6" x14ac:dyDescent="0.2">
      <c r="F1566" s="60"/>
    </row>
    <row r="1567" spans="6:6" x14ac:dyDescent="0.2">
      <c r="F1567" s="60"/>
    </row>
    <row r="1568" spans="6:6" x14ac:dyDescent="0.2">
      <c r="F1568" s="60"/>
    </row>
    <row r="1569" spans="6:6" x14ac:dyDescent="0.2">
      <c r="F1569" s="60"/>
    </row>
    <row r="1570" spans="6:6" x14ac:dyDescent="0.2">
      <c r="F1570" s="60"/>
    </row>
    <row r="1571" spans="6:6" x14ac:dyDescent="0.2">
      <c r="F1571" s="60"/>
    </row>
    <row r="1572" spans="6:6" x14ac:dyDescent="0.2">
      <c r="F1572" s="60"/>
    </row>
    <row r="1573" spans="6:6" x14ac:dyDescent="0.2">
      <c r="F1573" s="60"/>
    </row>
    <row r="1574" spans="6:6" x14ac:dyDescent="0.2">
      <c r="F1574" s="60"/>
    </row>
    <row r="1575" spans="6:6" x14ac:dyDescent="0.2">
      <c r="F1575" s="60"/>
    </row>
    <row r="1576" spans="6:6" x14ac:dyDescent="0.2">
      <c r="F1576" s="60"/>
    </row>
    <row r="1577" spans="6:6" x14ac:dyDescent="0.2">
      <c r="F1577" s="60"/>
    </row>
    <row r="1578" spans="6:6" x14ac:dyDescent="0.2">
      <c r="F1578" s="60"/>
    </row>
    <row r="1579" spans="6:6" x14ac:dyDescent="0.2">
      <c r="F1579" s="60"/>
    </row>
    <row r="1580" spans="6:6" x14ac:dyDescent="0.2">
      <c r="F1580" s="60"/>
    </row>
    <row r="1581" spans="6:6" x14ac:dyDescent="0.2">
      <c r="F1581" s="60"/>
    </row>
    <row r="1582" spans="6:6" x14ac:dyDescent="0.2">
      <c r="F1582" s="60"/>
    </row>
    <row r="1583" spans="6:6" x14ac:dyDescent="0.2">
      <c r="F1583" s="60"/>
    </row>
    <row r="1584" spans="6:6" x14ac:dyDescent="0.2">
      <c r="F1584" s="60"/>
    </row>
    <row r="1585" spans="6:6" x14ac:dyDescent="0.2">
      <c r="F1585" s="60"/>
    </row>
    <row r="1586" spans="6:6" x14ac:dyDescent="0.2">
      <c r="F1586" s="60"/>
    </row>
    <row r="1587" spans="6:6" x14ac:dyDescent="0.2">
      <c r="F1587" s="60"/>
    </row>
    <row r="1588" spans="6:6" x14ac:dyDescent="0.2">
      <c r="F1588" s="60"/>
    </row>
    <row r="1589" spans="6:6" x14ac:dyDescent="0.2">
      <c r="F1589" s="60"/>
    </row>
    <row r="1590" spans="6:6" x14ac:dyDescent="0.2">
      <c r="F1590" s="60"/>
    </row>
    <row r="1591" spans="6:6" x14ac:dyDescent="0.2">
      <c r="F1591" s="60"/>
    </row>
    <row r="1592" spans="6:6" x14ac:dyDescent="0.2">
      <c r="F1592" s="60"/>
    </row>
    <row r="1593" spans="6:6" x14ac:dyDescent="0.2">
      <c r="F1593" s="60"/>
    </row>
    <row r="1594" spans="6:6" x14ac:dyDescent="0.2">
      <c r="F1594" s="60"/>
    </row>
    <row r="1595" spans="6:6" x14ac:dyDescent="0.2">
      <c r="F1595" s="60"/>
    </row>
    <row r="1596" spans="6:6" x14ac:dyDescent="0.2">
      <c r="F1596" s="60"/>
    </row>
    <row r="1597" spans="6:6" x14ac:dyDescent="0.2">
      <c r="F1597" s="60"/>
    </row>
    <row r="1598" spans="6:6" x14ac:dyDescent="0.2">
      <c r="F1598" s="60"/>
    </row>
    <row r="1599" spans="6:6" x14ac:dyDescent="0.2">
      <c r="F1599" s="60"/>
    </row>
    <row r="1600" spans="6:6" x14ac:dyDescent="0.2">
      <c r="F1600" s="60"/>
    </row>
    <row r="1601" spans="6:6" x14ac:dyDescent="0.2">
      <c r="F1601" s="60"/>
    </row>
    <row r="1602" spans="6:6" x14ac:dyDescent="0.2">
      <c r="F1602" s="60"/>
    </row>
    <row r="1603" spans="6:6" x14ac:dyDescent="0.2">
      <c r="F1603" s="60"/>
    </row>
    <row r="1604" spans="6:6" x14ac:dyDescent="0.2">
      <c r="F1604" s="60"/>
    </row>
    <row r="1605" spans="6:6" x14ac:dyDescent="0.2">
      <c r="F1605" s="60"/>
    </row>
    <row r="1606" spans="6:6" x14ac:dyDescent="0.2">
      <c r="F1606" s="60"/>
    </row>
    <row r="1607" spans="6:6" x14ac:dyDescent="0.2">
      <c r="F1607" s="60"/>
    </row>
    <row r="1608" spans="6:6" x14ac:dyDescent="0.2">
      <c r="F1608" s="60"/>
    </row>
    <row r="1609" spans="6:6" x14ac:dyDescent="0.2">
      <c r="F1609" s="60"/>
    </row>
    <row r="1610" spans="6:6" x14ac:dyDescent="0.2">
      <c r="F1610" s="60"/>
    </row>
    <row r="1611" spans="6:6" x14ac:dyDescent="0.2">
      <c r="F1611" s="60"/>
    </row>
    <row r="1612" spans="6:6" x14ac:dyDescent="0.2">
      <c r="F1612" s="60"/>
    </row>
    <row r="1613" spans="6:6" x14ac:dyDescent="0.2">
      <c r="F1613" s="60"/>
    </row>
    <row r="1614" spans="6:6" x14ac:dyDescent="0.2">
      <c r="F1614" s="60"/>
    </row>
    <row r="1615" spans="6:6" x14ac:dyDescent="0.2">
      <c r="F1615" s="60"/>
    </row>
    <row r="1616" spans="6:6" x14ac:dyDescent="0.2">
      <c r="F1616" s="60"/>
    </row>
    <row r="1617" spans="6:6" x14ac:dyDescent="0.2">
      <c r="F1617" s="60"/>
    </row>
    <row r="1618" spans="6:6" x14ac:dyDescent="0.2">
      <c r="F1618" s="60"/>
    </row>
    <row r="1619" spans="6:6" x14ac:dyDescent="0.2">
      <c r="F1619" s="60"/>
    </row>
    <row r="1620" spans="6:6" x14ac:dyDescent="0.2">
      <c r="F1620" s="60"/>
    </row>
    <row r="1621" spans="6:6" x14ac:dyDescent="0.2">
      <c r="F1621" s="60"/>
    </row>
    <row r="1622" spans="6:6" x14ac:dyDescent="0.2">
      <c r="F1622" s="60"/>
    </row>
    <row r="1623" spans="6:6" x14ac:dyDescent="0.2">
      <c r="F1623" s="60"/>
    </row>
    <row r="1624" spans="6:6" x14ac:dyDescent="0.2">
      <c r="F1624" s="60"/>
    </row>
    <row r="1625" spans="6:6" x14ac:dyDescent="0.2">
      <c r="F1625" s="60"/>
    </row>
    <row r="1626" spans="6:6" x14ac:dyDescent="0.2">
      <c r="F1626" s="60"/>
    </row>
    <row r="1627" spans="6:6" x14ac:dyDescent="0.2">
      <c r="F1627" s="60"/>
    </row>
    <row r="1628" spans="6:6" x14ac:dyDescent="0.2">
      <c r="F1628" s="60"/>
    </row>
    <row r="1629" spans="6:6" x14ac:dyDescent="0.2">
      <c r="F1629" s="60"/>
    </row>
    <row r="1630" spans="6:6" x14ac:dyDescent="0.2">
      <c r="F1630" s="60"/>
    </row>
    <row r="1631" spans="6:6" x14ac:dyDescent="0.2">
      <c r="F1631" s="60"/>
    </row>
    <row r="1632" spans="6:6" x14ac:dyDescent="0.2">
      <c r="F1632" s="60"/>
    </row>
    <row r="1633" spans="6:6" x14ac:dyDescent="0.2">
      <c r="F1633" s="60"/>
    </row>
    <row r="1634" spans="6:6" x14ac:dyDescent="0.2">
      <c r="F1634" s="60"/>
    </row>
    <row r="1635" spans="6:6" x14ac:dyDescent="0.2">
      <c r="F1635" s="60"/>
    </row>
    <row r="1636" spans="6:6" x14ac:dyDescent="0.2">
      <c r="F1636" s="60"/>
    </row>
    <row r="1637" spans="6:6" x14ac:dyDescent="0.2">
      <c r="F1637" s="60"/>
    </row>
    <row r="1638" spans="6:6" x14ac:dyDescent="0.2">
      <c r="F1638" s="60"/>
    </row>
    <row r="1639" spans="6:6" x14ac:dyDescent="0.2">
      <c r="F1639" s="60"/>
    </row>
    <row r="1640" spans="6:6" x14ac:dyDescent="0.2">
      <c r="F1640" s="60"/>
    </row>
    <row r="1641" spans="6:6" x14ac:dyDescent="0.2">
      <c r="F1641" s="60"/>
    </row>
    <row r="1642" spans="6:6" x14ac:dyDescent="0.2">
      <c r="F1642" s="60"/>
    </row>
    <row r="1643" spans="6:6" x14ac:dyDescent="0.2">
      <c r="F1643" s="60"/>
    </row>
    <row r="1644" spans="6:6" x14ac:dyDescent="0.2">
      <c r="F1644" s="60"/>
    </row>
    <row r="1645" spans="6:6" x14ac:dyDescent="0.2">
      <c r="F1645" s="60"/>
    </row>
    <row r="1646" spans="6:6" x14ac:dyDescent="0.2">
      <c r="F1646" s="60"/>
    </row>
    <row r="1647" spans="6:6" x14ac:dyDescent="0.2">
      <c r="F1647" s="60"/>
    </row>
    <row r="1648" spans="6:6" x14ac:dyDescent="0.2">
      <c r="F1648" s="60"/>
    </row>
    <row r="1649" spans="6:6" x14ac:dyDescent="0.2">
      <c r="F1649" s="60"/>
    </row>
    <row r="1650" spans="6:6" x14ac:dyDescent="0.2">
      <c r="F1650" s="60"/>
    </row>
    <row r="1651" spans="6:6" x14ac:dyDescent="0.2">
      <c r="F1651" s="60"/>
    </row>
    <row r="1652" spans="6:6" x14ac:dyDescent="0.2">
      <c r="F1652" s="60"/>
    </row>
    <row r="1653" spans="6:6" x14ac:dyDescent="0.2">
      <c r="F1653" s="60"/>
    </row>
    <row r="1654" spans="6:6" x14ac:dyDescent="0.2">
      <c r="F1654" s="60"/>
    </row>
    <row r="1655" spans="6:6" x14ac:dyDescent="0.2">
      <c r="F1655" s="60"/>
    </row>
    <row r="1656" spans="6:6" x14ac:dyDescent="0.2">
      <c r="F1656" s="60"/>
    </row>
    <row r="1657" spans="6:6" x14ac:dyDescent="0.2">
      <c r="F1657" s="60"/>
    </row>
    <row r="1658" spans="6:6" x14ac:dyDescent="0.2">
      <c r="F1658" s="60"/>
    </row>
    <row r="1659" spans="6:6" x14ac:dyDescent="0.2">
      <c r="F1659" s="60"/>
    </row>
    <row r="1660" spans="6:6" x14ac:dyDescent="0.2">
      <c r="F1660" s="60"/>
    </row>
    <row r="1661" spans="6:6" x14ac:dyDescent="0.2">
      <c r="F1661" s="60"/>
    </row>
    <row r="1662" spans="6:6" x14ac:dyDescent="0.2">
      <c r="F1662" s="60"/>
    </row>
    <row r="1663" spans="6:6" x14ac:dyDescent="0.2">
      <c r="F1663" s="60"/>
    </row>
    <row r="1664" spans="6:6" x14ac:dyDescent="0.2">
      <c r="F1664" s="60"/>
    </row>
    <row r="1665" spans="6:6" x14ac:dyDescent="0.2">
      <c r="F1665" s="60"/>
    </row>
    <row r="1666" spans="6:6" x14ac:dyDescent="0.2">
      <c r="F1666" s="60"/>
    </row>
    <row r="1667" spans="6:6" x14ac:dyDescent="0.2">
      <c r="F1667" s="60"/>
    </row>
    <row r="1668" spans="6:6" x14ac:dyDescent="0.2">
      <c r="F1668" s="60"/>
    </row>
    <row r="1669" spans="6:6" x14ac:dyDescent="0.2">
      <c r="F1669" s="60"/>
    </row>
    <row r="1670" spans="6:6" x14ac:dyDescent="0.2">
      <c r="F1670" s="60"/>
    </row>
    <row r="1671" spans="6:6" x14ac:dyDescent="0.2">
      <c r="F1671" s="60"/>
    </row>
    <row r="1672" spans="6:6" x14ac:dyDescent="0.2">
      <c r="F1672" s="60"/>
    </row>
    <row r="1673" spans="6:6" x14ac:dyDescent="0.2">
      <c r="F1673" s="60"/>
    </row>
    <row r="1674" spans="6:6" x14ac:dyDescent="0.2">
      <c r="F1674" s="60"/>
    </row>
    <row r="1675" spans="6:6" x14ac:dyDescent="0.2">
      <c r="F1675" s="60"/>
    </row>
    <row r="1676" spans="6:6" x14ac:dyDescent="0.2">
      <c r="F1676" s="60"/>
    </row>
    <row r="1677" spans="6:6" x14ac:dyDescent="0.2">
      <c r="F1677" s="60"/>
    </row>
    <row r="1678" spans="6:6" x14ac:dyDescent="0.2">
      <c r="F1678" s="60"/>
    </row>
    <row r="1679" spans="6:6" x14ac:dyDescent="0.2">
      <c r="F1679" s="60"/>
    </row>
    <row r="1680" spans="6:6" x14ac:dyDescent="0.2">
      <c r="F1680" s="60"/>
    </row>
    <row r="1681" spans="6:6" x14ac:dyDescent="0.2">
      <c r="F1681" s="60"/>
    </row>
    <row r="1682" spans="6:6" x14ac:dyDescent="0.2">
      <c r="F1682" s="60"/>
    </row>
    <row r="1683" spans="6:6" x14ac:dyDescent="0.2">
      <c r="F1683" s="60"/>
    </row>
    <row r="1684" spans="6:6" x14ac:dyDescent="0.2">
      <c r="F1684" s="60"/>
    </row>
    <row r="1685" spans="6:6" x14ac:dyDescent="0.2">
      <c r="F1685" s="60"/>
    </row>
    <row r="1686" spans="6:6" x14ac:dyDescent="0.2">
      <c r="F1686" s="60"/>
    </row>
    <row r="1687" spans="6:6" x14ac:dyDescent="0.2">
      <c r="F1687" s="60"/>
    </row>
    <row r="1688" spans="6:6" x14ac:dyDescent="0.2">
      <c r="F1688" s="60"/>
    </row>
    <row r="1689" spans="6:6" x14ac:dyDescent="0.2">
      <c r="F1689" s="60"/>
    </row>
    <row r="1690" spans="6:6" x14ac:dyDescent="0.2">
      <c r="F1690" s="60"/>
    </row>
    <row r="1691" spans="6:6" x14ac:dyDescent="0.2">
      <c r="F1691" s="60"/>
    </row>
    <row r="1692" spans="6:6" x14ac:dyDescent="0.2">
      <c r="F1692" s="60"/>
    </row>
    <row r="1693" spans="6:6" x14ac:dyDescent="0.2">
      <c r="F1693" s="60"/>
    </row>
    <row r="1694" spans="6:6" x14ac:dyDescent="0.2">
      <c r="F1694" s="60"/>
    </row>
    <row r="1695" spans="6:6" x14ac:dyDescent="0.2">
      <c r="F1695" s="60"/>
    </row>
    <row r="1696" spans="6:6" x14ac:dyDescent="0.2">
      <c r="F1696" s="60"/>
    </row>
    <row r="1697" spans="6:6" x14ac:dyDescent="0.2">
      <c r="F1697" s="60"/>
    </row>
    <row r="1698" spans="6:6" x14ac:dyDescent="0.2">
      <c r="F1698" s="60"/>
    </row>
    <row r="1699" spans="6:6" x14ac:dyDescent="0.2">
      <c r="F1699" s="60"/>
    </row>
    <row r="1700" spans="6:6" x14ac:dyDescent="0.2">
      <c r="F1700" s="60"/>
    </row>
    <row r="1701" spans="6:6" x14ac:dyDescent="0.2">
      <c r="F1701" s="60"/>
    </row>
    <row r="1702" spans="6:6" x14ac:dyDescent="0.2">
      <c r="F1702" s="60"/>
    </row>
    <row r="1703" spans="6:6" x14ac:dyDescent="0.2">
      <c r="F1703" s="60"/>
    </row>
    <row r="1704" spans="6:6" x14ac:dyDescent="0.2">
      <c r="F1704" s="60"/>
    </row>
    <row r="1705" spans="6:6" x14ac:dyDescent="0.2">
      <c r="F1705" s="60"/>
    </row>
    <row r="1706" spans="6:6" x14ac:dyDescent="0.2">
      <c r="F1706" s="60"/>
    </row>
    <row r="1707" spans="6:6" x14ac:dyDescent="0.2">
      <c r="F1707" s="60"/>
    </row>
    <row r="1708" spans="6:6" x14ac:dyDescent="0.2">
      <c r="F1708" s="60"/>
    </row>
    <row r="1709" spans="6:6" x14ac:dyDescent="0.2">
      <c r="F1709" s="60"/>
    </row>
    <row r="1710" spans="6:6" x14ac:dyDescent="0.2">
      <c r="F1710" s="60"/>
    </row>
    <row r="1711" spans="6:6" x14ac:dyDescent="0.2">
      <c r="F1711" s="60"/>
    </row>
    <row r="1712" spans="6:6" x14ac:dyDescent="0.2">
      <c r="F1712" s="60"/>
    </row>
    <row r="1713" spans="6:6" x14ac:dyDescent="0.2">
      <c r="F1713" s="60"/>
    </row>
    <row r="1714" spans="6:6" x14ac:dyDescent="0.2">
      <c r="F1714" s="60"/>
    </row>
    <row r="1715" spans="6:6" x14ac:dyDescent="0.2">
      <c r="F1715" s="60"/>
    </row>
    <row r="1716" spans="6:6" x14ac:dyDescent="0.2">
      <c r="F1716" s="60"/>
    </row>
    <row r="1717" spans="6:6" x14ac:dyDescent="0.2">
      <c r="F1717" s="60"/>
    </row>
    <row r="1718" spans="6:6" x14ac:dyDescent="0.2">
      <c r="F1718" s="60"/>
    </row>
    <row r="1719" spans="6:6" x14ac:dyDescent="0.2">
      <c r="F1719" s="60"/>
    </row>
    <row r="1720" spans="6:6" x14ac:dyDescent="0.2">
      <c r="F1720" s="60"/>
    </row>
    <row r="1721" spans="6:6" x14ac:dyDescent="0.2">
      <c r="F1721" s="60"/>
    </row>
    <row r="1722" spans="6:6" x14ac:dyDescent="0.2">
      <c r="F1722" s="60"/>
    </row>
    <row r="1723" spans="6:6" x14ac:dyDescent="0.2">
      <c r="F1723" s="60"/>
    </row>
    <row r="1724" spans="6:6" x14ac:dyDescent="0.2">
      <c r="F1724" s="60"/>
    </row>
    <row r="1725" spans="6:6" x14ac:dyDescent="0.2">
      <c r="F1725" s="60"/>
    </row>
    <row r="1726" spans="6:6" x14ac:dyDescent="0.2">
      <c r="F1726" s="60"/>
    </row>
    <row r="1727" spans="6:6" x14ac:dyDescent="0.2">
      <c r="F1727" s="60"/>
    </row>
    <row r="1728" spans="6:6" x14ac:dyDescent="0.2">
      <c r="F1728" s="60"/>
    </row>
    <row r="1729" spans="6:6" x14ac:dyDescent="0.2">
      <c r="F1729" s="60"/>
    </row>
    <row r="1730" spans="6:6" x14ac:dyDescent="0.2">
      <c r="F1730" s="60"/>
    </row>
    <row r="1731" spans="6:6" x14ac:dyDescent="0.2">
      <c r="F1731" s="60"/>
    </row>
    <row r="1732" spans="6:6" x14ac:dyDescent="0.2">
      <c r="F1732" s="60"/>
    </row>
    <row r="1733" spans="6:6" x14ac:dyDescent="0.2">
      <c r="F1733" s="60"/>
    </row>
    <row r="1734" spans="6:6" x14ac:dyDescent="0.2">
      <c r="F1734" s="60"/>
    </row>
    <row r="1735" spans="6:6" x14ac:dyDescent="0.2">
      <c r="F1735" s="60"/>
    </row>
    <row r="1736" spans="6:6" x14ac:dyDescent="0.2">
      <c r="F1736" s="60"/>
    </row>
    <row r="1737" spans="6:6" x14ac:dyDescent="0.2">
      <c r="F1737" s="60"/>
    </row>
    <row r="1738" spans="6:6" x14ac:dyDescent="0.2">
      <c r="F1738" s="60"/>
    </row>
    <row r="1739" spans="6:6" x14ac:dyDescent="0.2">
      <c r="F1739" s="60"/>
    </row>
    <row r="1740" spans="6:6" x14ac:dyDescent="0.2">
      <c r="F1740" s="60"/>
    </row>
    <row r="1741" spans="6:6" x14ac:dyDescent="0.2">
      <c r="F1741" s="60"/>
    </row>
    <row r="1742" spans="6:6" x14ac:dyDescent="0.2">
      <c r="F1742" s="60"/>
    </row>
    <row r="1743" spans="6:6" x14ac:dyDescent="0.2">
      <c r="F1743" s="60"/>
    </row>
    <row r="1744" spans="6:6" x14ac:dyDescent="0.2">
      <c r="F1744" s="60"/>
    </row>
    <row r="1745" spans="6:6" x14ac:dyDescent="0.2">
      <c r="F1745" s="60"/>
    </row>
    <row r="1746" spans="6:6" x14ac:dyDescent="0.2">
      <c r="F1746" s="60"/>
    </row>
    <row r="1747" spans="6:6" x14ac:dyDescent="0.2">
      <c r="F1747" s="60"/>
    </row>
    <row r="1748" spans="6:6" x14ac:dyDescent="0.2">
      <c r="F1748" s="60"/>
    </row>
    <row r="1749" spans="6:6" x14ac:dyDescent="0.2">
      <c r="F1749" s="60"/>
    </row>
    <row r="1750" spans="6:6" x14ac:dyDescent="0.2">
      <c r="F1750" s="60"/>
    </row>
    <row r="1751" spans="6:6" x14ac:dyDescent="0.2">
      <c r="F1751" s="60"/>
    </row>
    <row r="1752" spans="6:6" x14ac:dyDescent="0.2">
      <c r="F1752" s="60"/>
    </row>
    <row r="1753" spans="6:6" x14ac:dyDescent="0.2">
      <c r="F1753" s="60"/>
    </row>
    <row r="1754" spans="6:6" x14ac:dyDescent="0.2">
      <c r="F1754" s="60"/>
    </row>
    <row r="1755" spans="6:6" x14ac:dyDescent="0.2">
      <c r="F1755" s="60"/>
    </row>
    <row r="1756" spans="6:6" x14ac:dyDescent="0.2">
      <c r="F1756" s="60"/>
    </row>
    <row r="1757" spans="6:6" x14ac:dyDescent="0.2">
      <c r="F1757" s="60"/>
    </row>
    <row r="1758" spans="6:6" x14ac:dyDescent="0.2">
      <c r="F1758" s="60"/>
    </row>
    <row r="1759" spans="6:6" x14ac:dyDescent="0.2">
      <c r="F1759" s="60"/>
    </row>
    <row r="1760" spans="6:6" x14ac:dyDescent="0.2">
      <c r="F1760" s="60"/>
    </row>
    <row r="1761" spans="6:6" x14ac:dyDescent="0.2">
      <c r="F1761" s="60"/>
    </row>
    <row r="1762" spans="6:6" x14ac:dyDescent="0.2">
      <c r="F1762" s="60"/>
    </row>
    <row r="1763" spans="6:6" x14ac:dyDescent="0.2">
      <c r="F1763" s="60"/>
    </row>
    <row r="1764" spans="6:6" x14ac:dyDescent="0.2">
      <c r="F1764" s="60"/>
    </row>
    <row r="1765" spans="6:6" x14ac:dyDescent="0.2">
      <c r="F1765" s="60"/>
    </row>
    <row r="1766" spans="6:6" x14ac:dyDescent="0.2">
      <c r="F1766" s="60"/>
    </row>
    <row r="1767" spans="6:6" x14ac:dyDescent="0.2">
      <c r="F1767" s="60"/>
    </row>
    <row r="1768" spans="6:6" x14ac:dyDescent="0.2">
      <c r="F1768" s="60"/>
    </row>
    <row r="1769" spans="6:6" x14ac:dyDescent="0.2">
      <c r="F1769" s="60"/>
    </row>
    <row r="1770" spans="6:6" x14ac:dyDescent="0.2">
      <c r="F1770" s="60"/>
    </row>
    <row r="1771" spans="6:6" x14ac:dyDescent="0.2">
      <c r="F1771" s="60"/>
    </row>
    <row r="1772" spans="6:6" x14ac:dyDescent="0.2">
      <c r="F1772" s="60"/>
    </row>
    <row r="1773" spans="6:6" x14ac:dyDescent="0.2">
      <c r="F1773" s="60"/>
    </row>
    <row r="1774" spans="6:6" x14ac:dyDescent="0.2">
      <c r="F1774" s="60"/>
    </row>
    <row r="1775" spans="6:6" x14ac:dyDescent="0.2">
      <c r="F1775" s="60"/>
    </row>
    <row r="1776" spans="6:6" x14ac:dyDescent="0.2">
      <c r="F1776" s="60"/>
    </row>
    <row r="1777" spans="6:6" x14ac:dyDescent="0.2">
      <c r="F1777" s="60"/>
    </row>
    <row r="1778" spans="6:6" x14ac:dyDescent="0.2">
      <c r="F1778" s="60"/>
    </row>
    <row r="1779" spans="6:6" x14ac:dyDescent="0.2">
      <c r="F1779" s="60"/>
    </row>
    <row r="1780" spans="6:6" x14ac:dyDescent="0.2">
      <c r="F1780" s="60"/>
    </row>
    <row r="1781" spans="6:6" x14ac:dyDescent="0.2">
      <c r="F1781" s="60"/>
    </row>
    <row r="1782" spans="6:6" x14ac:dyDescent="0.2">
      <c r="F1782" s="60"/>
    </row>
    <row r="1783" spans="6:6" x14ac:dyDescent="0.2">
      <c r="F1783" s="60"/>
    </row>
    <row r="1784" spans="6:6" x14ac:dyDescent="0.2">
      <c r="F1784" s="60"/>
    </row>
    <row r="1785" spans="6:6" x14ac:dyDescent="0.2">
      <c r="F1785" s="60"/>
    </row>
    <row r="1786" spans="6:6" x14ac:dyDescent="0.2">
      <c r="F1786" s="60"/>
    </row>
    <row r="1787" spans="6:6" x14ac:dyDescent="0.2">
      <c r="F1787" s="60"/>
    </row>
    <row r="1788" spans="6:6" x14ac:dyDescent="0.2">
      <c r="F1788" s="60"/>
    </row>
    <row r="1789" spans="6:6" x14ac:dyDescent="0.2">
      <c r="F1789" s="60"/>
    </row>
    <row r="1790" spans="6:6" x14ac:dyDescent="0.2">
      <c r="F1790" s="60"/>
    </row>
    <row r="1791" spans="6:6" x14ac:dyDescent="0.2">
      <c r="F1791" s="60"/>
    </row>
    <row r="1792" spans="6:6" x14ac:dyDescent="0.2">
      <c r="F1792" s="60"/>
    </row>
    <row r="1793" spans="6:6" x14ac:dyDescent="0.2">
      <c r="F1793" s="60"/>
    </row>
    <row r="1794" spans="6:6" x14ac:dyDescent="0.2">
      <c r="F1794" s="60"/>
    </row>
    <row r="1795" spans="6:6" x14ac:dyDescent="0.2">
      <c r="F1795" s="60"/>
    </row>
    <row r="1796" spans="6:6" x14ac:dyDescent="0.2">
      <c r="F1796" s="60"/>
    </row>
    <row r="1797" spans="6:6" x14ac:dyDescent="0.2">
      <c r="F1797" s="60"/>
    </row>
    <row r="1798" spans="6:6" x14ac:dyDescent="0.2">
      <c r="F1798" s="60"/>
    </row>
    <row r="1799" spans="6:6" x14ac:dyDescent="0.2">
      <c r="F1799" s="60"/>
    </row>
    <row r="1800" spans="6:6" x14ac:dyDescent="0.2">
      <c r="F1800" s="60"/>
    </row>
    <row r="1801" spans="6:6" x14ac:dyDescent="0.2">
      <c r="F1801" s="60"/>
    </row>
    <row r="1802" spans="6:6" x14ac:dyDescent="0.2">
      <c r="F1802" s="60"/>
    </row>
    <row r="1803" spans="6:6" x14ac:dyDescent="0.2">
      <c r="F1803" s="60"/>
    </row>
    <row r="1804" spans="6:6" x14ac:dyDescent="0.2">
      <c r="F1804" s="60"/>
    </row>
    <row r="1805" spans="6:6" x14ac:dyDescent="0.2">
      <c r="F1805" s="60"/>
    </row>
    <row r="1806" spans="6:6" x14ac:dyDescent="0.2">
      <c r="F1806" s="60"/>
    </row>
    <row r="1807" spans="6:6" x14ac:dyDescent="0.2">
      <c r="F1807" s="60"/>
    </row>
    <row r="1808" spans="6:6" x14ac:dyDescent="0.2">
      <c r="F1808" s="60"/>
    </row>
    <row r="1809" spans="6:6" x14ac:dyDescent="0.2">
      <c r="F1809" s="60"/>
    </row>
    <row r="1810" spans="6:6" x14ac:dyDescent="0.2">
      <c r="F1810" s="60"/>
    </row>
    <row r="1811" spans="6:6" x14ac:dyDescent="0.2">
      <c r="F1811" s="60"/>
    </row>
    <row r="1812" spans="6:6" x14ac:dyDescent="0.2">
      <c r="F1812" s="60"/>
    </row>
    <row r="1813" spans="6:6" x14ac:dyDescent="0.2">
      <c r="F1813" s="60"/>
    </row>
    <row r="1814" spans="6:6" x14ac:dyDescent="0.2">
      <c r="F1814" s="60"/>
    </row>
    <row r="1815" spans="6:6" x14ac:dyDescent="0.2">
      <c r="F1815" s="60"/>
    </row>
    <row r="1816" spans="6:6" x14ac:dyDescent="0.2">
      <c r="F1816" s="60"/>
    </row>
    <row r="1817" spans="6:6" x14ac:dyDescent="0.2">
      <c r="F1817" s="60"/>
    </row>
    <row r="1818" spans="6:6" x14ac:dyDescent="0.2">
      <c r="F1818" s="60"/>
    </row>
    <row r="1819" spans="6:6" x14ac:dyDescent="0.2">
      <c r="F1819" s="60"/>
    </row>
    <row r="1820" spans="6:6" x14ac:dyDescent="0.2">
      <c r="F1820" s="60"/>
    </row>
    <row r="1821" spans="6:6" x14ac:dyDescent="0.2">
      <c r="F1821" s="60"/>
    </row>
    <row r="1822" spans="6:6" x14ac:dyDescent="0.2">
      <c r="F1822" s="60"/>
    </row>
    <row r="1823" spans="6:6" x14ac:dyDescent="0.2">
      <c r="F1823" s="60"/>
    </row>
    <row r="1824" spans="6:6" x14ac:dyDescent="0.2">
      <c r="F1824" s="60"/>
    </row>
    <row r="1825" spans="6:6" x14ac:dyDescent="0.2">
      <c r="F1825" s="60"/>
    </row>
    <row r="1826" spans="6:6" x14ac:dyDescent="0.2">
      <c r="F1826" s="60"/>
    </row>
    <row r="1827" spans="6:6" x14ac:dyDescent="0.2">
      <c r="F1827" s="60"/>
    </row>
    <row r="1828" spans="6:6" x14ac:dyDescent="0.2">
      <c r="F1828" s="60"/>
    </row>
    <row r="1829" spans="6:6" x14ac:dyDescent="0.2">
      <c r="F1829" s="60"/>
    </row>
    <row r="1830" spans="6:6" x14ac:dyDescent="0.2">
      <c r="F1830" s="60"/>
    </row>
    <row r="1831" spans="6:6" x14ac:dyDescent="0.2">
      <c r="F1831" s="60"/>
    </row>
    <row r="1832" spans="6:6" x14ac:dyDescent="0.2">
      <c r="F1832" s="60"/>
    </row>
    <row r="1833" spans="6:6" x14ac:dyDescent="0.2">
      <c r="F1833" s="60"/>
    </row>
    <row r="1834" spans="6:6" x14ac:dyDescent="0.2">
      <c r="F1834" s="60"/>
    </row>
    <row r="1835" spans="6:6" x14ac:dyDescent="0.2">
      <c r="F1835" s="60"/>
    </row>
    <row r="1836" spans="6:6" x14ac:dyDescent="0.2">
      <c r="F1836" s="60"/>
    </row>
    <row r="1837" spans="6:6" x14ac:dyDescent="0.2">
      <c r="F1837" s="60"/>
    </row>
    <row r="1838" spans="6:6" x14ac:dyDescent="0.2">
      <c r="F1838" s="60"/>
    </row>
    <row r="1839" spans="6:6" x14ac:dyDescent="0.2">
      <c r="F1839" s="60"/>
    </row>
    <row r="1840" spans="6:6" x14ac:dyDescent="0.2">
      <c r="F1840" s="60"/>
    </row>
    <row r="1841" spans="6:6" x14ac:dyDescent="0.2">
      <c r="F1841" s="60"/>
    </row>
    <row r="1842" spans="6:6" x14ac:dyDescent="0.2">
      <c r="F1842" s="60"/>
    </row>
    <row r="1843" spans="6:6" x14ac:dyDescent="0.2">
      <c r="F1843" s="60"/>
    </row>
    <row r="1844" spans="6:6" x14ac:dyDescent="0.2">
      <c r="F1844" s="60"/>
    </row>
    <row r="1845" spans="6:6" x14ac:dyDescent="0.2">
      <c r="F1845" s="60"/>
    </row>
    <row r="1846" spans="6:6" x14ac:dyDescent="0.2">
      <c r="F1846" s="60"/>
    </row>
    <row r="1847" spans="6:6" x14ac:dyDescent="0.2">
      <c r="F1847" s="60"/>
    </row>
    <row r="1848" spans="6:6" x14ac:dyDescent="0.2">
      <c r="F1848" s="60"/>
    </row>
    <row r="1849" spans="6:6" x14ac:dyDescent="0.2">
      <c r="F1849" s="60"/>
    </row>
    <row r="1850" spans="6:6" x14ac:dyDescent="0.2">
      <c r="F1850" s="60"/>
    </row>
    <row r="1851" spans="6:6" x14ac:dyDescent="0.2">
      <c r="F1851" s="60"/>
    </row>
    <row r="1852" spans="6:6" x14ac:dyDescent="0.2">
      <c r="F1852" s="60"/>
    </row>
    <row r="1853" spans="6:6" x14ac:dyDescent="0.2">
      <c r="F1853" s="60"/>
    </row>
    <row r="1854" spans="6:6" x14ac:dyDescent="0.2">
      <c r="F1854" s="60"/>
    </row>
    <row r="1855" spans="6:6" x14ac:dyDescent="0.2">
      <c r="F1855" s="60"/>
    </row>
    <row r="1856" spans="6:6" x14ac:dyDescent="0.2">
      <c r="F1856" s="60"/>
    </row>
    <row r="1857" spans="6:6" x14ac:dyDescent="0.2">
      <c r="F1857" s="60"/>
    </row>
    <row r="1858" spans="6:6" x14ac:dyDescent="0.2">
      <c r="F1858" s="60"/>
    </row>
    <row r="1859" spans="6:6" x14ac:dyDescent="0.2">
      <c r="F1859" s="60"/>
    </row>
    <row r="1860" spans="6:6" x14ac:dyDescent="0.2">
      <c r="F1860" s="60"/>
    </row>
    <row r="1861" spans="6:6" x14ac:dyDescent="0.2">
      <c r="F1861" s="60"/>
    </row>
    <row r="1862" spans="6:6" x14ac:dyDescent="0.2">
      <c r="F1862" s="60"/>
    </row>
    <row r="1863" spans="6:6" x14ac:dyDescent="0.2">
      <c r="F1863" s="60"/>
    </row>
    <row r="1864" spans="6:6" x14ac:dyDescent="0.2">
      <c r="F1864" s="60"/>
    </row>
    <row r="1865" spans="6:6" x14ac:dyDescent="0.2">
      <c r="F1865" s="60"/>
    </row>
    <row r="1866" spans="6:6" x14ac:dyDescent="0.2">
      <c r="F1866" s="60"/>
    </row>
    <row r="1867" spans="6:6" x14ac:dyDescent="0.2">
      <c r="F1867" s="60"/>
    </row>
    <row r="1868" spans="6:6" x14ac:dyDescent="0.2">
      <c r="F1868" s="60"/>
    </row>
    <row r="1869" spans="6:6" x14ac:dyDescent="0.2">
      <c r="F1869" s="60"/>
    </row>
    <row r="1870" spans="6:6" x14ac:dyDescent="0.2">
      <c r="F1870" s="60"/>
    </row>
    <row r="1871" spans="6:6" x14ac:dyDescent="0.2">
      <c r="F1871" s="60"/>
    </row>
    <row r="1872" spans="6:6" x14ac:dyDescent="0.2">
      <c r="F1872" s="60"/>
    </row>
    <row r="1873" spans="6:6" x14ac:dyDescent="0.2">
      <c r="F1873" s="60"/>
    </row>
    <row r="1874" spans="6:6" x14ac:dyDescent="0.2">
      <c r="F1874" s="60"/>
    </row>
    <row r="1875" spans="6:6" x14ac:dyDescent="0.2">
      <c r="F1875" s="60"/>
    </row>
    <row r="1876" spans="6:6" x14ac:dyDescent="0.2">
      <c r="F1876" s="60"/>
    </row>
    <row r="1877" spans="6:6" x14ac:dyDescent="0.2">
      <c r="F1877" s="60"/>
    </row>
    <row r="1878" spans="6:6" x14ac:dyDescent="0.2">
      <c r="F1878" s="60"/>
    </row>
    <row r="1879" spans="6:6" x14ac:dyDescent="0.2">
      <c r="F1879" s="60"/>
    </row>
    <row r="1880" spans="6:6" x14ac:dyDescent="0.2">
      <c r="F1880" s="60"/>
    </row>
    <row r="1881" spans="6:6" x14ac:dyDescent="0.2">
      <c r="F1881" s="60"/>
    </row>
    <row r="1882" spans="6:6" x14ac:dyDescent="0.2">
      <c r="F1882" s="60"/>
    </row>
    <row r="1883" spans="6:6" x14ac:dyDescent="0.2">
      <c r="F1883" s="60"/>
    </row>
    <row r="1884" spans="6:6" x14ac:dyDescent="0.2">
      <c r="F1884" s="60"/>
    </row>
    <row r="1885" spans="6:6" x14ac:dyDescent="0.2">
      <c r="F1885" s="60"/>
    </row>
    <row r="1886" spans="6:6" x14ac:dyDescent="0.2">
      <c r="F1886" s="60"/>
    </row>
    <row r="1887" spans="6:6" x14ac:dyDescent="0.2">
      <c r="F1887" s="60"/>
    </row>
    <row r="1888" spans="6:6" x14ac:dyDescent="0.2">
      <c r="F1888" s="60"/>
    </row>
    <row r="1889" spans="6:6" x14ac:dyDescent="0.2">
      <c r="F1889" s="60"/>
    </row>
    <row r="1890" spans="6:6" x14ac:dyDescent="0.2">
      <c r="F1890" s="60"/>
    </row>
    <row r="1891" spans="6:6" x14ac:dyDescent="0.2">
      <c r="F1891" s="60"/>
    </row>
    <row r="1892" spans="6:6" x14ac:dyDescent="0.2">
      <c r="F1892" s="60"/>
    </row>
    <row r="1893" spans="6:6" x14ac:dyDescent="0.2">
      <c r="F1893" s="60"/>
    </row>
    <row r="1894" spans="6:6" x14ac:dyDescent="0.2">
      <c r="F1894" s="60"/>
    </row>
    <row r="1895" spans="6:6" x14ac:dyDescent="0.2">
      <c r="F1895" s="60"/>
    </row>
    <row r="1896" spans="6:6" x14ac:dyDescent="0.2">
      <c r="F1896" s="60"/>
    </row>
    <row r="1897" spans="6:6" x14ac:dyDescent="0.2">
      <c r="F1897" s="60"/>
    </row>
    <row r="1898" spans="6:6" x14ac:dyDescent="0.2">
      <c r="F1898" s="60"/>
    </row>
    <row r="1899" spans="6:6" x14ac:dyDescent="0.2">
      <c r="F1899" s="60"/>
    </row>
    <row r="1900" spans="6:6" x14ac:dyDescent="0.2">
      <c r="F1900" s="60"/>
    </row>
    <row r="1901" spans="6:6" x14ac:dyDescent="0.2">
      <c r="F1901" s="60"/>
    </row>
    <row r="1902" spans="6:6" x14ac:dyDescent="0.2">
      <c r="F1902" s="60"/>
    </row>
    <row r="1903" spans="6:6" x14ac:dyDescent="0.2">
      <c r="F1903" s="60"/>
    </row>
    <row r="1904" spans="6:6" x14ac:dyDescent="0.2">
      <c r="F1904" s="60"/>
    </row>
    <row r="1905" spans="6:6" x14ac:dyDescent="0.2">
      <c r="F1905" s="60"/>
    </row>
    <row r="1906" spans="6:6" x14ac:dyDescent="0.2">
      <c r="F1906" s="60"/>
    </row>
    <row r="1907" spans="6:6" x14ac:dyDescent="0.2">
      <c r="F1907" s="60"/>
    </row>
    <row r="1908" spans="6:6" x14ac:dyDescent="0.2">
      <c r="F1908" s="60"/>
    </row>
    <row r="1909" spans="6:6" x14ac:dyDescent="0.2">
      <c r="F1909" s="60"/>
    </row>
    <row r="1910" spans="6:6" x14ac:dyDescent="0.2">
      <c r="F1910" s="60"/>
    </row>
    <row r="1911" spans="6:6" x14ac:dyDescent="0.2">
      <c r="F1911" s="60"/>
    </row>
    <row r="1912" spans="6:6" x14ac:dyDescent="0.2">
      <c r="F1912" s="60"/>
    </row>
    <row r="1913" spans="6:6" x14ac:dyDescent="0.2">
      <c r="F1913" s="60"/>
    </row>
    <row r="1914" spans="6:6" x14ac:dyDescent="0.2">
      <c r="F1914" s="60"/>
    </row>
    <row r="1915" spans="6:6" x14ac:dyDescent="0.2">
      <c r="F1915" s="60"/>
    </row>
    <row r="1916" spans="6:6" x14ac:dyDescent="0.2">
      <c r="F1916" s="60"/>
    </row>
    <row r="1917" spans="6:6" x14ac:dyDescent="0.2">
      <c r="F1917" s="60"/>
    </row>
    <row r="1918" spans="6:6" x14ac:dyDescent="0.2">
      <c r="F1918" s="60"/>
    </row>
    <row r="1919" spans="6:6" x14ac:dyDescent="0.2">
      <c r="F1919" s="60"/>
    </row>
    <row r="1920" spans="6:6" x14ac:dyDescent="0.2">
      <c r="F1920" s="60"/>
    </row>
    <row r="1921" spans="6:6" x14ac:dyDescent="0.2">
      <c r="F1921" s="60"/>
    </row>
    <row r="1922" spans="6:6" x14ac:dyDescent="0.2">
      <c r="F1922" s="60"/>
    </row>
    <row r="1923" spans="6:6" x14ac:dyDescent="0.2">
      <c r="F1923" s="60"/>
    </row>
    <row r="1924" spans="6:6" x14ac:dyDescent="0.2">
      <c r="F1924" s="60"/>
    </row>
    <row r="1925" spans="6:6" x14ac:dyDescent="0.2">
      <c r="F1925" s="60"/>
    </row>
    <row r="1926" spans="6:6" x14ac:dyDescent="0.2">
      <c r="F1926" s="60"/>
    </row>
    <row r="1927" spans="6:6" x14ac:dyDescent="0.2">
      <c r="F1927" s="60"/>
    </row>
    <row r="1928" spans="6:6" x14ac:dyDescent="0.2">
      <c r="F1928" s="60"/>
    </row>
    <row r="1929" spans="6:6" x14ac:dyDescent="0.2">
      <c r="F1929" s="60"/>
    </row>
    <row r="1930" spans="6:6" x14ac:dyDescent="0.2">
      <c r="F1930" s="60"/>
    </row>
    <row r="1931" spans="6:6" x14ac:dyDescent="0.2">
      <c r="F1931" s="60"/>
    </row>
    <row r="1932" spans="6:6" x14ac:dyDescent="0.2">
      <c r="F1932" s="60"/>
    </row>
    <row r="1933" spans="6:6" x14ac:dyDescent="0.2">
      <c r="F1933" s="60"/>
    </row>
    <row r="1934" spans="6:6" x14ac:dyDescent="0.2">
      <c r="F1934" s="60"/>
    </row>
    <row r="1935" spans="6:6" x14ac:dyDescent="0.2">
      <c r="F1935" s="60"/>
    </row>
    <row r="1936" spans="6:6" x14ac:dyDescent="0.2">
      <c r="F1936" s="60"/>
    </row>
    <row r="1937" spans="6:6" x14ac:dyDescent="0.2">
      <c r="F1937" s="60"/>
    </row>
    <row r="1938" spans="6:6" x14ac:dyDescent="0.2">
      <c r="F1938" s="60"/>
    </row>
    <row r="1939" spans="6:6" x14ac:dyDescent="0.2">
      <c r="F1939" s="60"/>
    </row>
    <row r="1940" spans="6:6" x14ac:dyDescent="0.2">
      <c r="F1940" s="60"/>
    </row>
    <row r="1941" spans="6:6" x14ac:dyDescent="0.2">
      <c r="F1941" s="60"/>
    </row>
    <row r="1942" spans="6:6" x14ac:dyDescent="0.2">
      <c r="F1942" s="60"/>
    </row>
    <row r="1943" spans="6:6" x14ac:dyDescent="0.2">
      <c r="F1943" s="60"/>
    </row>
    <row r="1944" spans="6:6" x14ac:dyDescent="0.2">
      <c r="F1944" s="60"/>
    </row>
    <row r="1945" spans="6:6" x14ac:dyDescent="0.2">
      <c r="F1945" s="60"/>
    </row>
    <row r="1946" spans="6:6" x14ac:dyDescent="0.2">
      <c r="F1946" s="60"/>
    </row>
    <row r="1947" spans="6:6" x14ac:dyDescent="0.2">
      <c r="F1947" s="60"/>
    </row>
    <row r="1948" spans="6:6" x14ac:dyDescent="0.2">
      <c r="F1948" s="60"/>
    </row>
    <row r="1949" spans="6:6" x14ac:dyDescent="0.2">
      <c r="F1949" s="60"/>
    </row>
    <row r="1950" spans="6:6" x14ac:dyDescent="0.2">
      <c r="F1950" s="60"/>
    </row>
    <row r="1951" spans="6:6" x14ac:dyDescent="0.2">
      <c r="F1951" s="60"/>
    </row>
    <row r="1952" spans="6:6" x14ac:dyDescent="0.2">
      <c r="F1952" s="60"/>
    </row>
    <row r="1953" spans="6:6" x14ac:dyDescent="0.2">
      <c r="F1953" s="60"/>
    </row>
    <row r="1954" spans="6:6" x14ac:dyDescent="0.2">
      <c r="F1954" s="60"/>
    </row>
    <row r="1955" spans="6:6" x14ac:dyDescent="0.2">
      <c r="F1955" s="60"/>
    </row>
    <row r="1956" spans="6:6" x14ac:dyDescent="0.2">
      <c r="F1956" s="60"/>
    </row>
    <row r="1957" spans="6:6" x14ac:dyDescent="0.2">
      <c r="F1957" s="60"/>
    </row>
    <row r="1958" spans="6:6" x14ac:dyDescent="0.2">
      <c r="F1958" s="60"/>
    </row>
    <row r="1959" spans="6:6" x14ac:dyDescent="0.2">
      <c r="F1959" s="60"/>
    </row>
    <row r="1960" spans="6:6" x14ac:dyDescent="0.2">
      <c r="F1960" s="60"/>
    </row>
    <row r="1961" spans="6:6" x14ac:dyDescent="0.2">
      <c r="F1961" s="60"/>
    </row>
    <row r="1962" spans="6:6" x14ac:dyDescent="0.2">
      <c r="F1962" s="60"/>
    </row>
    <row r="1963" spans="6:6" x14ac:dyDescent="0.2">
      <c r="F1963" s="60"/>
    </row>
    <row r="1964" spans="6:6" x14ac:dyDescent="0.2">
      <c r="F1964" s="60"/>
    </row>
    <row r="1965" spans="6:6" x14ac:dyDescent="0.2">
      <c r="F1965" s="60"/>
    </row>
    <row r="1966" spans="6:6" x14ac:dyDescent="0.2">
      <c r="F1966" s="60"/>
    </row>
    <row r="1967" spans="6:6" x14ac:dyDescent="0.2">
      <c r="F1967" s="60"/>
    </row>
    <row r="1968" spans="6:6" x14ac:dyDescent="0.2">
      <c r="F1968" s="60"/>
    </row>
    <row r="1969" spans="6:6" x14ac:dyDescent="0.2">
      <c r="F1969" s="60"/>
    </row>
    <row r="1970" spans="6:6" x14ac:dyDescent="0.2">
      <c r="F1970" s="60"/>
    </row>
    <row r="1971" spans="6:6" x14ac:dyDescent="0.2">
      <c r="F1971" s="60"/>
    </row>
    <row r="1972" spans="6:6" x14ac:dyDescent="0.2">
      <c r="F1972" s="60"/>
    </row>
    <row r="1973" spans="6:6" x14ac:dyDescent="0.2">
      <c r="F1973" s="60"/>
    </row>
  </sheetData>
  <conditionalFormatting sqref="G1:Q65536">
    <cfRule type="containsErrors" dxfId="0" priority="1">
      <formula>ISERROR(G1)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Sheet1</vt:lpstr>
      <vt:lpstr>Sheet2</vt:lpstr>
      <vt:lpstr>Sheet3</vt:lpstr>
      <vt:lpstr>D</vt:lpstr>
      <vt:lpstr>U</vt:lpstr>
      <vt:lpstr>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2019-11-30T16:52:07Z</dcterms:created>
  <dcterms:modified xsi:type="dcterms:W3CDTF">2019-12-26T18:53:25Z</dcterms:modified>
</cp:coreProperties>
</file>