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ms/Desktop/deltahedging/deltahedging/deltahedging/"/>
    </mc:Choice>
  </mc:AlternateContent>
  <xr:revisionPtr revIDLastSave="0" documentId="13_ncr:1_{78C764E6-ABCA-344D-BE73-E049DF546033}" xr6:coauthVersionLast="45" xr6:coauthVersionMax="45" xr10:uidLastSave="{00000000-0000-0000-0000-000000000000}"/>
  <bookViews>
    <workbookView xWindow="0" yWindow="460" windowWidth="28800" windowHeight="16240" activeTab="1" xr2:uid="{FC26BE07-C3A6-8D4A-8019-EC791081BC06}"/>
  </bookViews>
  <sheets>
    <sheet name="Sheet1" sheetId="1" r:id="rId1"/>
    <sheet name="Sheet2" sheetId="2" r:id="rId2"/>
    <sheet name="Sheet3" sheetId="3" r:id="rId3"/>
  </sheets>
  <definedNames>
    <definedName name="D">Sheet1!$C$17</definedName>
    <definedName name="solver_adj" localSheetId="0" hidden="1">Sheet1!$D$14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Sheet1!$E$28</definedName>
    <definedName name="solver_lhs2" localSheetId="0" hidden="1">Sheet1!$E$29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Sheet1!$F$28</definedName>
    <definedName name="solver_rhs2" localSheetId="0" hidden="1">Sheet1!$F$29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261.6586</definedName>
    <definedName name="solver_ver" localSheetId="0" hidden="1">2</definedName>
    <definedName name="U">Sheet1!$C$16</definedName>
    <definedName name="UP">Sheet1!$C$16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G2" i="2"/>
  <c r="T4" i="3" l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AE1" i="2"/>
  <c r="T5" i="3"/>
  <c r="T6" i="3"/>
  <c r="T2" i="3"/>
  <c r="H6" i="3" s="1"/>
  <c r="AD1" i="2"/>
  <c r="C10" i="1"/>
  <c r="C12" i="1"/>
  <c r="C13" i="1"/>
  <c r="C14" i="1"/>
  <c r="C9" i="1"/>
  <c r="C8" i="1"/>
  <c r="T7" i="3"/>
  <c r="Q3" i="3" s="1"/>
  <c r="K2" i="2"/>
  <c r="B7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Q2" i="3" l="1"/>
  <c r="AA2" i="2" s="1"/>
  <c r="AA3" i="2"/>
  <c r="Q6" i="3"/>
  <c r="AA6" i="2" s="1"/>
  <c r="Q5" i="3"/>
  <c r="AA5" i="2" s="1"/>
  <c r="Q4" i="3"/>
  <c r="AA4" i="2" s="1"/>
  <c r="H5" i="3"/>
  <c r="I5" i="3" s="1"/>
  <c r="H4" i="3"/>
  <c r="I4" i="3" s="1"/>
  <c r="H3" i="3"/>
  <c r="J3" i="3" s="1"/>
  <c r="H2" i="3"/>
  <c r="I2" i="3" s="1"/>
  <c r="I6" i="3"/>
  <c r="J6" i="3"/>
  <c r="AC2" i="2" l="1"/>
  <c r="AI2" i="2" s="1"/>
  <c r="AB2" i="2"/>
  <c r="AC6" i="2"/>
  <c r="AB6" i="2"/>
  <c r="AC4" i="2"/>
  <c r="AB4" i="2"/>
  <c r="AC5" i="2"/>
  <c r="AB5" i="2"/>
  <c r="AC3" i="2"/>
  <c r="AB3" i="2"/>
  <c r="J5" i="3"/>
  <c r="I3" i="3"/>
  <c r="J4" i="3"/>
  <c r="J2" i="3"/>
  <c r="D2" i="3"/>
  <c r="N2" i="2"/>
  <c r="P2" i="2"/>
  <c r="O2" i="2"/>
  <c r="M2" i="2"/>
  <c r="C15" i="1"/>
  <c r="C18" i="1" s="1"/>
  <c r="G41" i="1"/>
  <c r="Q1" i="1"/>
  <c r="P1" i="1"/>
  <c r="N1" i="1"/>
  <c r="O1" i="1"/>
  <c r="M1" i="1"/>
  <c r="H1" i="1"/>
  <c r="I1" i="1"/>
  <c r="J1" i="1"/>
  <c r="K1" i="1"/>
  <c r="L1" i="1"/>
  <c r="AH2" i="2" l="1"/>
  <c r="T2" i="2"/>
  <c r="S2" i="2"/>
  <c r="K2" i="3"/>
  <c r="L2" i="3"/>
  <c r="M2" i="3"/>
  <c r="D3" i="3"/>
  <c r="O3" i="2"/>
  <c r="P3" i="2"/>
  <c r="M3" i="2"/>
  <c r="Q2" i="2"/>
  <c r="R2" i="2"/>
  <c r="N3" i="2"/>
  <c r="C16" i="1"/>
  <c r="C17" i="1" s="1"/>
  <c r="P2" i="1"/>
  <c r="O2" i="1"/>
  <c r="Q2" i="1"/>
  <c r="N2" i="1"/>
  <c r="M2" i="1"/>
  <c r="L2" i="1"/>
  <c r="H2" i="1"/>
  <c r="I2" i="1"/>
  <c r="G2" i="1"/>
  <c r="K2" i="1"/>
  <c r="J2" i="1"/>
  <c r="N2" i="3" l="1"/>
  <c r="D4" i="3"/>
  <c r="L3" i="3"/>
  <c r="P3" i="3"/>
  <c r="K3" i="3"/>
  <c r="M3" i="3"/>
  <c r="S3" i="2"/>
  <c r="T3" i="2"/>
  <c r="O4" i="2"/>
  <c r="P4" i="2"/>
  <c r="Q3" i="2"/>
  <c r="R3" i="2"/>
  <c r="M4" i="2"/>
  <c r="N4" i="2"/>
  <c r="N3" i="1"/>
  <c r="N13" i="1" s="1"/>
  <c r="M3" i="1"/>
  <c r="M17" i="1" s="1"/>
  <c r="O3" i="1"/>
  <c r="Q3" i="1"/>
  <c r="P3" i="1"/>
  <c r="I3" i="1"/>
  <c r="J3" i="1"/>
  <c r="J29" i="1" s="1"/>
  <c r="K3" i="1"/>
  <c r="K25" i="1" s="1"/>
  <c r="L3" i="1"/>
  <c r="L21" i="1" s="1"/>
  <c r="H3" i="1"/>
  <c r="H37" i="1" s="1"/>
  <c r="O2" i="3" l="1"/>
  <c r="AE2" i="2" s="1"/>
  <c r="AD2" i="2"/>
  <c r="M4" i="3"/>
  <c r="K4" i="3"/>
  <c r="N3" i="3"/>
  <c r="L4" i="3"/>
  <c r="P4" i="3"/>
  <c r="D5" i="3"/>
  <c r="S4" i="2"/>
  <c r="T4" i="2"/>
  <c r="O5" i="2"/>
  <c r="P5" i="2"/>
  <c r="Q4" i="2"/>
  <c r="R4" i="2"/>
  <c r="M5" i="2"/>
  <c r="N5" i="2"/>
  <c r="I33" i="1"/>
  <c r="Q4" i="1"/>
  <c r="O4" i="1"/>
  <c r="N4" i="1"/>
  <c r="P4" i="1"/>
  <c r="M4" i="1"/>
  <c r="C19" i="1"/>
  <c r="L4" i="1"/>
  <c r="L45" i="1" s="1"/>
  <c r="H4" i="1"/>
  <c r="H45" i="1" s="1"/>
  <c r="K4" i="1"/>
  <c r="K57" i="1" s="1"/>
  <c r="I4" i="1"/>
  <c r="J4" i="1"/>
  <c r="N4" i="3" l="1"/>
  <c r="AD4" i="2" s="1"/>
  <c r="O3" i="3"/>
  <c r="AE3" i="2" s="1"/>
  <c r="AD3" i="2"/>
  <c r="K5" i="3"/>
  <c r="D6" i="3"/>
  <c r="P5" i="3"/>
  <c r="L5" i="3"/>
  <c r="M5" i="3"/>
  <c r="S5" i="2"/>
  <c r="T5" i="2"/>
  <c r="O6" i="2"/>
  <c r="P6" i="2"/>
  <c r="Q5" i="2"/>
  <c r="M6" i="2"/>
  <c r="R5" i="2"/>
  <c r="N6" i="2"/>
  <c r="M41" i="1"/>
  <c r="N37" i="1"/>
  <c r="M49" i="1"/>
  <c r="M57" i="1"/>
  <c r="M65" i="1"/>
  <c r="N61" i="1"/>
  <c r="N53" i="1"/>
  <c r="N45" i="1"/>
  <c r="N69" i="1"/>
  <c r="L53" i="1"/>
  <c r="M25" i="1"/>
  <c r="L29" i="1"/>
  <c r="N21" i="1"/>
  <c r="N29" i="1"/>
  <c r="L37" i="1"/>
  <c r="M33" i="1"/>
  <c r="K33" i="1"/>
  <c r="C20" i="1"/>
  <c r="L61" i="1"/>
  <c r="J45" i="1"/>
  <c r="J53" i="1"/>
  <c r="I41" i="1"/>
  <c r="I49" i="1"/>
  <c r="J37" i="1"/>
  <c r="K49" i="1"/>
  <c r="K41" i="1"/>
  <c r="AG3" i="2" l="1"/>
  <c r="AI3" i="2" s="1"/>
  <c r="AF3" i="2"/>
  <c r="AH3" i="2" s="1"/>
  <c r="O4" i="3"/>
  <c r="AE4" i="2" s="1"/>
  <c r="AG4" i="2" s="1"/>
  <c r="AI4" i="2" s="1"/>
  <c r="M6" i="3"/>
  <c r="N5" i="3"/>
  <c r="P6" i="3"/>
  <c r="L6" i="3"/>
  <c r="D7" i="3"/>
  <c r="H7" i="3" s="1"/>
  <c r="K6" i="3"/>
  <c r="T6" i="2"/>
  <c r="S6" i="2"/>
  <c r="O7" i="2"/>
  <c r="P7" i="2"/>
  <c r="Q6" i="2"/>
  <c r="R6" i="2"/>
  <c r="M7" i="2"/>
  <c r="N7" i="2"/>
  <c r="N38" i="1"/>
  <c r="N55" i="1"/>
  <c r="N23" i="1"/>
  <c r="N14" i="1"/>
  <c r="N62" i="1"/>
  <c r="N47" i="1"/>
  <c r="N30" i="1"/>
  <c r="N15" i="1"/>
  <c r="N46" i="1"/>
  <c r="N71" i="1"/>
  <c r="N54" i="1"/>
  <c r="N70" i="1"/>
  <c r="N39" i="1"/>
  <c r="N31" i="1"/>
  <c r="N22" i="1"/>
  <c r="N63" i="1"/>
  <c r="AF4" i="2" l="1"/>
  <c r="AH4" i="2" s="1"/>
  <c r="I7" i="3"/>
  <c r="J7" i="3"/>
  <c r="O5" i="3"/>
  <c r="AE5" i="2" s="1"/>
  <c r="AD5" i="2"/>
  <c r="N6" i="3"/>
  <c r="K7" i="3"/>
  <c r="D8" i="3"/>
  <c r="P7" i="3"/>
  <c r="Q7" i="3" s="1"/>
  <c r="AA7" i="2" s="1"/>
  <c r="L7" i="3"/>
  <c r="M7" i="3"/>
  <c r="S7" i="2"/>
  <c r="T7" i="2"/>
  <c r="O8" i="2"/>
  <c r="P8" i="2"/>
  <c r="R7" i="2"/>
  <c r="Q7" i="2"/>
  <c r="M8" i="2"/>
  <c r="N8" i="2"/>
  <c r="M34" i="1"/>
  <c r="M42" i="1"/>
  <c r="M26" i="1"/>
  <c r="M19" i="1"/>
  <c r="M58" i="1"/>
  <c r="M43" i="1"/>
  <c r="M51" i="1"/>
  <c r="M66" i="1"/>
  <c r="M50" i="1"/>
  <c r="M59" i="1"/>
  <c r="M67" i="1"/>
  <c r="M27" i="1"/>
  <c r="M35" i="1"/>
  <c r="M18" i="1"/>
  <c r="AC7" i="2" l="1"/>
  <c r="AB7" i="2"/>
  <c r="AG5" i="2"/>
  <c r="AI5" i="2" s="1"/>
  <c r="AF5" i="2"/>
  <c r="AH5" i="2" s="1"/>
  <c r="H8" i="3"/>
  <c r="O6" i="3"/>
  <c r="AE6" i="2" s="1"/>
  <c r="AD6" i="2"/>
  <c r="K8" i="3"/>
  <c r="M8" i="3"/>
  <c r="P8" i="3"/>
  <c r="L8" i="3"/>
  <c r="D9" i="3"/>
  <c r="N7" i="3"/>
  <c r="S8" i="2"/>
  <c r="T8" i="2"/>
  <c r="O9" i="2"/>
  <c r="P9" i="2"/>
  <c r="Q8" i="2"/>
  <c r="R8" i="2"/>
  <c r="M9" i="2"/>
  <c r="N9" i="2"/>
  <c r="L38" i="1"/>
  <c r="L22" i="1"/>
  <c r="L54" i="1"/>
  <c r="L30" i="1"/>
  <c r="L62" i="1"/>
  <c r="L47" i="1"/>
  <c r="L39" i="1"/>
  <c r="L55" i="1"/>
  <c r="L63" i="1"/>
  <c r="L46" i="1"/>
  <c r="L31" i="1"/>
  <c r="L23" i="1"/>
  <c r="AG6" i="2" l="1"/>
  <c r="AI6" i="2" s="1"/>
  <c r="AF6" i="2"/>
  <c r="AH6" i="2" s="1"/>
  <c r="H9" i="3"/>
  <c r="I8" i="3"/>
  <c r="J8" i="3"/>
  <c r="O7" i="3"/>
  <c r="AE7" i="2" s="1"/>
  <c r="AD7" i="2"/>
  <c r="Q8" i="3"/>
  <c r="AA8" i="2" s="1"/>
  <c r="N8" i="3"/>
  <c r="P9" i="3"/>
  <c r="L9" i="3"/>
  <c r="D10" i="3"/>
  <c r="H10" i="3" s="1"/>
  <c r="K9" i="3"/>
  <c r="M9" i="3"/>
  <c r="S9" i="2"/>
  <c r="T9" i="2"/>
  <c r="O10" i="2"/>
  <c r="P10" i="2"/>
  <c r="Q9" i="2"/>
  <c r="R9" i="2"/>
  <c r="M10" i="2"/>
  <c r="N10" i="2"/>
  <c r="K34" i="1"/>
  <c r="K26" i="1"/>
  <c r="K58" i="1"/>
  <c r="K51" i="1"/>
  <c r="K43" i="1"/>
  <c r="K59" i="1"/>
  <c r="K27" i="1"/>
  <c r="K35" i="1"/>
  <c r="K50" i="1"/>
  <c r="K42" i="1"/>
  <c r="AC8" i="2" l="1"/>
  <c r="AB8" i="2"/>
  <c r="AG7" i="2"/>
  <c r="AI7" i="2" s="1"/>
  <c r="AF7" i="2"/>
  <c r="AH7" i="2" s="1"/>
  <c r="I10" i="3"/>
  <c r="J10" i="3"/>
  <c r="I9" i="3"/>
  <c r="J9" i="3"/>
  <c r="O8" i="3"/>
  <c r="AE8" i="2" s="1"/>
  <c r="AD8" i="2"/>
  <c r="Q9" i="3"/>
  <c r="AA9" i="2" s="1"/>
  <c r="K10" i="3"/>
  <c r="M10" i="3"/>
  <c r="N9" i="3"/>
  <c r="D11" i="3"/>
  <c r="H11" i="3" s="1"/>
  <c r="P10" i="3"/>
  <c r="L10" i="3"/>
  <c r="S10" i="2"/>
  <c r="T10" i="2"/>
  <c r="O11" i="2"/>
  <c r="P11" i="2"/>
  <c r="Q10" i="2"/>
  <c r="R10" i="2"/>
  <c r="M11" i="2"/>
  <c r="N11" i="2"/>
  <c r="J30" i="1"/>
  <c r="J54" i="1"/>
  <c r="J39" i="1"/>
  <c r="J31" i="1"/>
  <c r="J47" i="1"/>
  <c r="J55" i="1"/>
  <c r="J46" i="1"/>
  <c r="J38" i="1"/>
  <c r="AF8" i="2" l="1"/>
  <c r="AH8" i="2" s="1"/>
  <c r="AC9" i="2"/>
  <c r="AB9" i="2"/>
  <c r="AG8" i="2"/>
  <c r="AI8" i="2" s="1"/>
  <c r="I11" i="3"/>
  <c r="J11" i="3"/>
  <c r="O9" i="3"/>
  <c r="AE9" i="2" s="1"/>
  <c r="AD9" i="2"/>
  <c r="Q10" i="3"/>
  <c r="AA10" i="2" s="1"/>
  <c r="N10" i="3"/>
  <c r="M11" i="3"/>
  <c r="K11" i="3"/>
  <c r="D12" i="3"/>
  <c r="H12" i="3" s="1"/>
  <c r="P11" i="3"/>
  <c r="Q11" i="3" s="1"/>
  <c r="AA11" i="2" s="1"/>
  <c r="L11" i="3"/>
  <c r="S11" i="2"/>
  <c r="T11" i="2"/>
  <c r="O12" i="2"/>
  <c r="P12" i="2"/>
  <c r="R11" i="2"/>
  <c r="M12" i="2"/>
  <c r="Q11" i="2"/>
  <c r="N12" i="2"/>
  <c r="I34" i="1"/>
  <c r="I50" i="1"/>
  <c r="I51" i="1"/>
  <c r="I43" i="1"/>
  <c r="I35" i="1"/>
  <c r="I42" i="1"/>
  <c r="AC10" i="2" l="1"/>
  <c r="AB10" i="2"/>
  <c r="AC11" i="2"/>
  <c r="AB11" i="2"/>
  <c r="AG9" i="2"/>
  <c r="AI9" i="2" s="1"/>
  <c r="AF9" i="2"/>
  <c r="AH9" i="2" s="1"/>
  <c r="I12" i="3"/>
  <c r="J12" i="3"/>
  <c r="O10" i="3"/>
  <c r="AE10" i="2" s="1"/>
  <c r="AD10" i="2"/>
  <c r="M12" i="3"/>
  <c r="N11" i="3"/>
  <c r="K12" i="3"/>
  <c r="P12" i="3"/>
  <c r="Q12" i="3" s="1"/>
  <c r="AA12" i="2" s="1"/>
  <c r="L12" i="3"/>
  <c r="D13" i="3"/>
  <c r="H13" i="3" s="1"/>
  <c r="S12" i="2"/>
  <c r="T12" i="2"/>
  <c r="O13" i="2"/>
  <c r="P13" i="2"/>
  <c r="R12" i="2"/>
  <c r="M13" i="2"/>
  <c r="Q12" i="2"/>
  <c r="N13" i="2"/>
  <c r="H46" i="1"/>
  <c r="H39" i="1"/>
  <c r="H47" i="1"/>
  <c r="H38" i="1"/>
  <c r="AC12" i="2" l="1"/>
  <c r="AB12" i="2"/>
  <c r="AF10" i="2"/>
  <c r="AH10" i="2" s="1"/>
  <c r="AG10" i="2"/>
  <c r="AI10" i="2" s="1"/>
  <c r="J13" i="3"/>
  <c r="I13" i="3"/>
  <c r="O11" i="3"/>
  <c r="AE11" i="2" s="1"/>
  <c r="AD11" i="2"/>
  <c r="M13" i="3"/>
  <c r="N12" i="3"/>
  <c r="D14" i="3"/>
  <c r="P13" i="3"/>
  <c r="Q13" i="3" s="1"/>
  <c r="AA13" i="2" s="1"/>
  <c r="L13" i="3"/>
  <c r="K13" i="3"/>
  <c r="S13" i="2"/>
  <c r="T13" i="2"/>
  <c r="O14" i="2"/>
  <c r="P14" i="2"/>
  <c r="M14" i="2"/>
  <c r="R13" i="2"/>
  <c r="Q13" i="2"/>
  <c r="N14" i="2"/>
  <c r="E24" i="1"/>
  <c r="E23" i="1"/>
  <c r="G42" i="1"/>
  <c r="C23" i="1" s="1"/>
  <c r="G43" i="1"/>
  <c r="C24" i="1" s="1"/>
  <c r="AC13" i="2" l="1"/>
  <c r="AB13" i="2"/>
  <c r="AG11" i="2"/>
  <c r="AI11" i="2" s="1"/>
  <c r="AF11" i="2"/>
  <c r="AH11" i="2" s="1"/>
  <c r="O12" i="3"/>
  <c r="AE12" i="2" s="1"/>
  <c r="AD12" i="2"/>
  <c r="N13" i="3"/>
  <c r="AD13" i="2" s="1"/>
  <c r="P14" i="3"/>
  <c r="L14" i="3"/>
  <c r="H14" i="3"/>
  <c r="K14" i="3"/>
  <c r="M14" i="3"/>
  <c r="D15" i="3"/>
  <c r="S14" i="2"/>
  <c r="T14" i="2"/>
  <c r="O15" i="2"/>
  <c r="P15" i="2"/>
  <c r="R14" i="2"/>
  <c r="Q14" i="2"/>
  <c r="M15" i="2"/>
  <c r="N15" i="2"/>
  <c r="AF12" i="2" l="1"/>
  <c r="AH12" i="2" s="1"/>
  <c r="AG12" i="2"/>
  <c r="AI12" i="2" s="1"/>
  <c r="O13" i="3"/>
  <c r="AE13" i="2" s="1"/>
  <c r="AF13" i="2" s="1"/>
  <c r="AH13" i="2" s="1"/>
  <c r="N14" i="3"/>
  <c r="I14" i="3"/>
  <c r="J14" i="3"/>
  <c r="M15" i="3"/>
  <c r="D16" i="3"/>
  <c r="Q14" i="3"/>
  <c r="AA14" i="2" s="1"/>
  <c r="K15" i="3"/>
  <c r="P15" i="3"/>
  <c r="H15" i="3"/>
  <c r="L15" i="3"/>
  <c r="S15" i="2"/>
  <c r="T15" i="2"/>
  <c r="O16" i="2"/>
  <c r="P16" i="2"/>
  <c r="M16" i="2"/>
  <c r="R15" i="2"/>
  <c r="Q15" i="2"/>
  <c r="N16" i="2"/>
  <c r="AC14" i="2" l="1"/>
  <c r="AB14" i="2"/>
  <c r="AG13" i="2"/>
  <c r="AI13" i="2" s="1"/>
  <c r="O14" i="3"/>
  <c r="AE14" i="2" s="1"/>
  <c r="AD14" i="2"/>
  <c r="N15" i="3"/>
  <c r="P16" i="3"/>
  <c r="H16" i="3"/>
  <c r="L16" i="3"/>
  <c r="M16" i="3"/>
  <c r="I15" i="3"/>
  <c r="J15" i="3"/>
  <c r="Q15" i="3"/>
  <c r="AA15" i="2" s="1"/>
  <c r="D17" i="3"/>
  <c r="K16" i="3"/>
  <c r="S16" i="2"/>
  <c r="T16" i="2"/>
  <c r="O17" i="2"/>
  <c r="P17" i="2"/>
  <c r="R16" i="2"/>
  <c r="Q16" i="2"/>
  <c r="M17" i="2"/>
  <c r="N17" i="2"/>
  <c r="AC15" i="2" l="1"/>
  <c r="AB15" i="2"/>
  <c r="AG14" i="2"/>
  <c r="AI14" i="2" s="1"/>
  <c r="AF14" i="2"/>
  <c r="AH14" i="2" s="1"/>
  <c r="O15" i="3"/>
  <c r="AE15" i="2" s="1"/>
  <c r="AD15" i="2"/>
  <c r="M17" i="3"/>
  <c r="K17" i="3"/>
  <c r="N16" i="3"/>
  <c r="I16" i="3"/>
  <c r="J16" i="3"/>
  <c r="D18" i="3"/>
  <c r="Q16" i="3"/>
  <c r="AA16" i="2" s="1"/>
  <c r="P17" i="3"/>
  <c r="L17" i="3"/>
  <c r="H17" i="3"/>
  <c r="S17" i="2"/>
  <c r="T17" i="2"/>
  <c r="O18" i="2"/>
  <c r="P18" i="2"/>
  <c r="R17" i="2"/>
  <c r="M18" i="2"/>
  <c r="Q17" i="2"/>
  <c r="N18" i="2"/>
  <c r="AC16" i="2" l="1"/>
  <c r="AB16" i="2"/>
  <c r="AG15" i="2"/>
  <c r="AI15" i="2" s="1"/>
  <c r="AF15" i="2"/>
  <c r="AH15" i="2" s="1"/>
  <c r="O16" i="3"/>
  <c r="AE16" i="2" s="1"/>
  <c r="AD16" i="2"/>
  <c r="K18" i="3"/>
  <c r="N17" i="3"/>
  <c r="D19" i="3"/>
  <c r="Q17" i="3"/>
  <c r="AA17" i="2" s="1"/>
  <c r="P18" i="3"/>
  <c r="H18" i="3"/>
  <c r="L18" i="3"/>
  <c r="I17" i="3"/>
  <c r="J17" i="3"/>
  <c r="M18" i="3"/>
  <c r="T18" i="2"/>
  <c r="S18" i="2"/>
  <c r="O19" i="2"/>
  <c r="P19" i="2"/>
  <c r="R18" i="2"/>
  <c r="M19" i="2"/>
  <c r="Q18" i="2"/>
  <c r="N19" i="2"/>
  <c r="AC17" i="2" l="1"/>
  <c r="AB17" i="2"/>
  <c r="AG16" i="2"/>
  <c r="AI16" i="2" s="1"/>
  <c r="AF16" i="2"/>
  <c r="AH16" i="2" s="1"/>
  <c r="O17" i="3"/>
  <c r="AE17" i="2" s="1"/>
  <c r="AD17" i="2"/>
  <c r="M19" i="3"/>
  <c r="D20" i="3"/>
  <c r="I18" i="3"/>
  <c r="J18" i="3"/>
  <c r="Q18" i="3"/>
  <c r="AA18" i="2" s="1"/>
  <c r="P19" i="3"/>
  <c r="H19" i="3"/>
  <c r="L19" i="3"/>
  <c r="N18" i="3"/>
  <c r="K19" i="3"/>
  <c r="S19" i="2"/>
  <c r="T19" i="2"/>
  <c r="O20" i="2"/>
  <c r="P20" i="2"/>
  <c r="Q19" i="2"/>
  <c r="R19" i="2"/>
  <c r="M20" i="2"/>
  <c r="N20" i="2"/>
  <c r="AF17" i="2" l="1"/>
  <c r="AH17" i="2" s="1"/>
  <c r="AC18" i="2"/>
  <c r="AB18" i="2"/>
  <c r="AG17" i="2"/>
  <c r="AI17" i="2" s="1"/>
  <c r="O18" i="3"/>
  <c r="AE18" i="2" s="1"/>
  <c r="AD18" i="2"/>
  <c r="M20" i="3"/>
  <c r="N19" i="3"/>
  <c r="K20" i="3"/>
  <c r="J19" i="3"/>
  <c r="I19" i="3"/>
  <c r="P20" i="3"/>
  <c r="H20" i="3"/>
  <c r="L20" i="3"/>
  <c r="D21" i="3"/>
  <c r="Q19" i="3"/>
  <c r="AA19" i="2" s="1"/>
  <c r="S20" i="2"/>
  <c r="T20" i="2"/>
  <c r="O21" i="2"/>
  <c r="P21" i="2"/>
  <c r="R20" i="2"/>
  <c r="M21" i="2"/>
  <c r="Q20" i="2"/>
  <c r="N21" i="2"/>
  <c r="AC19" i="2" l="1"/>
  <c r="AB19" i="2"/>
  <c r="AF18" i="2"/>
  <c r="AH18" i="2" s="1"/>
  <c r="AG18" i="2"/>
  <c r="AI18" i="2" s="1"/>
  <c r="N20" i="3"/>
  <c r="AD20" i="2" s="1"/>
  <c r="O19" i="3"/>
  <c r="AE19" i="2" s="1"/>
  <c r="AD19" i="2"/>
  <c r="I20" i="3"/>
  <c r="J20" i="3"/>
  <c r="P21" i="3"/>
  <c r="G21" i="3"/>
  <c r="H21" i="3"/>
  <c r="L21" i="3"/>
  <c r="Q20" i="3"/>
  <c r="AA20" i="2" s="1"/>
  <c r="D22" i="3"/>
  <c r="M21" i="3"/>
  <c r="K21" i="3"/>
  <c r="S21" i="2"/>
  <c r="T21" i="2"/>
  <c r="O22" i="2"/>
  <c r="P22" i="2"/>
  <c r="R21" i="2"/>
  <c r="M22" i="2"/>
  <c r="Q21" i="2"/>
  <c r="N22" i="2"/>
  <c r="AC20" i="2" l="1"/>
  <c r="AB20" i="2"/>
  <c r="AG19" i="2"/>
  <c r="AI19" i="2" s="1"/>
  <c r="AF19" i="2"/>
  <c r="AH19" i="2" s="1"/>
  <c r="O20" i="3"/>
  <c r="AE20" i="2" s="1"/>
  <c r="AG20" i="2" s="1"/>
  <c r="AI20" i="2" s="1"/>
  <c r="K22" i="3"/>
  <c r="N21" i="3"/>
  <c r="P22" i="3"/>
  <c r="G22" i="3"/>
  <c r="H22" i="3"/>
  <c r="L22" i="3"/>
  <c r="J21" i="3"/>
  <c r="I21" i="3"/>
  <c r="Q21" i="3"/>
  <c r="AA21" i="2" s="1"/>
  <c r="D23" i="3"/>
  <c r="M22" i="3"/>
  <c r="S22" i="2"/>
  <c r="T22" i="2"/>
  <c r="O23" i="2"/>
  <c r="P23" i="2"/>
  <c r="R22" i="2"/>
  <c r="M23" i="2"/>
  <c r="Q22" i="2"/>
  <c r="N23" i="2"/>
  <c r="AC21" i="2" l="1"/>
  <c r="AB21" i="2"/>
  <c r="AF20" i="2"/>
  <c r="AH20" i="2" s="1"/>
  <c r="O21" i="3"/>
  <c r="AE21" i="2" s="1"/>
  <c r="AD21" i="2"/>
  <c r="K23" i="3"/>
  <c r="N22" i="3"/>
  <c r="M23" i="3"/>
  <c r="P23" i="3"/>
  <c r="G23" i="3"/>
  <c r="H23" i="3"/>
  <c r="L23" i="3"/>
  <c r="D24" i="3"/>
  <c r="Q22" i="3"/>
  <c r="AA22" i="2" s="1"/>
  <c r="I22" i="3"/>
  <c r="J22" i="3"/>
  <c r="S23" i="2"/>
  <c r="T23" i="2"/>
  <c r="O24" i="2"/>
  <c r="P24" i="2"/>
  <c r="R23" i="2"/>
  <c r="M24" i="2"/>
  <c r="Q23" i="2"/>
  <c r="N24" i="2"/>
  <c r="AC22" i="2" l="1"/>
  <c r="AB22" i="2"/>
  <c r="AG21" i="2"/>
  <c r="AI21" i="2" s="1"/>
  <c r="AF21" i="2"/>
  <c r="AH21" i="2" s="1"/>
  <c r="O22" i="3"/>
  <c r="AE22" i="2" s="1"/>
  <c r="AD22" i="2"/>
  <c r="M24" i="3"/>
  <c r="N23" i="3"/>
  <c r="K24" i="3"/>
  <c r="D25" i="3"/>
  <c r="I23" i="3"/>
  <c r="J23" i="3"/>
  <c r="P24" i="3"/>
  <c r="G24" i="3"/>
  <c r="H24" i="3"/>
  <c r="L24" i="3"/>
  <c r="Q23" i="3"/>
  <c r="AA23" i="2" s="1"/>
  <c r="S24" i="2"/>
  <c r="T24" i="2"/>
  <c r="O25" i="2"/>
  <c r="P25" i="2"/>
  <c r="R24" i="2"/>
  <c r="M25" i="2"/>
  <c r="Q24" i="2"/>
  <c r="N25" i="2"/>
  <c r="AC23" i="2" l="1"/>
  <c r="AB23" i="2"/>
  <c r="AG22" i="2"/>
  <c r="AI22" i="2" s="1"/>
  <c r="AF22" i="2"/>
  <c r="AH22" i="2" s="1"/>
  <c r="O23" i="3"/>
  <c r="AE23" i="2" s="1"/>
  <c r="AD23" i="2"/>
  <c r="M25" i="3"/>
  <c r="N24" i="3"/>
  <c r="K25" i="3"/>
  <c r="J24" i="3"/>
  <c r="I24" i="3"/>
  <c r="P25" i="3"/>
  <c r="G25" i="3"/>
  <c r="H25" i="3"/>
  <c r="L25" i="3"/>
  <c r="D26" i="3"/>
  <c r="Q24" i="3"/>
  <c r="AA24" i="2" s="1"/>
  <c r="S25" i="2"/>
  <c r="T25" i="2"/>
  <c r="O26" i="2"/>
  <c r="P26" i="2"/>
  <c r="Q25" i="2"/>
  <c r="R25" i="2"/>
  <c r="M26" i="2"/>
  <c r="N26" i="2"/>
  <c r="AC24" i="2" l="1"/>
  <c r="AB24" i="2"/>
  <c r="AG23" i="2"/>
  <c r="AI23" i="2" s="1"/>
  <c r="AF23" i="2"/>
  <c r="AH23" i="2" s="1"/>
  <c r="O24" i="3"/>
  <c r="AE24" i="2" s="1"/>
  <c r="AD24" i="2"/>
  <c r="M26" i="3"/>
  <c r="N25" i="3"/>
  <c r="AD25" i="2" s="1"/>
  <c r="D27" i="3"/>
  <c r="J25" i="3"/>
  <c r="I25" i="3"/>
  <c r="Q25" i="3"/>
  <c r="AA25" i="2" s="1"/>
  <c r="P26" i="3"/>
  <c r="G26" i="3"/>
  <c r="H26" i="3"/>
  <c r="L26" i="3"/>
  <c r="K26" i="3"/>
  <c r="T26" i="2"/>
  <c r="S26" i="2"/>
  <c r="O27" i="2"/>
  <c r="P27" i="2"/>
  <c r="R26" i="2"/>
  <c r="Q26" i="2"/>
  <c r="M27" i="2"/>
  <c r="N27" i="2"/>
  <c r="AC25" i="2" l="1"/>
  <c r="AB25" i="2"/>
  <c r="AG24" i="2"/>
  <c r="AI24" i="2" s="1"/>
  <c r="AF24" i="2"/>
  <c r="AH24" i="2" s="1"/>
  <c r="M27" i="3"/>
  <c r="O25" i="3"/>
  <c r="AE25" i="2" s="1"/>
  <c r="AF25" i="2" s="1"/>
  <c r="N26" i="3"/>
  <c r="AD26" i="2" s="1"/>
  <c r="K27" i="3"/>
  <c r="Q26" i="3"/>
  <c r="AA26" i="2" s="1"/>
  <c r="P27" i="3"/>
  <c r="Q27" i="3" s="1"/>
  <c r="AA27" i="2" s="1"/>
  <c r="G27" i="3"/>
  <c r="H27" i="3"/>
  <c r="L27" i="3"/>
  <c r="D28" i="3"/>
  <c r="I26" i="3"/>
  <c r="J26" i="3"/>
  <c r="S27" i="2"/>
  <c r="T27" i="2"/>
  <c r="O28" i="2"/>
  <c r="P28" i="2"/>
  <c r="R27" i="2"/>
  <c r="M28" i="2"/>
  <c r="Q27" i="2"/>
  <c r="N28" i="2"/>
  <c r="AH25" i="2" l="1"/>
  <c r="AC27" i="2"/>
  <c r="AB27" i="2"/>
  <c r="AC26" i="2"/>
  <c r="AB26" i="2"/>
  <c r="AG25" i="2"/>
  <c r="AI25" i="2" s="1"/>
  <c r="M28" i="3"/>
  <c r="N27" i="3"/>
  <c r="AD27" i="2" s="1"/>
  <c r="O26" i="3"/>
  <c r="AE26" i="2" s="1"/>
  <c r="AF26" i="2" s="1"/>
  <c r="I27" i="3"/>
  <c r="J27" i="3"/>
  <c r="D29" i="3"/>
  <c r="P28" i="3"/>
  <c r="G28" i="3"/>
  <c r="H28" i="3"/>
  <c r="L28" i="3"/>
  <c r="K28" i="3"/>
  <c r="S28" i="2"/>
  <c r="T28" i="2"/>
  <c r="O29" i="2"/>
  <c r="P29" i="2"/>
  <c r="R28" i="2"/>
  <c r="M29" i="2"/>
  <c r="Q28" i="2"/>
  <c r="N29" i="2"/>
  <c r="AH26" i="2" l="1"/>
  <c r="AG26" i="2"/>
  <c r="AI26" i="2" s="1"/>
  <c r="N28" i="3"/>
  <c r="AD28" i="2" s="1"/>
  <c r="O27" i="3"/>
  <c r="AE27" i="2" s="1"/>
  <c r="AF27" i="2" s="1"/>
  <c r="AH27" i="2" s="1"/>
  <c r="K29" i="3"/>
  <c r="I28" i="3"/>
  <c r="J28" i="3"/>
  <c r="P29" i="3"/>
  <c r="G29" i="3"/>
  <c r="H29" i="3"/>
  <c r="L29" i="3"/>
  <c r="D30" i="3"/>
  <c r="Q28" i="3"/>
  <c r="AA28" i="2" s="1"/>
  <c r="M29" i="3"/>
  <c r="S29" i="2"/>
  <c r="T29" i="2"/>
  <c r="O30" i="2"/>
  <c r="P30" i="2"/>
  <c r="R29" i="2"/>
  <c r="M30" i="2"/>
  <c r="Q29" i="2"/>
  <c r="N30" i="2"/>
  <c r="AC28" i="2" l="1"/>
  <c r="AB28" i="2"/>
  <c r="AG27" i="2"/>
  <c r="AI27" i="2" s="1"/>
  <c r="O28" i="3"/>
  <c r="AE28" i="2" s="1"/>
  <c r="AF28" i="2" s="1"/>
  <c r="N29" i="3"/>
  <c r="D31" i="3"/>
  <c r="P30" i="3"/>
  <c r="G30" i="3"/>
  <c r="H30" i="3"/>
  <c r="L30" i="3"/>
  <c r="J29" i="3"/>
  <c r="I29" i="3"/>
  <c r="Q29" i="3"/>
  <c r="AA29" i="2" s="1"/>
  <c r="M30" i="3"/>
  <c r="K30" i="3"/>
  <c r="T30" i="2"/>
  <c r="S30" i="2"/>
  <c r="O31" i="2"/>
  <c r="P31" i="2"/>
  <c r="R30" i="2"/>
  <c r="M31" i="2"/>
  <c r="Q30" i="2"/>
  <c r="N31" i="2"/>
  <c r="AH28" i="2" l="1"/>
  <c r="AC29" i="2"/>
  <c r="AB29" i="2"/>
  <c r="AG28" i="2"/>
  <c r="AI28" i="2" s="1"/>
  <c r="O29" i="3"/>
  <c r="AE29" i="2" s="1"/>
  <c r="AD29" i="2"/>
  <c r="K31" i="3"/>
  <c r="M31" i="3"/>
  <c r="N30" i="3"/>
  <c r="I30" i="3"/>
  <c r="J30" i="3"/>
  <c r="P31" i="3"/>
  <c r="G31" i="3"/>
  <c r="H31" i="3"/>
  <c r="L31" i="3"/>
  <c r="Q30" i="3"/>
  <c r="AA30" i="2" s="1"/>
  <c r="D32" i="3"/>
  <c r="S31" i="2"/>
  <c r="T31" i="2"/>
  <c r="O32" i="2"/>
  <c r="P32" i="2"/>
  <c r="Q31" i="2"/>
  <c r="R31" i="2"/>
  <c r="M32" i="2"/>
  <c r="N32" i="2"/>
  <c r="AF29" i="2" l="1"/>
  <c r="AH29" i="2" s="1"/>
  <c r="AC30" i="2"/>
  <c r="AB30" i="2"/>
  <c r="AG29" i="2"/>
  <c r="AI29" i="2" s="1"/>
  <c r="O30" i="3"/>
  <c r="AE30" i="2" s="1"/>
  <c r="AD30" i="2"/>
  <c r="N31" i="3"/>
  <c r="I31" i="3"/>
  <c r="J31" i="3"/>
  <c r="Q31" i="3"/>
  <c r="AA31" i="2" s="1"/>
  <c r="D33" i="3"/>
  <c r="K32" i="3"/>
  <c r="M32" i="3"/>
  <c r="P32" i="3"/>
  <c r="G32" i="3"/>
  <c r="H32" i="3"/>
  <c r="L32" i="3"/>
  <c r="S32" i="2"/>
  <c r="T32" i="2"/>
  <c r="O33" i="2"/>
  <c r="P33" i="2"/>
  <c r="Q32" i="2"/>
  <c r="R32" i="2"/>
  <c r="M33" i="2"/>
  <c r="N33" i="2"/>
  <c r="AC31" i="2" l="1"/>
  <c r="AB31" i="2"/>
  <c r="AG30" i="2"/>
  <c r="AI30" i="2" s="1"/>
  <c r="AF30" i="2"/>
  <c r="AH30" i="2" s="1"/>
  <c r="O31" i="3"/>
  <c r="AE31" i="2" s="1"/>
  <c r="AD31" i="2"/>
  <c r="M33" i="3"/>
  <c r="K33" i="3"/>
  <c r="Q32" i="3"/>
  <c r="AA32" i="2" s="1"/>
  <c r="D34" i="3"/>
  <c r="P33" i="3"/>
  <c r="G33" i="3"/>
  <c r="H33" i="3"/>
  <c r="L33" i="3"/>
  <c r="N32" i="3"/>
  <c r="I32" i="3"/>
  <c r="J32" i="3"/>
  <c r="S33" i="2"/>
  <c r="T33" i="2"/>
  <c r="O34" i="2"/>
  <c r="P34" i="2"/>
  <c r="N34" i="2"/>
  <c r="Q33" i="2"/>
  <c r="R33" i="2"/>
  <c r="M34" i="2"/>
  <c r="AC32" i="2" l="1"/>
  <c r="AB32" i="2"/>
  <c r="AG31" i="2"/>
  <c r="AI31" i="2" s="1"/>
  <c r="AF31" i="2"/>
  <c r="AH31" i="2" s="1"/>
  <c r="O32" i="3"/>
  <c r="AE32" i="2" s="1"/>
  <c r="AD32" i="2"/>
  <c r="N33" i="3"/>
  <c r="K34" i="3"/>
  <c r="M34" i="3"/>
  <c r="J33" i="3"/>
  <c r="I33" i="3"/>
  <c r="P34" i="3"/>
  <c r="G34" i="3"/>
  <c r="H34" i="3"/>
  <c r="L34" i="3"/>
  <c r="Q33" i="3"/>
  <c r="AA33" i="2" s="1"/>
  <c r="D35" i="3"/>
  <c r="T34" i="2"/>
  <c r="S34" i="2"/>
  <c r="Q34" i="2"/>
  <c r="O35" i="2"/>
  <c r="P35" i="2"/>
  <c r="R34" i="2"/>
  <c r="M35" i="2"/>
  <c r="N35" i="2"/>
  <c r="AC33" i="2" l="1"/>
  <c r="AB33" i="2"/>
  <c r="AG32" i="2"/>
  <c r="AI32" i="2" s="1"/>
  <c r="AF32" i="2"/>
  <c r="AH32" i="2" s="1"/>
  <c r="O33" i="3"/>
  <c r="AE33" i="2" s="1"/>
  <c r="AD33" i="2"/>
  <c r="N34" i="3"/>
  <c r="Q34" i="3"/>
  <c r="AA34" i="2" s="1"/>
  <c r="D36" i="3"/>
  <c r="K35" i="3"/>
  <c r="I34" i="3"/>
  <c r="J34" i="3"/>
  <c r="M35" i="3"/>
  <c r="P35" i="3"/>
  <c r="G35" i="3"/>
  <c r="H35" i="3"/>
  <c r="L35" i="3"/>
  <c r="S35" i="2"/>
  <c r="T35" i="2"/>
  <c r="O36" i="2"/>
  <c r="P36" i="2"/>
  <c r="N36" i="2"/>
  <c r="R35" i="2"/>
  <c r="Q35" i="2"/>
  <c r="M36" i="2"/>
  <c r="AC34" i="2" l="1"/>
  <c r="AB34" i="2"/>
  <c r="AG33" i="2"/>
  <c r="AI33" i="2" s="1"/>
  <c r="AF33" i="2"/>
  <c r="AH33" i="2" s="1"/>
  <c r="O34" i="3"/>
  <c r="AE34" i="2" s="1"/>
  <c r="AD34" i="2"/>
  <c r="M36" i="3"/>
  <c r="K36" i="3"/>
  <c r="N35" i="3"/>
  <c r="D37" i="3"/>
  <c r="I35" i="3"/>
  <c r="J35" i="3"/>
  <c r="Q35" i="3"/>
  <c r="AA35" i="2" s="1"/>
  <c r="P36" i="3"/>
  <c r="G36" i="3"/>
  <c r="H36" i="3"/>
  <c r="L36" i="3"/>
  <c r="S36" i="2"/>
  <c r="T36" i="2"/>
  <c r="Q36" i="2"/>
  <c r="O37" i="2"/>
  <c r="P37" i="2"/>
  <c r="M37" i="2"/>
  <c r="R36" i="2"/>
  <c r="N37" i="2"/>
  <c r="AC35" i="2" l="1"/>
  <c r="AB35" i="2"/>
  <c r="AG34" i="2"/>
  <c r="AI34" i="2" s="1"/>
  <c r="AF34" i="2"/>
  <c r="AH34" i="2" s="1"/>
  <c r="O35" i="3"/>
  <c r="AE35" i="2" s="1"/>
  <c r="AD35" i="2"/>
  <c r="N36" i="3"/>
  <c r="AD36" i="2" s="1"/>
  <c r="P37" i="3"/>
  <c r="G37" i="3"/>
  <c r="H37" i="3"/>
  <c r="L37" i="3"/>
  <c r="M37" i="3"/>
  <c r="I36" i="3"/>
  <c r="J36" i="3"/>
  <c r="K37" i="3"/>
  <c r="D38" i="3"/>
  <c r="Q36" i="3"/>
  <c r="AA36" i="2" s="1"/>
  <c r="S37" i="2"/>
  <c r="T37" i="2"/>
  <c r="O38" i="2"/>
  <c r="P38" i="2"/>
  <c r="N38" i="2"/>
  <c r="Q37" i="2"/>
  <c r="R37" i="2"/>
  <c r="M38" i="2"/>
  <c r="AC36" i="2" l="1"/>
  <c r="AB36" i="2"/>
  <c r="AG35" i="2"/>
  <c r="AI35" i="2" s="1"/>
  <c r="AF35" i="2"/>
  <c r="AH35" i="2" s="1"/>
  <c r="O36" i="3"/>
  <c r="AE36" i="2" s="1"/>
  <c r="AF36" i="2" s="1"/>
  <c r="AH36" i="2" s="1"/>
  <c r="M38" i="3"/>
  <c r="N37" i="3"/>
  <c r="J37" i="3"/>
  <c r="I37" i="3"/>
  <c r="P38" i="3"/>
  <c r="G38" i="3"/>
  <c r="H38" i="3"/>
  <c r="L38" i="3"/>
  <c r="D39" i="3"/>
  <c r="K38" i="3"/>
  <c r="Q37" i="3"/>
  <c r="AA37" i="2" s="1"/>
  <c r="S38" i="2"/>
  <c r="T38" i="2"/>
  <c r="Q38" i="2"/>
  <c r="O39" i="2"/>
  <c r="P39" i="2"/>
  <c r="N39" i="2"/>
  <c r="R38" i="2"/>
  <c r="M39" i="2"/>
  <c r="AC37" i="2" l="1"/>
  <c r="AB37" i="2"/>
  <c r="AG36" i="2"/>
  <c r="AI36" i="2" s="1"/>
  <c r="O37" i="3"/>
  <c r="AE37" i="2" s="1"/>
  <c r="AD37" i="2"/>
  <c r="K39" i="3"/>
  <c r="D40" i="3"/>
  <c r="Q38" i="3"/>
  <c r="AA38" i="2" s="1"/>
  <c r="N38" i="3"/>
  <c r="I38" i="3"/>
  <c r="J38" i="3"/>
  <c r="M39" i="3"/>
  <c r="P39" i="3"/>
  <c r="G39" i="3"/>
  <c r="H39" i="3"/>
  <c r="L39" i="3"/>
  <c r="S39" i="2"/>
  <c r="T39" i="2"/>
  <c r="Q39" i="2"/>
  <c r="O40" i="2"/>
  <c r="P40" i="2"/>
  <c r="N40" i="2"/>
  <c r="R39" i="2"/>
  <c r="M40" i="2"/>
  <c r="AC38" i="2" l="1"/>
  <c r="AB38" i="2"/>
  <c r="AF37" i="2"/>
  <c r="AH37" i="2" s="1"/>
  <c r="AG37" i="2"/>
  <c r="AI37" i="2" s="1"/>
  <c r="K40" i="3"/>
  <c r="O38" i="3"/>
  <c r="AE38" i="2" s="1"/>
  <c r="AD38" i="2"/>
  <c r="M40" i="3"/>
  <c r="J39" i="3"/>
  <c r="I39" i="3"/>
  <c r="D41" i="3"/>
  <c r="P40" i="3"/>
  <c r="G40" i="3"/>
  <c r="H40" i="3"/>
  <c r="L40" i="3"/>
  <c r="N39" i="3"/>
  <c r="Q39" i="3"/>
  <c r="AA39" i="2" s="1"/>
  <c r="S40" i="2"/>
  <c r="T40" i="2"/>
  <c r="O41" i="2"/>
  <c r="P41" i="2"/>
  <c r="Q40" i="2"/>
  <c r="N41" i="2"/>
  <c r="R40" i="2"/>
  <c r="M41" i="2"/>
  <c r="AC39" i="2" l="1"/>
  <c r="AB39" i="2"/>
  <c r="AG38" i="2"/>
  <c r="AI38" i="2" s="1"/>
  <c r="AF38" i="2"/>
  <c r="AH38" i="2" s="1"/>
  <c r="O39" i="3"/>
  <c r="AE39" i="2" s="1"/>
  <c r="AD39" i="2"/>
  <c r="N40" i="3"/>
  <c r="AD40" i="2" s="1"/>
  <c r="Q40" i="3"/>
  <c r="AA40" i="2" s="1"/>
  <c r="P41" i="3"/>
  <c r="G41" i="3"/>
  <c r="H41" i="3"/>
  <c r="L41" i="3"/>
  <c r="K41" i="3"/>
  <c r="J40" i="3"/>
  <c r="I40" i="3"/>
  <c r="D42" i="3"/>
  <c r="M41" i="3"/>
  <c r="S41" i="2"/>
  <c r="T41" i="2"/>
  <c r="O42" i="2"/>
  <c r="P42" i="2"/>
  <c r="Q41" i="2"/>
  <c r="N42" i="2"/>
  <c r="R41" i="2"/>
  <c r="M42" i="2"/>
  <c r="AC40" i="2" l="1"/>
  <c r="AB40" i="2"/>
  <c r="AG39" i="2"/>
  <c r="AI39" i="2" s="1"/>
  <c r="AF39" i="2"/>
  <c r="AH39" i="2" s="1"/>
  <c r="O40" i="3"/>
  <c r="AE40" i="2" s="1"/>
  <c r="AG40" i="2" s="1"/>
  <c r="AI40" i="2" s="1"/>
  <c r="Q41" i="3"/>
  <c r="AA41" i="2" s="1"/>
  <c r="P42" i="3"/>
  <c r="G42" i="3"/>
  <c r="H42" i="3"/>
  <c r="L42" i="3"/>
  <c r="D43" i="3"/>
  <c r="K42" i="3"/>
  <c r="M42" i="3"/>
  <c r="N41" i="3"/>
  <c r="J41" i="3"/>
  <c r="I41" i="3"/>
  <c r="S42" i="2"/>
  <c r="T42" i="2"/>
  <c r="O43" i="2"/>
  <c r="P43" i="2"/>
  <c r="Q42" i="2"/>
  <c r="N43" i="2"/>
  <c r="R42" i="2"/>
  <c r="M43" i="2"/>
  <c r="AC41" i="2" l="1"/>
  <c r="AB41" i="2"/>
  <c r="AF40" i="2"/>
  <c r="AH40" i="2" s="1"/>
  <c r="O41" i="3"/>
  <c r="AE41" i="2" s="1"/>
  <c r="AD41" i="2"/>
  <c r="K43" i="3"/>
  <c r="N42" i="3"/>
  <c r="P43" i="3"/>
  <c r="G43" i="3"/>
  <c r="H43" i="3"/>
  <c r="L43" i="3"/>
  <c r="D44" i="3"/>
  <c r="Q42" i="3"/>
  <c r="AA42" i="2" s="1"/>
  <c r="M43" i="3"/>
  <c r="I42" i="3"/>
  <c r="J42" i="3"/>
  <c r="S43" i="2"/>
  <c r="T43" i="2"/>
  <c r="Q43" i="2"/>
  <c r="O44" i="2"/>
  <c r="P44" i="2"/>
  <c r="N44" i="2"/>
  <c r="M44" i="2"/>
  <c r="R43" i="2"/>
  <c r="AC42" i="2" l="1"/>
  <c r="AB42" i="2"/>
  <c r="AG41" i="2"/>
  <c r="AI41" i="2" s="1"/>
  <c r="AF41" i="2"/>
  <c r="AH41" i="2" s="1"/>
  <c r="O42" i="3"/>
  <c r="AE42" i="2" s="1"/>
  <c r="AD42" i="2"/>
  <c r="M44" i="3"/>
  <c r="P44" i="3"/>
  <c r="G44" i="3"/>
  <c r="H44" i="3"/>
  <c r="L44" i="3"/>
  <c r="Q43" i="3"/>
  <c r="AA43" i="2" s="1"/>
  <c r="N43" i="3"/>
  <c r="K44" i="3"/>
  <c r="I43" i="3"/>
  <c r="J43" i="3"/>
  <c r="D45" i="3"/>
  <c r="S44" i="2"/>
  <c r="T44" i="2"/>
  <c r="O45" i="2"/>
  <c r="P45" i="2"/>
  <c r="Q44" i="2"/>
  <c r="N45" i="2"/>
  <c r="R44" i="2"/>
  <c r="M45" i="2"/>
  <c r="AC43" i="2" l="1"/>
  <c r="AB43" i="2"/>
  <c r="AF42" i="2"/>
  <c r="AH42" i="2" s="1"/>
  <c r="AG42" i="2"/>
  <c r="AI42" i="2" s="1"/>
  <c r="O43" i="3"/>
  <c r="AE43" i="2" s="1"/>
  <c r="AD43" i="2"/>
  <c r="N44" i="3"/>
  <c r="AD44" i="2" s="1"/>
  <c r="M45" i="3"/>
  <c r="K45" i="3"/>
  <c r="J44" i="3"/>
  <c r="I44" i="3"/>
  <c r="D46" i="3"/>
  <c r="P45" i="3"/>
  <c r="G45" i="3"/>
  <c r="H45" i="3"/>
  <c r="L45" i="3"/>
  <c r="Q44" i="3"/>
  <c r="AA44" i="2" s="1"/>
  <c r="S45" i="2"/>
  <c r="T45" i="2"/>
  <c r="O46" i="2"/>
  <c r="P46" i="2"/>
  <c r="Q45" i="2"/>
  <c r="N46" i="2"/>
  <c r="R45" i="2"/>
  <c r="M46" i="2"/>
  <c r="AF43" i="2" l="1"/>
  <c r="AH43" i="2" s="1"/>
  <c r="AC44" i="2"/>
  <c r="AB44" i="2"/>
  <c r="AG43" i="2"/>
  <c r="AI43" i="2" s="1"/>
  <c r="O44" i="3"/>
  <c r="AE44" i="2" s="1"/>
  <c r="AF44" i="2" s="1"/>
  <c r="AH44" i="2" s="1"/>
  <c r="N45" i="3"/>
  <c r="AD45" i="2" s="1"/>
  <c r="M46" i="3"/>
  <c r="K46" i="3"/>
  <c r="P46" i="3"/>
  <c r="G46" i="3"/>
  <c r="H46" i="3"/>
  <c r="L46" i="3"/>
  <c r="J45" i="3"/>
  <c r="I45" i="3"/>
  <c r="D47" i="3"/>
  <c r="Q45" i="3"/>
  <c r="AA45" i="2" s="1"/>
  <c r="S46" i="2"/>
  <c r="T46" i="2"/>
  <c r="O47" i="2"/>
  <c r="P47" i="2"/>
  <c r="Q46" i="2"/>
  <c r="N47" i="2"/>
  <c r="R46" i="2"/>
  <c r="M47" i="2"/>
  <c r="AC45" i="2" l="1"/>
  <c r="AB45" i="2"/>
  <c r="AG44" i="2"/>
  <c r="AI44" i="2" s="1"/>
  <c r="M47" i="3"/>
  <c r="O45" i="3"/>
  <c r="AE45" i="2" s="1"/>
  <c r="AF45" i="2" s="1"/>
  <c r="AH45" i="2" s="1"/>
  <c r="N46" i="3"/>
  <c r="AD46" i="2" s="1"/>
  <c r="J46" i="3"/>
  <c r="I46" i="3"/>
  <c r="Q46" i="3"/>
  <c r="AA46" i="2" s="1"/>
  <c r="D48" i="3"/>
  <c r="P47" i="3"/>
  <c r="G47" i="3"/>
  <c r="H47" i="3"/>
  <c r="L47" i="3"/>
  <c r="K47" i="3"/>
  <c r="S47" i="2"/>
  <c r="T47" i="2"/>
  <c r="O48" i="2"/>
  <c r="P48" i="2"/>
  <c r="Q47" i="2"/>
  <c r="N48" i="2"/>
  <c r="R47" i="2"/>
  <c r="M48" i="2"/>
  <c r="AC46" i="2" l="1"/>
  <c r="AB46" i="2"/>
  <c r="AG45" i="2"/>
  <c r="AI45" i="2" s="1"/>
  <c r="N47" i="3"/>
  <c r="AD47" i="2" s="1"/>
  <c r="M48" i="3"/>
  <c r="O46" i="3"/>
  <c r="AE46" i="2" s="1"/>
  <c r="AG46" i="2" s="1"/>
  <c r="AI46" i="2" s="1"/>
  <c r="K48" i="3"/>
  <c r="D49" i="3"/>
  <c r="Q47" i="3"/>
  <c r="AA47" i="2" s="1"/>
  <c r="I47" i="3"/>
  <c r="J47" i="3"/>
  <c r="P48" i="3"/>
  <c r="G48" i="3"/>
  <c r="H48" i="3"/>
  <c r="L48" i="3"/>
  <c r="S48" i="2"/>
  <c r="T48" i="2"/>
  <c r="Q48" i="2"/>
  <c r="O49" i="2"/>
  <c r="P49" i="2"/>
  <c r="N49" i="2"/>
  <c r="R48" i="2"/>
  <c r="M49" i="2"/>
  <c r="AC47" i="2" l="1"/>
  <c r="AB47" i="2"/>
  <c r="AF46" i="2"/>
  <c r="AH46" i="2" s="1"/>
  <c r="N48" i="3"/>
  <c r="AD48" i="2" s="1"/>
  <c r="O47" i="3"/>
  <c r="AE47" i="2" s="1"/>
  <c r="AF47" i="2" s="1"/>
  <c r="K49" i="3"/>
  <c r="I48" i="3"/>
  <c r="J48" i="3"/>
  <c r="Q48" i="3"/>
  <c r="AA48" i="2" s="1"/>
  <c r="D50" i="3"/>
  <c r="P49" i="3"/>
  <c r="G49" i="3"/>
  <c r="H49" i="3"/>
  <c r="L49" i="3"/>
  <c r="M49" i="3"/>
  <c r="S49" i="2"/>
  <c r="T49" i="2"/>
  <c r="O50" i="2"/>
  <c r="P50" i="2"/>
  <c r="Q49" i="2"/>
  <c r="N50" i="2"/>
  <c r="R49" i="2"/>
  <c r="M50" i="2"/>
  <c r="AH47" i="2" l="1"/>
  <c r="AC48" i="2"/>
  <c r="AB48" i="2"/>
  <c r="AG47" i="2"/>
  <c r="AI47" i="2" s="1"/>
  <c r="O48" i="3"/>
  <c r="AE48" i="2" s="1"/>
  <c r="AF48" i="2" s="1"/>
  <c r="AH48" i="2" s="1"/>
  <c r="M50" i="3"/>
  <c r="N49" i="3"/>
  <c r="Q49" i="3"/>
  <c r="AA49" i="2" s="1"/>
  <c r="P50" i="3"/>
  <c r="G50" i="3"/>
  <c r="H50" i="3"/>
  <c r="L50" i="3"/>
  <c r="D51" i="3"/>
  <c r="J49" i="3"/>
  <c r="I49" i="3"/>
  <c r="K50" i="3"/>
  <c r="S50" i="2"/>
  <c r="T50" i="2"/>
  <c r="O51" i="2"/>
  <c r="P51" i="2"/>
  <c r="Q50" i="2"/>
  <c r="N51" i="2"/>
  <c r="R50" i="2"/>
  <c r="M51" i="2"/>
  <c r="AC49" i="2" l="1"/>
  <c r="AB49" i="2"/>
  <c r="AG48" i="2"/>
  <c r="AI48" i="2" s="1"/>
  <c r="O49" i="3"/>
  <c r="AE49" i="2" s="1"/>
  <c r="AD49" i="2"/>
  <c r="N50" i="3"/>
  <c r="D52" i="3"/>
  <c r="I50" i="3"/>
  <c r="J50" i="3"/>
  <c r="M51" i="3"/>
  <c r="K51" i="3"/>
  <c r="P51" i="3"/>
  <c r="G51" i="3"/>
  <c r="H51" i="3"/>
  <c r="L51" i="3"/>
  <c r="Q50" i="3"/>
  <c r="AA50" i="2" s="1"/>
  <c r="S51" i="2"/>
  <c r="T51" i="2"/>
  <c r="Q51" i="2"/>
  <c r="O52" i="2"/>
  <c r="P52" i="2"/>
  <c r="N52" i="2"/>
  <c r="M52" i="2"/>
  <c r="R51" i="2"/>
  <c r="AC50" i="2" l="1"/>
  <c r="AB50" i="2"/>
  <c r="AG49" i="2"/>
  <c r="AI49" i="2" s="1"/>
  <c r="AF49" i="2"/>
  <c r="AH49" i="2" s="1"/>
  <c r="O50" i="3"/>
  <c r="AE50" i="2" s="1"/>
  <c r="AD50" i="2"/>
  <c r="K52" i="3"/>
  <c r="I51" i="3"/>
  <c r="J51" i="3"/>
  <c r="Q51" i="3"/>
  <c r="AA51" i="2" s="1"/>
  <c r="D53" i="3"/>
  <c r="P52" i="3"/>
  <c r="Q52" i="3" s="1"/>
  <c r="AA52" i="2" s="1"/>
  <c r="G52" i="3"/>
  <c r="H52" i="3"/>
  <c r="L52" i="3"/>
  <c r="M52" i="3"/>
  <c r="N51" i="3"/>
  <c r="S52" i="2"/>
  <c r="T52" i="2"/>
  <c r="O53" i="2"/>
  <c r="P53" i="2"/>
  <c r="Q52" i="2"/>
  <c r="N53" i="2"/>
  <c r="R52" i="2"/>
  <c r="M53" i="2"/>
  <c r="AC52" i="2" l="1"/>
  <c r="AB52" i="2"/>
  <c r="AC51" i="2"/>
  <c r="AB51" i="2"/>
  <c r="AF50" i="2"/>
  <c r="AH50" i="2" s="1"/>
  <c r="AG50" i="2"/>
  <c r="AI50" i="2" s="1"/>
  <c r="O51" i="3"/>
  <c r="AE51" i="2" s="1"/>
  <c r="AD51" i="2"/>
  <c r="K53" i="3"/>
  <c r="M53" i="3"/>
  <c r="D54" i="3"/>
  <c r="N52" i="3"/>
  <c r="P53" i="3"/>
  <c r="G53" i="3"/>
  <c r="H53" i="3"/>
  <c r="L53" i="3"/>
  <c r="I52" i="3"/>
  <c r="J52" i="3"/>
  <c r="S53" i="2"/>
  <c r="T53" i="2"/>
  <c r="Q53" i="2"/>
  <c r="O54" i="2"/>
  <c r="P54" i="2"/>
  <c r="N54" i="2"/>
  <c r="R53" i="2"/>
  <c r="M54" i="2"/>
  <c r="AG51" i="2" l="1"/>
  <c r="AI51" i="2" s="1"/>
  <c r="AF51" i="2"/>
  <c r="AH51" i="2" s="1"/>
  <c r="O52" i="3"/>
  <c r="AE52" i="2" s="1"/>
  <c r="AD52" i="2"/>
  <c r="K54" i="3"/>
  <c r="N53" i="3"/>
  <c r="AD53" i="2" s="1"/>
  <c r="J53" i="3"/>
  <c r="I53" i="3"/>
  <c r="P54" i="3"/>
  <c r="G54" i="3"/>
  <c r="H54" i="3"/>
  <c r="L54" i="3"/>
  <c r="D55" i="3"/>
  <c r="Q53" i="3"/>
  <c r="AA53" i="2" s="1"/>
  <c r="M54" i="3"/>
  <c r="S54" i="2"/>
  <c r="T54" i="2"/>
  <c r="O55" i="2"/>
  <c r="P55" i="2"/>
  <c r="Q54" i="2"/>
  <c r="N55" i="2"/>
  <c r="R54" i="2"/>
  <c r="M55" i="2"/>
  <c r="AC53" i="2" l="1"/>
  <c r="AB53" i="2"/>
  <c r="AG52" i="2"/>
  <c r="AI52" i="2" s="1"/>
  <c r="AF52" i="2"/>
  <c r="AH52" i="2" s="1"/>
  <c r="O53" i="3"/>
  <c r="AE53" i="2" s="1"/>
  <c r="AF53" i="2" s="1"/>
  <c r="M55" i="3"/>
  <c r="I54" i="3"/>
  <c r="J54" i="3"/>
  <c r="D56" i="3"/>
  <c r="Q54" i="3"/>
  <c r="AA54" i="2" s="1"/>
  <c r="P55" i="3"/>
  <c r="G55" i="3"/>
  <c r="H55" i="3"/>
  <c r="L55" i="3"/>
  <c r="N54" i="3"/>
  <c r="K55" i="3"/>
  <c r="S55" i="2"/>
  <c r="T55" i="2"/>
  <c r="O56" i="2"/>
  <c r="P56" i="2"/>
  <c r="Q55" i="2"/>
  <c r="R55" i="2"/>
  <c r="M56" i="2"/>
  <c r="N56" i="2"/>
  <c r="AH53" i="2" l="1"/>
  <c r="AC54" i="2"/>
  <c r="AB54" i="2"/>
  <c r="AG53" i="2"/>
  <c r="AI53" i="2" s="1"/>
  <c r="O54" i="3"/>
  <c r="AE54" i="2" s="1"/>
  <c r="AD54" i="2"/>
  <c r="N55" i="3"/>
  <c r="AD55" i="2" s="1"/>
  <c r="M56" i="3"/>
  <c r="K56" i="3"/>
  <c r="P56" i="3"/>
  <c r="G56" i="3"/>
  <c r="H56" i="3"/>
  <c r="L56" i="3"/>
  <c r="D57" i="3"/>
  <c r="Q55" i="3"/>
  <c r="AA55" i="2" s="1"/>
  <c r="I55" i="3"/>
  <c r="J55" i="3"/>
  <c r="S56" i="2"/>
  <c r="T56" i="2"/>
  <c r="O57" i="2"/>
  <c r="P57" i="2"/>
  <c r="N57" i="2"/>
  <c r="Q56" i="2"/>
  <c r="R56" i="2"/>
  <c r="M57" i="2"/>
  <c r="AC55" i="2" l="1"/>
  <c r="AB55" i="2"/>
  <c r="AG54" i="2"/>
  <c r="AI54" i="2" s="1"/>
  <c r="AF54" i="2"/>
  <c r="AH54" i="2" s="1"/>
  <c r="O55" i="3"/>
  <c r="AE55" i="2" s="1"/>
  <c r="AF55" i="2" s="1"/>
  <c r="AH55" i="2" s="1"/>
  <c r="N56" i="3"/>
  <c r="AD56" i="2" s="1"/>
  <c r="I56" i="3"/>
  <c r="J56" i="3"/>
  <c r="P57" i="3"/>
  <c r="G57" i="3"/>
  <c r="H57" i="3"/>
  <c r="L57" i="3"/>
  <c r="Q56" i="3"/>
  <c r="AA56" i="2" s="1"/>
  <c r="D58" i="3"/>
  <c r="M57" i="3"/>
  <c r="K57" i="3"/>
  <c r="S57" i="2"/>
  <c r="T57" i="2"/>
  <c r="Q57" i="2"/>
  <c r="O58" i="2"/>
  <c r="P58" i="2"/>
  <c r="N58" i="2"/>
  <c r="R57" i="2"/>
  <c r="M58" i="2"/>
  <c r="AC56" i="2" l="1"/>
  <c r="AB56" i="2"/>
  <c r="AG55" i="2"/>
  <c r="AI55" i="2" s="1"/>
  <c r="O56" i="3"/>
  <c r="AE56" i="2" s="1"/>
  <c r="AF56" i="2" s="1"/>
  <c r="M58" i="3"/>
  <c r="N57" i="3"/>
  <c r="J57" i="3"/>
  <c r="I57" i="3"/>
  <c r="D59" i="3"/>
  <c r="P58" i="3"/>
  <c r="G58" i="3"/>
  <c r="H58" i="3"/>
  <c r="L58" i="3"/>
  <c r="Q57" i="3"/>
  <c r="AA57" i="2" s="1"/>
  <c r="K58" i="3"/>
  <c r="S58" i="2"/>
  <c r="T58" i="2"/>
  <c r="Q58" i="2"/>
  <c r="O59" i="2"/>
  <c r="P59" i="2"/>
  <c r="N59" i="2"/>
  <c r="M59" i="2"/>
  <c r="R58" i="2"/>
  <c r="AH56" i="2" l="1"/>
  <c r="AC57" i="2"/>
  <c r="AB57" i="2"/>
  <c r="AG56" i="2"/>
  <c r="AI56" i="2" s="1"/>
  <c r="O57" i="3"/>
  <c r="AE57" i="2" s="1"/>
  <c r="AD57" i="2"/>
  <c r="M59" i="3"/>
  <c r="N58" i="3"/>
  <c r="AD58" i="2" s="1"/>
  <c r="K59" i="3"/>
  <c r="I58" i="3"/>
  <c r="J58" i="3"/>
  <c r="D60" i="3"/>
  <c r="Q58" i="3"/>
  <c r="AA58" i="2" s="1"/>
  <c r="P59" i="3"/>
  <c r="G59" i="3"/>
  <c r="H59" i="3"/>
  <c r="L59" i="3"/>
  <c r="S59" i="2"/>
  <c r="T59" i="2"/>
  <c r="Q59" i="2"/>
  <c r="O60" i="2"/>
  <c r="P60" i="2"/>
  <c r="N60" i="2"/>
  <c r="R59" i="2"/>
  <c r="M60" i="2"/>
  <c r="AC58" i="2" l="1"/>
  <c r="AB58" i="2"/>
  <c r="AG57" i="2"/>
  <c r="AI57" i="2" s="1"/>
  <c r="AF57" i="2"/>
  <c r="AH57" i="2" s="1"/>
  <c r="N59" i="3"/>
  <c r="AD59" i="2" s="1"/>
  <c r="O58" i="3"/>
  <c r="AE58" i="2" s="1"/>
  <c r="AF58" i="2" s="1"/>
  <c r="AH58" i="2" s="1"/>
  <c r="K60" i="3"/>
  <c r="I59" i="3"/>
  <c r="J59" i="3"/>
  <c r="D61" i="3"/>
  <c r="P60" i="3"/>
  <c r="G60" i="3"/>
  <c r="H60" i="3"/>
  <c r="L60" i="3"/>
  <c r="Q59" i="3"/>
  <c r="AA59" i="2" s="1"/>
  <c r="M60" i="3"/>
  <c r="S60" i="2"/>
  <c r="T60" i="2"/>
  <c r="O61" i="2"/>
  <c r="P61" i="2"/>
  <c r="Q60" i="2"/>
  <c r="N61" i="2"/>
  <c r="R60" i="2"/>
  <c r="M61" i="2"/>
  <c r="AC59" i="2" l="1"/>
  <c r="AB59" i="2"/>
  <c r="AG58" i="2"/>
  <c r="AI58" i="2" s="1"/>
  <c r="O59" i="3"/>
  <c r="AE59" i="2" s="1"/>
  <c r="AF59" i="2" s="1"/>
  <c r="M61" i="3"/>
  <c r="Q60" i="3"/>
  <c r="AA60" i="2" s="1"/>
  <c r="P61" i="3"/>
  <c r="G61" i="3"/>
  <c r="H61" i="3"/>
  <c r="L61" i="3"/>
  <c r="D62" i="3"/>
  <c r="K61" i="3"/>
  <c r="N60" i="3"/>
  <c r="I60" i="3"/>
  <c r="J60" i="3"/>
  <c r="S61" i="2"/>
  <c r="T61" i="2"/>
  <c r="Q61" i="2"/>
  <c r="O62" i="2"/>
  <c r="P62" i="2"/>
  <c r="N62" i="2"/>
  <c r="R61" i="2"/>
  <c r="M62" i="2"/>
  <c r="AH59" i="2" l="1"/>
  <c r="AC60" i="2"/>
  <c r="AB60" i="2"/>
  <c r="AG59" i="2"/>
  <c r="AI59" i="2" s="1"/>
  <c r="N61" i="3"/>
  <c r="AD61" i="2" s="1"/>
  <c r="O60" i="3"/>
  <c r="AE60" i="2" s="1"/>
  <c r="AD60" i="2"/>
  <c r="K62" i="3"/>
  <c r="J61" i="3"/>
  <c r="I61" i="3"/>
  <c r="Q61" i="3"/>
  <c r="AA61" i="2" s="1"/>
  <c r="P62" i="3"/>
  <c r="G62" i="3"/>
  <c r="H62" i="3"/>
  <c r="L62" i="3"/>
  <c r="D63" i="3"/>
  <c r="M62" i="3"/>
  <c r="S62" i="2"/>
  <c r="T62" i="2"/>
  <c r="O63" i="2"/>
  <c r="P63" i="2"/>
  <c r="Q62" i="2"/>
  <c r="N63" i="2"/>
  <c r="R62" i="2"/>
  <c r="M63" i="2"/>
  <c r="AC61" i="2" l="1"/>
  <c r="AB61" i="2"/>
  <c r="AG60" i="2"/>
  <c r="AI60" i="2" s="1"/>
  <c r="AF60" i="2"/>
  <c r="AH60" i="2" s="1"/>
  <c r="O61" i="3"/>
  <c r="AE61" i="2" s="1"/>
  <c r="AF61" i="2" s="1"/>
  <c r="AH61" i="2" s="1"/>
  <c r="M63" i="3"/>
  <c r="Q62" i="3"/>
  <c r="AA62" i="2" s="1"/>
  <c r="K63" i="3"/>
  <c r="P63" i="3"/>
  <c r="G63" i="3"/>
  <c r="H63" i="3"/>
  <c r="L63" i="3"/>
  <c r="N62" i="3"/>
  <c r="D64" i="3"/>
  <c r="J62" i="3"/>
  <c r="I62" i="3"/>
  <c r="S63" i="2"/>
  <c r="T63" i="2"/>
  <c r="Q63" i="2"/>
  <c r="O64" i="2"/>
  <c r="P64" i="2"/>
  <c r="N64" i="2"/>
  <c r="R63" i="2"/>
  <c r="M64" i="2"/>
  <c r="AC62" i="2" l="1"/>
  <c r="AB62" i="2"/>
  <c r="AG61" i="2"/>
  <c r="AI61" i="2" s="1"/>
  <c r="O62" i="3"/>
  <c r="AE62" i="2" s="1"/>
  <c r="AD62" i="2"/>
  <c r="N63" i="3"/>
  <c r="K64" i="3"/>
  <c r="P64" i="3"/>
  <c r="G64" i="3"/>
  <c r="H64" i="3"/>
  <c r="L64" i="3"/>
  <c r="D65" i="3"/>
  <c r="J63" i="3"/>
  <c r="I63" i="3"/>
  <c r="M64" i="3"/>
  <c r="Q63" i="3"/>
  <c r="AA63" i="2" s="1"/>
  <c r="S64" i="2"/>
  <c r="T64" i="2"/>
  <c r="Q64" i="2"/>
  <c r="O65" i="2"/>
  <c r="P65" i="2"/>
  <c r="N65" i="2"/>
  <c r="D66" i="3"/>
  <c r="M65" i="2"/>
  <c r="R64" i="2"/>
  <c r="AC63" i="2" l="1"/>
  <c r="AB63" i="2"/>
  <c r="AG62" i="2"/>
  <c r="AI62" i="2" s="1"/>
  <c r="AF62" i="2"/>
  <c r="AH62" i="2" s="1"/>
  <c r="O63" i="3"/>
  <c r="AE63" i="2" s="1"/>
  <c r="AD63" i="2"/>
  <c r="N64" i="3"/>
  <c r="P65" i="3"/>
  <c r="G65" i="3"/>
  <c r="H65" i="3"/>
  <c r="L65" i="3"/>
  <c r="Q64" i="3"/>
  <c r="AA64" i="2" s="1"/>
  <c r="K65" i="3"/>
  <c r="K66" i="3" s="1"/>
  <c r="M65" i="3"/>
  <c r="M66" i="3" s="1"/>
  <c r="I64" i="3"/>
  <c r="J64" i="3"/>
  <c r="P66" i="3"/>
  <c r="G66" i="3"/>
  <c r="H66" i="3"/>
  <c r="P66" i="2"/>
  <c r="S65" i="2"/>
  <c r="T65" i="2"/>
  <c r="N66" i="2"/>
  <c r="O66" i="2"/>
  <c r="Q65" i="2"/>
  <c r="R65" i="2"/>
  <c r="M66" i="2"/>
  <c r="AC64" i="2" l="1"/>
  <c r="AB64" i="2"/>
  <c r="AF63" i="2"/>
  <c r="AH63" i="2" s="1"/>
  <c r="AG63" i="2"/>
  <c r="AI63" i="2" s="1"/>
  <c r="O64" i="3"/>
  <c r="AE64" i="2" s="1"/>
  <c r="AD64" i="2"/>
  <c r="N65" i="3"/>
  <c r="J65" i="3"/>
  <c r="I65" i="3"/>
  <c r="J66" i="3"/>
  <c r="I66" i="3"/>
  <c r="D67" i="3"/>
  <c r="K67" i="3" s="1"/>
  <c r="Q66" i="3"/>
  <c r="AA66" i="2" s="1"/>
  <c r="Q65" i="3"/>
  <c r="AA65" i="2" s="1"/>
  <c r="L66" i="3"/>
  <c r="N66" i="3" s="1"/>
  <c r="Q66" i="2"/>
  <c r="S66" i="2"/>
  <c r="T66" i="2"/>
  <c r="O67" i="2"/>
  <c r="P67" i="2"/>
  <c r="R66" i="2"/>
  <c r="M67" i="2"/>
  <c r="N67" i="2"/>
  <c r="AC65" i="2" l="1"/>
  <c r="AB65" i="2"/>
  <c r="AC66" i="2"/>
  <c r="AB66" i="2"/>
  <c r="AG64" i="2"/>
  <c r="AI64" i="2" s="1"/>
  <c r="AF64" i="2"/>
  <c r="AH64" i="2" s="1"/>
  <c r="O65" i="3"/>
  <c r="AE65" i="2" s="1"/>
  <c r="AD65" i="2"/>
  <c r="AD66" i="2"/>
  <c r="P67" i="3"/>
  <c r="G67" i="3"/>
  <c r="H67" i="3"/>
  <c r="L67" i="3"/>
  <c r="D68" i="3"/>
  <c r="M67" i="3"/>
  <c r="S67" i="2"/>
  <c r="T67" i="2"/>
  <c r="O68" i="2"/>
  <c r="P68" i="2"/>
  <c r="N68" i="2"/>
  <c r="Q67" i="2"/>
  <c r="R67" i="2"/>
  <c r="M68" i="2"/>
  <c r="AG65" i="2" l="1"/>
  <c r="AI65" i="2" s="1"/>
  <c r="AF65" i="2"/>
  <c r="AH65" i="2" s="1"/>
  <c r="O66" i="3"/>
  <c r="AE66" i="2" s="1"/>
  <c r="AG66" i="2" s="1"/>
  <c r="AI66" i="2" s="1"/>
  <c r="N67" i="3"/>
  <c r="M68" i="3"/>
  <c r="I67" i="3"/>
  <c r="J67" i="3"/>
  <c r="P68" i="3"/>
  <c r="G68" i="3"/>
  <c r="H68" i="3"/>
  <c r="L68" i="3"/>
  <c r="D69" i="3"/>
  <c r="K68" i="3"/>
  <c r="Q67" i="3"/>
  <c r="AA67" i="2" s="1"/>
  <c r="S68" i="2"/>
  <c r="T68" i="2"/>
  <c r="Q68" i="2"/>
  <c r="O69" i="2"/>
  <c r="P69" i="2"/>
  <c r="N69" i="2"/>
  <c r="R68" i="2"/>
  <c r="M69" i="2"/>
  <c r="AC67" i="2" l="1"/>
  <c r="AB67" i="2"/>
  <c r="AF66" i="2"/>
  <c r="AH66" i="2" s="1"/>
  <c r="N68" i="3"/>
  <c r="AD68" i="2" s="1"/>
  <c r="O67" i="3"/>
  <c r="AE67" i="2" s="1"/>
  <c r="AD67" i="2"/>
  <c r="M69" i="3"/>
  <c r="I68" i="3"/>
  <c r="J68" i="3"/>
  <c r="P69" i="3"/>
  <c r="G69" i="3"/>
  <c r="H69" i="3"/>
  <c r="L69" i="3"/>
  <c r="K69" i="3"/>
  <c r="D70" i="3"/>
  <c r="Q68" i="3"/>
  <c r="AA68" i="2" s="1"/>
  <c r="S69" i="2"/>
  <c r="T69" i="2"/>
  <c r="Q69" i="2"/>
  <c r="O70" i="2"/>
  <c r="P70" i="2"/>
  <c r="N70" i="2"/>
  <c r="R69" i="2"/>
  <c r="M70" i="2"/>
  <c r="AC68" i="2" l="1"/>
  <c r="AB68" i="2"/>
  <c r="AG67" i="2"/>
  <c r="AI67" i="2" s="1"/>
  <c r="AF67" i="2"/>
  <c r="AH67" i="2" s="1"/>
  <c r="O68" i="3"/>
  <c r="AE68" i="2" s="1"/>
  <c r="AG68" i="2" s="1"/>
  <c r="AI68" i="2" s="1"/>
  <c r="K70" i="3"/>
  <c r="N69" i="3"/>
  <c r="Q69" i="3"/>
  <c r="AA69" i="2" s="1"/>
  <c r="M70" i="3"/>
  <c r="J69" i="3"/>
  <c r="I69" i="3"/>
  <c r="P70" i="3"/>
  <c r="G70" i="3"/>
  <c r="L70" i="3"/>
  <c r="H70" i="3"/>
  <c r="D71" i="3"/>
  <c r="S70" i="2"/>
  <c r="T70" i="2"/>
  <c r="O71" i="2"/>
  <c r="P71" i="2"/>
  <c r="Q70" i="2"/>
  <c r="N71" i="2"/>
  <c r="R70" i="2"/>
  <c r="M71" i="2"/>
  <c r="AC69" i="2" l="1"/>
  <c r="AB69" i="2"/>
  <c r="AF68" i="2"/>
  <c r="AH68" i="2" s="1"/>
  <c r="O69" i="3"/>
  <c r="AE69" i="2" s="1"/>
  <c r="AD69" i="2"/>
  <c r="N70" i="3"/>
  <c r="P71" i="3"/>
  <c r="G71" i="3"/>
  <c r="H71" i="3"/>
  <c r="L71" i="3"/>
  <c r="M71" i="3"/>
  <c r="I70" i="3"/>
  <c r="J70" i="3"/>
  <c r="K71" i="3"/>
  <c r="Q70" i="3"/>
  <c r="AA70" i="2" s="1"/>
  <c r="D72" i="3"/>
  <c r="S71" i="2"/>
  <c r="T71" i="2"/>
  <c r="O72" i="2"/>
  <c r="P72" i="2"/>
  <c r="Q71" i="2"/>
  <c r="N72" i="2"/>
  <c r="M72" i="2"/>
  <c r="R71" i="2"/>
  <c r="AC70" i="2" l="1"/>
  <c r="AB70" i="2"/>
  <c r="AG69" i="2"/>
  <c r="AI69" i="2" s="1"/>
  <c r="AF69" i="2"/>
  <c r="AH69" i="2" s="1"/>
  <c r="O70" i="3"/>
  <c r="AE70" i="2" s="1"/>
  <c r="AD70" i="2"/>
  <c r="M72" i="3"/>
  <c r="K72" i="3"/>
  <c r="N71" i="3"/>
  <c r="I71" i="3"/>
  <c r="J71" i="3"/>
  <c r="D73" i="3"/>
  <c r="Q71" i="3"/>
  <c r="AA71" i="2" s="1"/>
  <c r="P72" i="3"/>
  <c r="G72" i="3"/>
  <c r="H72" i="3"/>
  <c r="L72" i="3"/>
  <c r="S72" i="2"/>
  <c r="T72" i="2"/>
  <c r="Q72" i="2"/>
  <c r="O73" i="2"/>
  <c r="P73" i="2"/>
  <c r="N73" i="2"/>
  <c r="R72" i="2"/>
  <c r="M73" i="2"/>
  <c r="AC71" i="2" l="1"/>
  <c r="AB71" i="2"/>
  <c r="AG70" i="2"/>
  <c r="AI70" i="2" s="1"/>
  <c r="AF70" i="2"/>
  <c r="AH70" i="2" s="1"/>
  <c r="O71" i="3"/>
  <c r="AE71" i="2" s="1"/>
  <c r="AD71" i="2"/>
  <c r="M73" i="3"/>
  <c r="N72" i="3"/>
  <c r="AD72" i="2" s="1"/>
  <c r="Q72" i="3"/>
  <c r="AA72" i="2" s="1"/>
  <c r="P73" i="3"/>
  <c r="G73" i="3"/>
  <c r="H73" i="3"/>
  <c r="L73" i="3"/>
  <c r="D74" i="3"/>
  <c r="K73" i="3"/>
  <c r="I72" i="3"/>
  <c r="J72" i="3"/>
  <c r="S73" i="2"/>
  <c r="T73" i="2"/>
  <c r="Q73" i="2"/>
  <c r="O74" i="2"/>
  <c r="P74" i="2"/>
  <c r="N74" i="2"/>
  <c r="R73" i="2"/>
  <c r="M74" i="2"/>
  <c r="AC72" i="2" l="1"/>
  <c r="AB72" i="2"/>
  <c r="AG71" i="2"/>
  <c r="AI71" i="2" s="1"/>
  <c r="AF71" i="2"/>
  <c r="AH71" i="2" s="1"/>
  <c r="N73" i="3"/>
  <c r="AD73" i="2" s="1"/>
  <c r="O72" i="3"/>
  <c r="AE72" i="2" s="1"/>
  <c r="AF72" i="2" s="1"/>
  <c r="J73" i="3"/>
  <c r="I73" i="3"/>
  <c r="P74" i="3"/>
  <c r="G74" i="3"/>
  <c r="H74" i="3"/>
  <c r="L74" i="3"/>
  <c r="Q73" i="3"/>
  <c r="AA73" i="2" s="1"/>
  <c r="D75" i="3"/>
  <c r="K74" i="3"/>
  <c r="M74" i="3"/>
  <c r="S74" i="2"/>
  <c r="T74" i="2"/>
  <c r="Q74" i="2"/>
  <c r="O75" i="2"/>
  <c r="P75" i="2"/>
  <c r="N75" i="2"/>
  <c r="R74" i="2"/>
  <c r="M75" i="2"/>
  <c r="AH72" i="2" l="1"/>
  <c r="AC73" i="2"/>
  <c r="AB73" i="2"/>
  <c r="AG72" i="2"/>
  <c r="AI72" i="2" s="1"/>
  <c r="O73" i="3"/>
  <c r="AE73" i="2" s="1"/>
  <c r="AF73" i="2" s="1"/>
  <c r="K75" i="3"/>
  <c r="D76" i="3"/>
  <c r="Q74" i="3"/>
  <c r="AA74" i="2" s="1"/>
  <c r="P75" i="3"/>
  <c r="G75" i="3"/>
  <c r="H75" i="3"/>
  <c r="L75" i="3"/>
  <c r="M75" i="3"/>
  <c r="J74" i="3"/>
  <c r="I74" i="3"/>
  <c r="N74" i="3"/>
  <c r="S75" i="2"/>
  <c r="T75" i="2"/>
  <c r="Q75" i="2"/>
  <c r="O76" i="2"/>
  <c r="P76" i="2"/>
  <c r="N76" i="2"/>
  <c r="R75" i="2"/>
  <c r="M76" i="2"/>
  <c r="AH73" i="2" l="1"/>
  <c r="AC74" i="2"/>
  <c r="AB74" i="2"/>
  <c r="AG73" i="2"/>
  <c r="AI73" i="2" s="1"/>
  <c r="O74" i="3"/>
  <c r="AE74" i="2" s="1"/>
  <c r="AD74" i="2"/>
  <c r="M76" i="3"/>
  <c r="P76" i="3"/>
  <c r="G76" i="3"/>
  <c r="H76" i="3"/>
  <c r="L76" i="3"/>
  <c r="Q75" i="3"/>
  <c r="AA75" i="2" s="1"/>
  <c r="D77" i="3"/>
  <c r="N75" i="3"/>
  <c r="I75" i="3"/>
  <c r="J75" i="3"/>
  <c r="K76" i="3"/>
  <c r="S76" i="2"/>
  <c r="T76" i="2"/>
  <c r="Q76" i="2"/>
  <c r="O77" i="2"/>
  <c r="P77" i="2"/>
  <c r="N77" i="2"/>
  <c r="R76" i="2"/>
  <c r="M77" i="2"/>
  <c r="AC75" i="2" l="1"/>
  <c r="AB75" i="2"/>
  <c r="AG74" i="2"/>
  <c r="AI74" i="2" s="1"/>
  <c r="AF74" i="2"/>
  <c r="AH74" i="2" s="1"/>
  <c r="O75" i="3"/>
  <c r="AE75" i="2" s="1"/>
  <c r="AD75" i="2"/>
  <c r="N76" i="3"/>
  <c r="AD76" i="2" s="1"/>
  <c r="M77" i="3"/>
  <c r="K77" i="3"/>
  <c r="I76" i="3"/>
  <c r="J76" i="3"/>
  <c r="D78" i="3"/>
  <c r="Q76" i="3"/>
  <c r="AA76" i="2" s="1"/>
  <c r="P77" i="3"/>
  <c r="G77" i="3"/>
  <c r="H77" i="3"/>
  <c r="L77" i="3"/>
  <c r="S77" i="2"/>
  <c r="T77" i="2"/>
  <c r="Q77" i="2"/>
  <c r="O78" i="2"/>
  <c r="P78" i="2"/>
  <c r="N78" i="2"/>
  <c r="R77" i="2"/>
  <c r="M78" i="2"/>
  <c r="AC76" i="2" l="1"/>
  <c r="AB76" i="2"/>
  <c r="AF75" i="2"/>
  <c r="AH75" i="2" s="1"/>
  <c r="AG75" i="2"/>
  <c r="AI75" i="2" s="1"/>
  <c r="O76" i="3"/>
  <c r="AE76" i="2" s="1"/>
  <c r="AF76" i="2" s="1"/>
  <c r="AH76" i="2" s="1"/>
  <c r="N77" i="3"/>
  <c r="AD77" i="2" s="1"/>
  <c r="J77" i="3"/>
  <c r="I77" i="3"/>
  <c r="P78" i="3"/>
  <c r="G78" i="3"/>
  <c r="H78" i="3"/>
  <c r="L78" i="3"/>
  <c r="Q77" i="3"/>
  <c r="AA77" i="2" s="1"/>
  <c r="M78" i="3"/>
  <c r="K78" i="3"/>
  <c r="D79" i="3"/>
  <c r="S78" i="2"/>
  <c r="T78" i="2"/>
  <c r="Q78" i="2"/>
  <c r="O79" i="2"/>
  <c r="P79" i="2"/>
  <c r="N79" i="2"/>
  <c r="R78" i="2"/>
  <c r="M79" i="2"/>
  <c r="AC77" i="2" l="1"/>
  <c r="AB77" i="2"/>
  <c r="AG76" i="2"/>
  <c r="AI76" i="2" s="1"/>
  <c r="O77" i="3"/>
  <c r="AE77" i="2" s="1"/>
  <c r="AF77" i="2" s="1"/>
  <c r="AH77" i="2" s="1"/>
  <c r="M79" i="3"/>
  <c r="D80" i="3"/>
  <c r="Q78" i="3"/>
  <c r="AA78" i="2" s="1"/>
  <c r="P79" i="3"/>
  <c r="G79" i="3"/>
  <c r="H79" i="3"/>
  <c r="L79" i="3"/>
  <c r="I78" i="3"/>
  <c r="J78" i="3"/>
  <c r="K79" i="3"/>
  <c r="N78" i="3"/>
  <c r="S79" i="2"/>
  <c r="T79" i="2"/>
  <c r="Q79" i="2"/>
  <c r="O80" i="2"/>
  <c r="P80" i="2"/>
  <c r="N80" i="2"/>
  <c r="R79" i="2"/>
  <c r="M80" i="2"/>
  <c r="AC78" i="2" l="1"/>
  <c r="AB78" i="2"/>
  <c r="AG77" i="2"/>
  <c r="AI77" i="2" s="1"/>
  <c r="O78" i="3"/>
  <c r="AE78" i="2" s="1"/>
  <c r="AD78" i="2"/>
  <c r="N79" i="3"/>
  <c r="J79" i="3"/>
  <c r="I79" i="3"/>
  <c r="D81" i="3"/>
  <c r="P80" i="3"/>
  <c r="G80" i="3"/>
  <c r="H80" i="3"/>
  <c r="L80" i="3"/>
  <c r="Q79" i="3"/>
  <c r="AA79" i="2" s="1"/>
  <c r="M80" i="3"/>
  <c r="K80" i="3"/>
  <c r="S80" i="2"/>
  <c r="T80" i="2"/>
  <c r="Q80" i="2"/>
  <c r="O81" i="2"/>
  <c r="P81" i="2"/>
  <c r="N81" i="2"/>
  <c r="R80" i="2"/>
  <c r="M81" i="2"/>
  <c r="AC79" i="2" l="1"/>
  <c r="AB79" i="2"/>
  <c r="AG78" i="2"/>
  <c r="AI78" i="2" s="1"/>
  <c r="AF78" i="2"/>
  <c r="AH78" i="2" s="1"/>
  <c r="O79" i="3"/>
  <c r="AE79" i="2" s="1"/>
  <c r="AD79" i="2"/>
  <c r="M81" i="3"/>
  <c r="N80" i="3"/>
  <c r="J80" i="3"/>
  <c r="I80" i="3"/>
  <c r="P81" i="3"/>
  <c r="G81" i="3"/>
  <c r="H81" i="3"/>
  <c r="L81" i="3"/>
  <c r="D82" i="3"/>
  <c r="Q80" i="3"/>
  <c r="AA80" i="2" s="1"/>
  <c r="K81" i="3"/>
  <c r="S81" i="2"/>
  <c r="T81" i="2"/>
  <c r="Q81" i="2"/>
  <c r="O82" i="2"/>
  <c r="P82" i="2"/>
  <c r="N82" i="2"/>
  <c r="R81" i="2"/>
  <c r="M82" i="2"/>
  <c r="AC80" i="2" l="1"/>
  <c r="AB80" i="2"/>
  <c r="AG79" i="2"/>
  <c r="AI79" i="2" s="1"/>
  <c r="AF79" i="2"/>
  <c r="AH79" i="2" s="1"/>
  <c r="O80" i="3"/>
  <c r="AE80" i="2" s="1"/>
  <c r="AD80" i="2"/>
  <c r="K82" i="3"/>
  <c r="N81" i="3"/>
  <c r="Q81" i="3"/>
  <c r="AA81" i="2" s="1"/>
  <c r="P82" i="3"/>
  <c r="G82" i="3"/>
  <c r="H82" i="3"/>
  <c r="L82" i="3"/>
  <c r="D83" i="3"/>
  <c r="J81" i="3"/>
  <c r="I81" i="3"/>
  <c r="M82" i="3"/>
  <c r="S82" i="2"/>
  <c r="T82" i="2"/>
  <c r="Q82" i="2"/>
  <c r="O83" i="2"/>
  <c r="P83" i="2"/>
  <c r="N83" i="2"/>
  <c r="R82" i="2"/>
  <c r="M83" i="2"/>
  <c r="AC81" i="2" l="1"/>
  <c r="AB81" i="2"/>
  <c r="AG80" i="2"/>
  <c r="AI80" i="2" s="1"/>
  <c r="AF80" i="2"/>
  <c r="AH80" i="2" s="1"/>
  <c r="O81" i="3"/>
  <c r="AE81" i="2" s="1"/>
  <c r="AD81" i="2"/>
  <c r="N82" i="3"/>
  <c r="P83" i="3"/>
  <c r="G83" i="3"/>
  <c r="H83" i="3"/>
  <c r="L83" i="3"/>
  <c r="D84" i="3"/>
  <c r="M83" i="3"/>
  <c r="Q82" i="3"/>
  <c r="AA82" i="2" s="1"/>
  <c r="I82" i="3"/>
  <c r="J82" i="3"/>
  <c r="K83" i="3"/>
  <c r="S83" i="2"/>
  <c r="T83" i="2"/>
  <c r="Q83" i="2"/>
  <c r="O84" i="2"/>
  <c r="P84" i="2"/>
  <c r="N84" i="2"/>
  <c r="R83" i="2"/>
  <c r="M84" i="2"/>
  <c r="AF81" i="2" l="1"/>
  <c r="AH81" i="2" s="1"/>
  <c r="AC82" i="2"/>
  <c r="AB82" i="2"/>
  <c r="AG81" i="2"/>
  <c r="AI81" i="2" s="1"/>
  <c r="O82" i="3"/>
  <c r="AE82" i="2" s="1"/>
  <c r="AD82" i="2"/>
  <c r="M84" i="3"/>
  <c r="N83" i="3"/>
  <c r="K84" i="3"/>
  <c r="I83" i="3"/>
  <c r="J83" i="3"/>
  <c r="P84" i="3"/>
  <c r="G84" i="3"/>
  <c r="H84" i="3"/>
  <c r="L84" i="3"/>
  <c r="Q83" i="3"/>
  <c r="AA83" i="2" s="1"/>
  <c r="D85" i="3"/>
  <c r="S84" i="2"/>
  <c r="T84" i="2"/>
  <c r="Q84" i="2"/>
  <c r="O85" i="2"/>
  <c r="P85" i="2"/>
  <c r="N85" i="2"/>
  <c r="R84" i="2"/>
  <c r="M85" i="2"/>
  <c r="AC83" i="2" l="1"/>
  <c r="AB83" i="2"/>
  <c r="AG82" i="2"/>
  <c r="AI82" i="2" s="1"/>
  <c r="AF82" i="2"/>
  <c r="AH82" i="2" s="1"/>
  <c r="O83" i="3"/>
  <c r="AE83" i="2" s="1"/>
  <c r="AD83" i="2"/>
  <c r="I84" i="3"/>
  <c r="J84" i="3"/>
  <c r="D86" i="3"/>
  <c r="Q84" i="3"/>
  <c r="AA84" i="2" s="1"/>
  <c r="M85" i="3"/>
  <c r="P85" i="3"/>
  <c r="G85" i="3"/>
  <c r="H85" i="3"/>
  <c r="L85" i="3"/>
  <c r="N84" i="3"/>
  <c r="K85" i="3"/>
  <c r="S85" i="2"/>
  <c r="T85" i="2"/>
  <c r="Q85" i="2"/>
  <c r="O86" i="2"/>
  <c r="P86" i="2"/>
  <c r="N86" i="2"/>
  <c r="R85" i="2"/>
  <c r="M86" i="2"/>
  <c r="AC84" i="2" l="1"/>
  <c r="AB84" i="2"/>
  <c r="AG83" i="2"/>
  <c r="AI83" i="2" s="1"/>
  <c r="AF83" i="2"/>
  <c r="AH83" i="2" s="1"/>
  <c r="O84" i="3"/>
  <c r="AE84" i="2" s="1"/>
  <c r="AD84" i="2"/>
  <c r="K86" i="3"/>
  <c r="N85" i="3"/>
  <c r="D87" i="3"/>
  <c r="P86" i="3"/>
  <c r="G86" i="3"/>
  <c r="H86" i="3"/>
  <c r="L86" i="3"/>
  <c r="Q85" i="3"/>
  <c r="AA85" i="2" s="1"/>
  <c r="M86" i="3"/>
  <c r="J85" i="3"/>
  <c r="I85" i="3"/>
  <c r="S86" i="2"/>
  <c r="T86" i="2"/>
  <c r="Q86" i="2"/>
  <c r="O87" i="2"/>
  <c r="P87" i="2"/>
  <c r="N87" i="2"/>
  <c r="R86" i="2"/>
  <c r="M87" i="2"/>
  <c r="AF84" i="2" l="1"/>
  <c r="AH84" i="2" s="1"/>
  <c r="AC85" i="2"/>
  <c r="AB85" i="2"/>
  <c r="AG84" i="2"/>
  <c r="AI84" i="2" s="1"/>
  <c r="O85" i="3"/>
  <c r="AE85" i="2" s="1"/>
  <c r="AD85" i="2"/>
  <c r="N86" i="3"/>
  <c r="K87" i="3"/>
  <c r="M87" i="3"/>
  <c r="J86" i="3"/>
  <c r="I86" i="3"/>
  <c r="D88" i="3"/>
  <c r="Q86" i="3"/>
  <c r="AA86" i="2" s="1"/>
  <c r="P87" i="3"/>
  <c r="G87" i="3"/>
  <c r="H87" i="3"/>
  <c r="L87" i="3"/>
  <c r="S87" i="2"/>
  <c r="T87" i="2"/>
  <c r="Q87" i="2"/>
  <c r="O88" i="2"/>
  <c r="P88" i="2"/>
  <c r="N88" i="2"/>
  <c r="R87" i="2"/>
  <c r="M88" i="2"/>
  <c r="AC86" i="2" l="1"/>
  <c r="AB86" i="2"/>
  <c r="AG85" i="2"/>
  <c r="AI85" i="2" s="1"/>
  <c r="AF85" i="2"/>
  <c r="AH85" i="2" s="1"/>
  <c r="O86" i="3"/>
  <c r="AE86" i="2" s="1"/>
  <c r="AD86" i="2"/>
  <c r="N87" i="3"/>
  <c r="P88" i="3"/>
  <c r="G88" i="3"/>
  <c r="H88" i="3"/>
  <c r="L88" i="3"/>
  <c r="Q87" i="3"/>
  <c r="AA87" i="2" s="1"/>
  <c r="K88" i="3"/>
  <c r="D89" i="3"/>
  <c r="M88" i="3"/>
  <c r="J87" i="3"/>
  <c r="I87" i="3"/>
  <c r="S88" i="2"/>
  <c r="T88" i="2"/>
  <c r="Q88" i="2"/>
  <c r="O89" i="2"/>
  <c r="P89" i="2"/>
  <c r="N89" i="2"/>
  <c r="R88" i="2"/>
  <c r="M89" i="2"/>
  <c r="AC87" i="2" l="1"/>
  <c r="AB87" i="2"/>
  <c r="AG86" i="2"/>
  <c r="AI86" i="2" s="1"/>
  <c r="AF86" i="2"/>
  <c r="AH86" i="2" s="1"/>
  <c r="O87" i="3"/>
  <c r="AE87" i="2" s="1"/>
  <c r="AD87" i="2"/>
  <c r="N88" i="3"/>
  <c r="P89" i="3"/>
  <c r="G89" i="3"/>
  <c r="H89" i="3"/>
  <c r="L89" i="3"/>
  <c r="K89" i="3"/>
  <c r="I88" i="3"/>
  <c r="J88" i="3"/>
  <c r="D90" i="3"/>
  <c r="M89" i="3"/>
  <c r="Q88" i="3"/>
  <c r="AA88" i="2" s="1"/>
  <c r="S89" i="2"/>
  <c r="T89" i="2"/>
  <c r="Q89" i="2"/>
  <c r="O90" i="2"/>
  <c r="P90" i="2"/>
  <c r="N90" i="2"/>
  <c r="R89" i="2"/>
  <c r="M90" i="2"/>
  <c r="AC88" i="2" l="1"/>
  <c r="AB88" i="2"/>
  <c r="AG87" i="2"/>
  <c r="AI87" i="2" s="1"/>
  <c r="AF87" i="2"/>
  <c r="AH87" i="2" s="1"/>
  <c r="O88" i="3"/>
  <c r="AE88" i="2" s="1"/>
  <c r="AD88" i="2"/>
  <c r="N89" i="3"/>
  <c r="M90" i="3"/>
  <c r="I89" i="3"/>
  <c r="J89" i="3"/>
  <c r="Q89" i="3"/>
  <c r="AA89" i="2" s="1"/>
  <c r="K90" i="3"/>
  <c r="D91" i="3"/>
  <c r="P90" i="3"/>
  <c r="G90" i="3"/>
  <c r="H90" i="3"/>
  <c r="L90" i="3"/>
  <c r="S90" i="2"/>
  <c r="T90" i="2"/>
  <c r="Q90" i="2"/>
  <c r="O91" i="2"/>
  <c r="P91" i="2"/>
  <c r="N91" i="2"/>
  <c r="R90" i="2"/>
  <c r="M91" i="2"/>
  <c r="AF88" i="2" l="1"/>
  <c r="AH88" i="2" s="1"/>
  <c r="AC89" i="2"/>
  <c r="AB89" i="2"/>
  <c r="AG88" i="2"/>
  <c r="AI88" i="2" s="1"/>
  <c r="O89" i="3"/>
  <c r="AE89" i="2" s="1"/>
  <c r="AD89" i="2"/>
  <c r="N90" i="3"/>
  <c r="M91" i="3"/>
  <c r="K91" i="3"/>
  <c r="I90" i="3"/>
  <c r="J90" i="3"/>
  <c r="D92" i="3"/>
  <c r="Q90" i="3"/>
  <c r="AA90" i="2" s="1"/>
  <c r="P91" i="3"/>
  <c r="G91" i="3"/>
  <c r="H91" i="3"/>
  <c r="L91" i="3"/>
  <c r="S91" i="2"/>
  <c r="T91" i="2"/>
  <c r="Q91" i="2"/>
  <c r="O92" i="2"/>
  <c r="P92" i="2"/>
  <c r="N92" i="2"/>
  <c r="R91" i="2"/>
  <c r="M92" i="2"/>
  <c r="AC90" i="2" l="1"/>
  <c r="AB90" i="2"/>
  <c r="AG89" i="2"/>
  <c r="AI89" i="2" s="1"/>
  <c r="AF89" i="2"/>
  <c r="AH89" i="2" s="1"/>
  <c r="O90" i="3"/>
  <c r="AE90" i="2" s="1"/>
  <c r="AD90" i="2"/>
  <c r="N91" i="3"/>
  <c r="P92" i="3"/>
  <c r="G92" i="3"/>
  <c r="H92" i="3"/>
  <c r="L92" i="3"/>
  <c r="Q91" i="3"/>
  <c r="AA91" i="2" s="1"/>
  <c r="K92" i="3"/>
  <c r="M92" i="3"/>
  <c r="D93" i="3"/>
  <c r="I91" i="3"/>
  <c r="J91" i="3"/>
  <c r="S92" i="2"/>
  <c r="T92" i="2"/>
  <c r="O93" i="2"/>
  <c r="P93" i="2"/>
  <c r="Q92" i="2"/>
  <c r="N93" i="2"/>
  <c r="R92" i="2"/>
  <c r="M93" i="2"/>
  <c r="AC91" i="2" l="1"/>
  <c r="AB91" i="2"/>
  <c r="AG90" i="2"/>
  <c r="AI90" i="2" s="1"/>
  <c r="AF90" i="2"/>
  <c r="AH90" i="2" s="1"/>
  <c r="O91" i="3"/>
  <c r="AE91" i="2" s="1"/>
  <c r="AD91" i="2"/>
  <c r="P93" i="3"/>
  <c r="G93" i="3"/>
  <c r="H93" i="3"/>
  <c r="L93" i="3"/>
  <c r="N92" i="3"/>
  <c r="I92" i="3"/>
  <c r="J92" i="3"/>
  <c r="M93" i="3"/>
  <c r="D94" i="3"/>
  <c r="K93" i="3"/>
  <c r="Q92" i="3"/>
  <c r="AA92" i="2" s="1"/>
  <c r="S93" i="2"/>
  <c r="T93" i="2"/>
  <c r="Q93" i="2"/>
  <c r="O94" i="2"/>
  <c r="P94" i="2"/>
  <c r="N94" i="2"/>
  <c r="R93" i="2"/>
  <c r="M94" i="2"/>
  <c r="AC92" i="2" l="1"/>
  <c r="AB92" i="2"/>
  <c r="AG91" i="2"/>
  <c r="AI91" i="2" s="1"/>
  <c r="AF91" i="2"/>
  <c r="AH91" i="2" s="1"/>
  <c r="O92" i="3"/>
  <c r="AE92" i="2" s="1"/>
  <c r="AD92" i="2"/>
  <c r="M94" i="3"/>
  <c r="K94" i="3"/>
  <c r="N93" i="3"/>
  <c r="I93" i="3"/>
  <c r="J93" i="3"/>
  <c r="D95" i="3"/>
  <c r="P94" i="3"/>
  <c r="G94" i="3"/>
  <c r="H94" i="3"/>
  <c r="L94" i="3"/>
  <c r="Q93" i="3"/>
  <c r="AA93" i="2" s="1"/>
  <c r="S94" i="2"/>
  <c r="T94" i="2"/>
  <c r="Q94" i="2"/>
  <c r="O95" i="2"/>
  <c r="P95" i="2"/>
  <c r="N95" i="2"/>
  <c r="R94" i="2"/>
  <c r="M95" i="2"/>
  <c r="AC93" i="2" l="1"/>
  <c r="AB93" i="2"/>
  <c r="AG92" i="2"/>
  <c r="AI92" i="2" s="1"/>
  <c r="AF92" i="2"/>
  <c r="AH92" i="2" s="1"/>
  <c r="O93" i="3"/>
  <c r="AE93" i="2" s="1"/>
  <c r="AD93" i="2"/>
  <c r="N94" i="3"/>
  <c r="AD94" i="2" s="1"/>
  <c r="P95" i="3"/>
  <c r="G95" i="3"/>
  <c r="H95" i="3"/>
  <c r="L95" i="3"/>
  <c r="K95" i="3"/>
  <c r="Q94" i="3"/>
  <c r="AA94" i="2" s="1"/>
  <c r="J94" i="3"/>
  <c r="I94" i="3"/>
  <c r="M95" i="3"/>
  <c r="D96" i="3"/>
  <c r="S95" i="2"/>
  <c r="T95" i="2"/>
  <c r="O96" i="2"/>
  <c r="P96" i="2"/>
  <c r="Q95" i="2"/>
  <c r="N96" i="2"/>
  <c r="M96" i="2"/>
  <c r="R95" i="2"/>
  <c r="AC94" i="2" l="1"/>
  <c r="AB94" i="2"/>
  <c r="AG93" i="2"/>
  <c r="AI93" i="2" s="1"/>
  <c r="AF93" i="2"/>
  <c r="AH93" i="2" s="1"/>
  <c r="O94" i="3"/>
  <c r="AE94" i="2" s="1"/>
  <c r="AG94" i="2" s="1"/>
  <c r="AI94" i="2" s="1"/>
  <c r="M96" i="3"/>
  <c r="K96" i="3"/>
  <c r="N95" i="3"/>
  <c r="J95" i="3"/>
  <c r="I95" i="3"/>
  <c r="P96" i="3"/>
  <c r="G96" i="3"/>
  <c r="H96" i="3"/>
  <c r="L96" i="3"/>
  <c r="D97" i="3"/>
  <c r="Q95" i="3"/>
  <c r="AA95" i="2" s="1"/>
  <c r="S96" i="2"/>
  <c r="T96" i="2"/>
  <c r="Q96" i="2"/>
  <c r="O97" i="2"/>
  <c r="P97" i="2"/>
  <c r="N97" i="2"/>
  <c r="R96" i="2"/>
  <c r="M97" i="2"/>
  <c r="AC95" i="2" l="1"/>
  <c r="AB95" i="2"/>
  <c r="AF94" i="2"/>
  <c r="AH94" i="2" s="1"/>
  <c r="O95" i="3"/>
  <c r="AE95" i="2" s="1"/>
  <c r="AD95" i="2"/>
  <c r="N96" i="3"/>
  <c r="AD96" i="2" s="1"/>
  <c r="J96" i="3"/>
  <c r="I96" i="3"/>
  <c r="K97" i="3"/>
  <c r="M97" i="3"/>
  <c r="P97" i="3"/>
  <c r="G97" i="3"/>
  <c r="H97" i="3"/>
  <c r="L97" i="3"/>
  <c r="D98" i="3"/>
  <c r="Q96" i="3"/>
  <c r="AA96" i="2" s="1"/>
  <c r="S97" i="2"/>
  <c r="T97" i="2"/>
  <c r="Q97" i="2"/>
  <c r="O98" i="2"/>
  <c r="P98" i="2"/>
  <c r="N98" i="2"/>
  <c r="M98" i="2"/>
  <c r="R97" i="2"/>
  <c r="AC96" i="2" l="1"/>
  <c r="AB96" i="2"/>
  <c r="AG95" i="2"/>
  <c r="AI95" i="2" s="1"/>
  <c r="AF95" i="2"/>
  <c r="AH95" i="2" s="1"/>
  <c r="O96" i="3"/>
  <c r="AE96" i="2" s="1"/>
  <c r="AG96" i="2" s="1"/>
  <c r="AI96" i="2" s="1"/>
  <c r="K98" i="3"/>
  <c r="N97" i="3"/>
  <c r="I97" i="3"/>
  <c r="J97" i="3"/>
  <c r="D99" i="3"/>
  <c r="Q97" i="3"/>
  <c r="AA97" i="2" s="1"/>
  <c r="P98" i="3"/>
  <c r="G98" i="3"/>
  <c r="H98" i="3"/>
  <c r="L98" i="3"/>
  <c r="M98" i="3"/>
  <c r="S98" i="2"/>
  <c r="T98" i="2"/>
  <c r="O99" i="2"/>
  <c r="P99" i="2"/>
  <c r="Q98" i="2"/>
  <c r="N99" i="2"/>
  <c r="R98" i="2"/>
  <c r="M99" i="2"/>
  <c r="AF96" i="2" l="1"/>
  <c r="AH96" i="2" s="1"/>
  <c r="AC97" i="2"/>
  <c r="AB97" i="2"/>
  <c r="O97" i="3"/>
  <c r="AE97" i="2" s="1"/>
  <c r="AD97" i="2"/>
  <c r="N98" i="3"/>
  <c r="P99" i="3"/>
  <c r="G99" i="3"/>
  <c r="H99" i="3"/>
  <c r="L99" i="3"/>
  <c r="D100" i="3"/>
  <c r="Q98" i="3"/>
  <c r="AA98" i="2" s="1"/>
  <c r="I98" i="3"/>
  <c r="J98" i="3"/>
  <c r="M99" i="3"/>
  <c r="K99" i="3"/>
  <c r="S99" i="2"/>
  <c r="T99" i="2"/>
  <c r="Q99" i="2"/>
  <c r="O100" i="2"/>
  <c r="P100" i="2"/>
  <c r="N100" i="2"/>
  <c r="R99" i="2"/>
  <c r="M100" i="2"/>
  <c r="AC98" i="2" l="1"/>
  <c r="AB98" i="2"/>
  <c r="AG97" i="2"/>
  <c r="AI97" i="2" s="1"/>
  <c r="AF97" i="2"/>
  <c r="AH97" i="2" s="1"/>
  <c r="O98" i="3"/>
  <c r="AE98" i="2" s="1"/>
  <c r="AD98" i="2"/>
  <c r="N99" i="3"/>
  <c r="P100" i="3"/>
  <c r="G100" i="3"/>
  <c r="H100" i="3"/>
  <c r="L100" i="3"/>
  <c r="J99" i="3"/>
  <c r="I99" i="3"/>
  <c r="D101" i="3"/>
  <c r="M100" i="3"/>
  <c r="K100" i="3"/>
  <c r="Q99" i="3"/>
  <c r="AA99" i="2" s="1"/>
  <c r="S100" i="2"/>
  <c r="T100" i="2"/>
  <c r="O101" i="2"/>
  <c r="P101" i="2"/>
  <c r="Q100" i="2"/>
  <c r="N101" i="2"/>
  <c r="R100" i="2"/>
  <c r="M101" i="2"/>
  <c r="AC99" i="2" l="1"/>
  <c r="AB99" i="2"/>
  <c r="AG98" i="2"/>
  <c r="AI98" i="2" s="1"/>
  <c r="AF98" i="2"/>
  <c r="AH98" i="2" s="1"/>
  <c r="O99" i="3"/>
  <c r="AE99" i="2" s="1"/>
  <c r="AD99" i="2"/>
  <c r="K101" i="3"/>
  <c r="M101" i="3"/>
  <c r="N100" i="3"/>
  <c r="P101" i="3"/>
  <c r="G101" i="3"/>
  <c r="H101" i="3"/>
  <c r="L101" i="3"/>
  <c r="D102" i="3"/>
  <c r="J100" i="3"/>
  <c r="I100" i="3"/>
  <c r="Q100" i="3"/>
  <c r="AA100" i="2" s="1"/>
  <c r="S101" i="2"/>
  <c r="T101" i="2"/>
  <c r="Q101" i="2"/>
  <c r="O102" i="2"/>
  <c r="P102" i="2"/>
  <c r="N102" i="2"/>
  <c r="R101" i="2"/>
  <c r="M102" i="2"/>
  <c r="AC100" i="2" l="1"/>
  <c r="AB100" i="2"/>
  <c r="AG99" i="2"/>
  <c r="AI99" i="2" s="1"/>
  <c r="AF99" i="2"/>
  <c r="AH99" i="2" s="1"/>
  <c r="O100" i="3"/>
  <c r="AE100" i="2" s="1"/>
  <c r="AD100" i="2"/>
  <c r="N101" i="3"/>
  <c r="P102" i="3"/>
  <c r="G102" i="3"/>
  <c r="H102" i="3"/>
  <c r="L102" i="3"/>
  <c r="Q101" i="3"/>
  <c r="AA101" i="2" s="1"/>
  <c r="M102" i="3"/>
  <c r="I101" i="3"/>
  <c r="J101" i="3"/>
  <c r="D103" i="3"/>
  <c r="K102" i="3"/>
  <c r="S102" i="2"/>
  <c r="T102" i="2"/>
  <c r="Q102" i="2"/>
  <c r="O103" i="2"/>
  <c r="P103" i="2"/>
  <c r="N103" i="2"/>
  <c r="R102" i="2"/>
  <c r="M103" i="2"/>
  <c r="AF100" i="2" l="1"/>
  <c r="AH100" i="2" s="1"/>
  <c r="AC101" i="2"/>
  <c r="AB101" i="2"/>
  <c r="AG100" i="2"/>
  <c r="AI100" i="2" s="1"/>
  <c r="O101" i="3"/>
  <c r="AE101" i="2" s="1"/>
  <c r="AD101" i="2"/>
  <c r="M103" i="3"/>
  <c r="K103" i="3"/>
  <c r="J102" i="3"/>
  <c r="I102" i="3"/>
  <c r="Q102" i="3"/>
  <c r="AA102" i="2" s="1"/>
  <c r="D104" i="3"/>
  <c r="P103" i="3"/>
  <c r="G103" i="3"/>
  <c r="H103" i="3"/>
  <c r="L103" i="3"/>
  <c r="N102" i="3"/>
  <c r="S103" i="2"/>
  <c r="T103" i="2"/>
  <c r="Q103" i="2"/>
  <c r="O104" i="2"/>
  <c r="P104" i="2"/>
  <c r="N104" i="2"/>
  <c r="R103" i="2"/>
  <c r="M104" i="2"/>
  <c r="AF101" i="2" l="1"/>
  <c r="AH101" i="2" s="1"/>
  <c r="AC102" i="2"/>
  <c r="AB102" i="2"/>
  <c r="AG101" i="2"/>
  <c r="AI101" i="2" s="1"/>
  <c r="O102" i="3"/>
  <c r="AE102" i="2" s="1"/>
  <c r="AD102" i="2"/>
  <c r="K104" i="3"/>
  <c r="N103" i="3"/>
  <c r="AD103" i="2" s="1"/>
  <c r="M104" i="3"/>
  <c r="P104" i="3"/>
  <c r="G104" i="3"/>
  <c r="H104" i="3"/>
  <c r="L104" i="3"/>
  <c r="J103" i="3"/>
  <c r="I103" i="3"/>
  <c r="Q103" i="3"/>
  <c r="AA103" i="2" s="1"/>
  <c r="D105" i="3"/>
  <c r="S104" i="2"/>
  <c r="T104" i="2"/>
  <c r="Q104" i="2"/>
  <c r="O105" i="2"/>
  <c r="P105" i="2"/>
  <c r="N105" i="2"/>
  <c r="R104" i="2"/>
  <c r="M105" i="2"/>
  <c r="AC103" i="2" l="1"/>
  <c r="AB103" i="2"/>
  <c r="AG102" i="2"/>
  <c r="AI102" i="2" s="1"/>
  <c r="AF102" i="2"/>
  <c r="AH102" i="2" s="1"/>
  <c r="O103" i="3"/>
  <c r="AE103" i="2" s="1"/>
  <c r="AF103" i="2" s="1"/>
  <c r="AH103" i="2" s="1"/>
  <c r="N104" i="3"/>
  <c r="AD104" i="2" s="1"/>
  <c r="D106" i="3"/>
  <c r="I104" i="3"/>
  <c r="J104" i="3"/>
  <c r="Q104" i="3"/>
  <c r="AA104" i="2" s="1"/>
  <c r="M105" i="3"/>
  <c r="P105" i="3"/>
  <c r="G105" i="3"/>
  <c r="H105" i="3"/>
  <c r="L105" i="3"/>
  <c r="K105" i="3"/>
  <c r="S105" i="2"/>
  <c r="T105" i="2"/>
  <c r="Q105" i="2"/>
  <c r="O106" i="2"/>
  <c r="P106" i="2"/>
  <c r="N106" i="2"/>
  <c r="R105" i="2"/>
  <c r="M106" i="2"/>
  <c r="AC104" i="2" l="1"/>
  <c r="AB104" i="2"/>
  <c r="AG103" i="2"/>
  <c r="AI103" i="2" s="1"/>
  <c r="O104" i="3"/>
  <c r="AE104" i="2" s="1"/>
  <c r="AF104" i="2" s="1"/>
  <c r="AH104" i="2" s="1"/>
  <c r="K106" i="3"/>
  <c r="N105" i="3"/>
  <c r="Q105" i="3"/>
  <c r="AA105" i="2" s="1"/>
  <c r="P106" i="3"/>
  <c r="G106" i="3"/>
  <c r="H106" i="3"/>
  <c r="L106" i="3"/>
  <c r="D107" i="3"/>
  <c r="M106" i="3"/>
  <c r="J105" i="3"/>
  <c r="I105" i="3"/>
  <c r="S106" i="2"/>
  <c r="T106" i="2"/>
  <c r="Q106" i="2"/>
  <c r="O107" i="2"/>
  <c r="P107" i="2"/>
  <c r="N107" i="2"/>
  <c r="R106" i="2"/>
  <c r="M107" i="2"/>
  <c r="AC105" i="2" l="1"/>
  <c r="AB105" i="2"/>
  <c r="AG104" i="2"/>
  <c r="AI104" i="2" s="1"/>
  <c r="O105" i="3"/>
  <c r="AE105" i="2" s="1"/>
  <c r="AD105" i="2"/>
  <c r="N106" i="3"/>
  <c r="M107" i="3"/>
  <c r="Q106" i="3"/>
  <c r="AA106" i="2" s="1"/>
  <c r="P107" i="3"/>
  <c r="G107" i="3"/>
  <c r="H107" i="3"/>
  <c r="L107" i="3"/>
  <c r="D108" i="3"/>
  <c r="I106" i="3"/>
  <c r="J106" i="3"/>
  <c r="K107" i="3"/>
  <c r="S107" i="2"/>
  <c r="T107" i="2"/>
  <c r="Q107" i="2"/>
  <c r="O108" i="2"/>
  <c r="P108" i="2"/>
  <c r="N108" i="2"/>
  <c r="M108" i="2"/>
  <c r="R107" i="2"/>
  <c r="AC106" i="2" l="1"/>
  <c r="AB106" i="2"/>
  <c r="AG105" i="2"/>
  <c r="AI105" i="2" s="1"/>
  <c r="AF105" i="2"/>
  <c r="AH105" i="2" s="1"/>
  <c r="O106" i="3"/>
  <c r="AE106" i="2" s="1"/>
  <c r="AD106" i="2"/>
  <c r="N107" i="3"/>
  <c r="K108" i="3"/>
  <c r="Q107" i="3"/>
  <c r="AA107" i="2" s="1"/>
  <c r="D109" i="3"/>
  <c r="P108" i="3"/>
  <c r="G108" i="3"/>
  <c r="H108" i="3"/>
  <c r="L108" i="3"/>
  <c r="J107" i="3"/>
  <c r="I107" i="3"/>
  <c r="M108" i="3"/>
  <c r="S108" i="2"/>
  <c r="T108" i="2"/>
  <c r="Q108" i="2"/>
  <c r="O109" i="2"/>
  <c r="P109" i="2"/>
  <c r="N109" i="2"/>
  <c r="R108" i="2"/>
  <c r="M109" i="2"/>
  <c r="AC107" i="2" l="1"/>
  <c r="AB107" i="2"/>
  <c r="AG106" i="2"/>
  <c r="AI106" i="2" s="1"/>
  <c r="AF106" i="2"/>
  <c r="AH106" i="2" s="1"/>
  <c r="O107" i="3"/>
  <c r="AE107" i="2" s="1"/>
  <c r="AD107" i="2"/>
  <c r="K109" i="3"/>
  <c r="M109" i="3"/>
  <c r="P109" i="3"/>
  <c r="G109" i="3"/>
  <c r="H109" i="3"/>
  <c r="L109" i="3"/>
  <c r="D110" i="3"/>
  <c r="I108" i="3"/>
  <c r="J108" i="3"/>
  <c r="N108" i="3"/>
  <c r="Q108" i="3"/>
  <c r="AA108" i="2" s="1"/>
  <c r="S109" i="2"/>
  <c r="T109" i="2"/>
  <c r="Q109" i="2"/>
  <c r="O110" i="2"/>
  <c r="P110" i="2"/>
  <c r="N110" i="2"/>
  <c r="M110" i="2"/>
  <c r="R109" i="2"/>
  <c r="AC108" i="2" l="1"/>
  <c r="AB108" i="2"/>
  <c r="AG107" i="2"/>
  <c r="AI107" i="2" s="1"/>
  <c r="AF107" i="2"/>
  <c r="AH107" i="2" s="1"/>
  <c r="O108" i="3"/>
  <c r="AE108" i="2" s="1"/>
  <c r="AD108" i="2"/>
  <c r="N109" i="3"/>
  <c r="M110" i="3"/>
  <c r="I109" i="3"/>
  <c r="J109" i="3"/>
  <c r="D111" i="3"/>
  <c r="Q109" i="3"/>
  <c r="AA109" i="2" s="1"/>
  <c r="P110" i="3"/>
  <c r="G110" i="3"/>
  <c r="H110" i="3"/>
  <c r="L110" i="3"/>
  <c r="K110" i="3"/>
  <c r="S110" i="2"/>
  <c r="T110" i="2"/>
  <c r="Q110" i="2"/>
  <c r="O111" i="2"/>
  <c r="P111" i="2"/>
  <c r="N111" i="2"/>
  <c r="R110" i="2"/>
  <c r="M111" i="2"/>
  <c r="AC109" i="2" l="1"/>
  <c r="AB109" i="2"/>
  <c r="AG108" i="2"/>
  <c r="AI108" i="2" s="1"/>
  <c r="AF108" i="2"/>
  <c r="AH108" i="2" s="1"/>
  <c r="O109" i="3"/>
  <c r="AE109" i="2" s="1"/>
  <c r="AD109" i="2"/>
  <c r="N110" i="3"/>
  <c r="D112" i="3"/>
  <c r="P111" i="3"/>
  <c r="G111" i="3"/>
  <c r="H111" i="3"/>
  <c r="L111" i="3"/>
  <c r="Q110" i="3"/>
  <c r="AA110" i="2" s="1"/>
  <c r="J110" i="3"/>
  <c r="I110" i="3"/>
  <c r="K111" i="3"/>
  <c r="M111" i="3"/>
  <c r="S111" i="2"/>
  <c r="T111" i="2"/>
  <c r="Q111" i="2"/>
  <c r="O112" i="2"/>
  <c r="P112" i="2"/>
  <c r="N112" i="2"/>
  <c r="D113" i="3"/>
  <c r="M112" i="2"/>
  <c r="R111" i="2"/>
  <c r="AC110" i="2" l="1"/>
  <c r="AB110" i="2"/>
  <c r="AG109" i="2"/>
  <c r="AI109" i="2" s="1"/>
  <c r="AF109" i="2"/>
  <c r="AH109" i="2" s="1"/>
  <c r="K112" i="3"/>
  <c r="K113" i="3" s="1"/>
  <c r="O110" i="3"/>
  <c r="AE110" i="2" s="1"/>
  <c r="AD110" i="2"/>
  <c r="M112" i="3"/>
  <c r="M113" i="3" s="1"/>
  <c r="Q111" i="3"/>
  <c r="AA111" i="2" s="1"/>
  <c r="P112" i="3"/>
  <c r="G112" i="3"/>
  <c r="H112" i="3"/>
  <c r="L112" i="3"/>
  <c r="J111" i="3"/>
  <c r="I111" i="3"/>
  <c r="P113" i="3"/>
  <c r="G113" i="3"/>
  <c r="H113" i="3"/>
  <c r="N111" i="3"/>
  <c r="P113" i="2"/>
  <c r="S112" i="2"/>
  <c r="T112" i="2"/>
  <c r="Q112" i="2"/>
  <c r="N113" i="2"/>
  <c r="O113" i="2"/>
  <c r="R112" i="2"/>
  <c r="M113" i="2"/>
  <c r="AC111" i="2" l="1"/>
  <c r="AB111" i="2"/>
  <c r="AG110" i="2"/>
  <c r="AI110" i="2" s="1"/>
  <c r="AF110" i="2"/>
  <c r="AH110" i="2" s="1"/>
  <c r="N112" i="3"/>
  <c r="AD112" i="2" s="1"/>
  <c r="O111" i="3"/>
  <c r="AE111" i="2" s="1"/>
  <c r="AD111" i="2"/>
  <c r="L113" i="3"/>
  <c r="N113" i="3" s="1"/>
  <c r="AD113" i="2" s="1"/>
  <c r="D114" i="3"/>
  <c r="M114" i="3" s="1"/>
  <c r="J113" i="3"/>
  <c r="I113" i="3"/>
  <c r="Q112" i="3"/>
  <c r="AA112" i="2" s="1"/>
  <c r="Q113" i="3"/>
  <c r="AA113" i="2" s="1"/>
  <c r="J112" i="3"/>
  <c r="I112" i="3"/>
  <c r="Q113" i="2"/>
  <c r="S113" i="2"/>
  <c r="T113" i="2"/>
  <c r="O114" i="2"/>
  <c r="P114" i="2"/>
  <c r="N114" i="2"/>
  <c r="R113" i="2"/>
  <c r="D115" i="3"/>
  <c r="M114" i="2"/>
  <c r="AC113" i="2" l="1"/>
  <c r="AB113" i="2"/>
  <c r="AC112" i="2"/>
  <c r="AB112" i="2"/>
  <c r="AG111" i="2"/>
  <c r="AI111" i="2" s="1"/>
  <c r="AF111" i="2"/>
  <c r="AH111" i="2" s="1"/>
  <c r="O112" i="3"/>
  <c r="AE112" i="2" s="1"/>
  <c r="AF112" i="2" s="1"/>
  <c r="M115" i="3"/>
  <c r="P115" i="3"/>
  <c r="G115" i="3"/>
  <c r="H115" i="3"/>
  <c r="P114" i="3"/>
  <c r="G114" i="3"/>
  <c r="H114" i="3"/>
  <c r="L114" i="3"/>
  <c r="N114" i="3" s="1"/>
  <c r="AD114" i="2" s="1"/>
  <c r="K114" i="3"/>
  <c r="K115" i="3" s="1"/>
  <c r="P115" i="2"/>
  <c r="S114" i="2"/>
  <c r="T114" i="2"/>
  <c r="Q114" i="2"/>
  <c r="N115" i="2"/>
  <c r="O115" i="2"/>
  <c r="R114" i="2"/>
  <c r="M115" i="2"/>
  <c r="AH112" i="2" l="1"/>
  <c r="AG112" i="2"/>
  <c r="AI112" i="2" s="1"/>
  <c r="O113" i="3"/>
  <c r="AE113" i="2" s="1"/>
  <c r="L115" i="3"/>
  <c r="N115" i="3" s="1"/>
  <c r="AD115" i="2" s="1"/>
  <c r="D116" i="3"/>
  <c r="M116" i="3" s="1"/>
  <c r="J115" i="3"/>
  <c r="I115" i="3"/>
  <c r="I114" i="3"/>
  <c r="J114" i="3"/>
  <c r="Q115" i="3"/>
  <c r="AA115" i="2" s="1"/>
  <c r="Q114" i="3"/>
  <c r="AA114" i="2" s="1"/>
  <c r="Q115" i="2"/>
  <c r="S115" i="2"/>
  <c r="T115" i="2"/>
  <c r="O116" i="2"/>
  <c r="P116" i="2"/>
  <c r="N116" i="2"/>
  <c r="D117" i="3"/>
  <c r="M116" i="2"/>
  <c r="R115" i="2"/>
  <c r="O114" i="3" l="1"/>
  <c r="AE114" i="2" s="1"/>
  <c r="AF114" i="2" s="1"/>
  <c r="AC114" i="2"/>
  <c r="AB114" i="2"/>
  <c r="AC115" i="2"/>
  <c r="AB115" i="2"/>
  <c r="AF113" i="2"/>
  <c r="AH113" i="2" s="1"/>
  <c r="AG113" i="2"/>
  <c r="AI113" i="2" s="1"/>
  <c r="AG114" i="2"/>
  <c r="AI114" i="2" s="1"/>
  <c r="O115" i="3"/>
  <c r="AE115" i="2" s="1"/>
  <c r="AF115" i="2" s="1"/>
  <c r="P117" i="3"/>
  <c r="G117" i="3"/>
  <c r="H117" i="3"/>
  <c r="P116" i="3"/>
  <c r="G116" i="3"/>
  <c r="L116" i="3"/>
  <c r="N116" i="3" s="1"/>
  <c r="H116" i="3"/>
  <c r="M117" i="3"/>
  <c r="K116" i="3"/>
  <c r="K117" i="3" s="1"/>
  <c r="N117" i="2"/>
  <c r="T117" i="2" s="1"/>
  <c r="Q116" i="2"/>
  <c r="S116" i="2"/>
  <c r="T116" i="2"/>
  <c r="O117" i="2"/>
  <c r="P117" i="2"/>
  <c r="R116" i="2"/>
  <c r="M117" i="2"/>
  <c r="AH115" i="2" l="1"/>
  <c r="AH114" i="2"/>
  <c r="AG115" i="2"/>
  <c r="AI115" i="2" s="1"/>
  <c r="O116" i="3"/>
  <c r="AE116" i="2" s="1"/>
  <c r="AD116" i="2"/>
  <c r="Q117" i="2"/>
  <c r="L117" i="3"/>
  <c r="N117" i="3" s="1"/>
  <c r="Q116" i="3"/>
  <c r="AA116" i="2" s="1"/>
  <c r="D118" i="3"/>
  <c r="I117" i="3"/>
  <c r="J117" i="3"/>
  <c r="J116" i="3"/>
  <c r="I116" i="3"/>
  <c r="S117" i="2"/>
  <c r="Q117" i="3"/>
  <c r="AA117" i="2" s="1"/>
  <c r="R117" i="2"/>
  <c r="O118" i="2"/>
  <c r="P118" i="2"/>
  <c r="N118" i="2"/>
  <c r="D119" i="3"/>
  <c r="M118" i="2"/>
  <c r="AC117" i="2" l="1"/>
  <c r="AB117" i="2"/>
  <c r="AC116" i="2"/>
  <c r="AB116" i="2"/>
  <c r="AG116" i="2"/>
  <c r="AF116" i="2"/>
  <c r="O117" i="3"/>
  <c r="AE117" i="2" s="1"/>
  <c r="AD117" i="2"/>
  <c r="P118" i="3"/>
  <c r="G118" i="3"/>
  <c r="H118" i="3"/>
  <c r="L118" i="3"/>
  <c r="M118" i="3"/>
  <c r="M119" i="3" s="1"/>
  <c r="P119" i="3"/>
  <c r="G119" i="3"/>
  <c r="H119" i="3"/>
  <c r="K118" i="3"/>
  <c r="K119" i="3" s="1"/>
  <c r="P119" i="2"/>
  <c r="S118" i="2"/>
  <c r="T118" i="2"/>
  <c r="Q118" i="2"/>
  <c r="N119" i="2"/>
  <c r="O119" i="2"/>
  <c r="R118" i="2"/>
  <c r="M119" i="2"/>
  <c r="AI116" i="2" l="1"/>
  <c r="AH116" i="2"/>
  <c r="AG117" i="2"/>
  <c r="AI117" i="2" s="1"/>
  <c r="AF117" i="2"/>
  <c r="AH117" i="2" s="1"/>
  <c r="D120" i="3"/>
  <c r="M120" i="3" s="1"/>
  <c r="N118" i="3"/>
  <c r="J118" i="3"/>
  <c r="I118" i="3"/>
  <c r="Q119" i="3"/>
  <c r="AA119" i="2" s="1"/>
  <c r="L119" i="3"/>
  <c r="N119" i="3" s="1"/>
  <c r="AD119" i="2" s="1"/>
  <c r="J119" i="3"/>
  <c r="I119" i="3"/>
  <c r="Q118" i="3"/>
  <c r="AA118" i="2" s="1"/>
  <c r="Q119" i="2"/>
  <c r="S119" i="2"/>
  <c r="T119" i="2"/>
  <c r="O120" i="2"/>
  <c r="P120" i="2"/>
  <c r="N120" i="2"/>
  <c r="D121" i="3"/>
  <c r="M120" i="2"/>
  <c r="R119" i="2"/>
  <c r="AC119" i="2" l="1"/>
  <c r="AB119" i="2"/>
  <c r="AC118" i="2"/>
  <c r="AB118" i="2"/>
  <c r="O118" i="3"/>
  <c r="AE118" i="2" s="1"/>
  <c r="AD118" i="2"/>
  <c r="M121" i="3"/>
  <c r="P121" i="3"/>
  <c r="G121" i="3"/>
  <c r="H121" i="3"/>
  <c r="P120" i="3"/>
  <c r="G120" i="3"/>
  <c r="H120" i="3"/>
  <c r="L120" i="3"/>
  <c r="N120" i="3" s="1"/>
  <c r="AD120" i="2" s="1"/>
  <c r="K120" i="3"/>
  <c r="K121" i="3" s="1"/>
  <c r="N121" i="2"/>
  <c r="S121" i="2" s="1"/>
  <c r="Q120" i="2"/>
  <c r="S120" i="2"/>
  <c r="T120" i="2"/>
  <c r="O121" i="2"/>
  <c r="P121" i="2"/>
  <c r="R120" i="2"/>
  <c r="M121" i="2"/>
  <c r="AG118" i="2" l="1"/>
  <c r="AI118" i="2" s="1"/>
  <c r="AF118" i="2"/>
  <c r="AH118" i="2" s="1"/>
  <c r="O119" i="3"/>
  <c r="AE119" i="2" s="1"/>
  <c r="L121" i="3"/>
  <c r="N121" i="3" s="1"/>
  <c r="AD121" i="2" s="1"/>
  <c r="T121" i="2"/>
  <c r="I121" i="3"/>
  <c r="J121" i="3"/>
  <c r="I120" i="3"/>
  <c r="J120" i="3"/>
  <c r="D122" i="3"/>
  <c r="M122" i="3" s="1"/>
  <c r="Q120" i="3"/>
  <c r="AA120" i="2" s="1"/>
  <c r="Q121" i="3"/>
  <c r="AA121" i="2" s="1"/>
  <c r="Q121" i="2"/>
  <c r="O122" i="2"/>
  <c r="P122" i="2"/>
  <c r="N122" i="2"/>
  <c r="R121" i="2"/>
  <c r="M122" i="2"/>
  <c r="AC121" i="2" l="1"/>
  <c r="AB121" i="2"/>
  <c r="AC120" i="2"/>
  <c r="AB120" i="2"/>
  <c r="AF119" i="2"/>
  <c r="AH119" i="2" s="1"/>
  <c r="AG119" i="2"/>
  <c r="AI119" i="2" s="1"/>
  <c r="O120" i="3"/>
  <c r="O121" i="3" s="1"/>
  <c r="AE121" i="2" s="1"/>
  <c r="AF121" i="2" s="1"/>
  <c r="AH121" i="2" s="1"/>
  <c r="D123" i="3"/>
  <c r="M123" i="3" s="1"/>
  <c r="P122" i="3"/>
  <c r="G122" i="3"/>
  <c r="H122" i="3"/>
  <c r="L122" i="3"/>
  <c r="N122" i="3" s="1"/>
  <c r="K122" i="3"/>
  <c r="S122" i="2"/>
  <c r="T122" i="2"/>
  <c r="Q122" i="2"/>
  <c r="O123" i="2"/>
  <c r="P123" i="2"/>
  <c r="N123" i="2"/>
  <c r="R122" i="2"/>
  <c r="M123" i="2"/>
  <c r="AG121" i="2" l="1"/>
  <c r="AI121" i="2" s="1"/>
  <c r="AE120" i="2"/>
  <c r="O122" i="3"/>
  <c r="AE122" i="2" s="1"/>
  <c r="AD122" i="2"/>
  <c r="K123" i="3"/>
  <c r="I122" i="3"/>
  <c r="J122" i="3"/>
  <c r="Q122" i="3"/>
  <c r="AA122" i="2" s="1"/>
  <c r="D124" i="3"/>
  <c r="M124" i="3" s="1"/>
  <c r="P123" i="3"/>
  <c r="G123" i="3"/>
  <c r="H123" i="3"/>
  <c r="L123" i="3"/>
  <c r="N123" i="3" s="1"/>
  <c r="S123" i="2"/>
  <c r="T123" i="2"/>
  <c r="Q123" i="2"/>
  <c r="O124" i="2"/>
  <c r="P124" i="2"/>
  <c r="N124" i="2"/>
  <c r="R123" i="2"/>
  <c r="M124" i="2"/>
  <c r="AC122" i="2" l="1"/>
  <c r="AB122" i="2"/>
  <c r="AF120" i="2"/>
  <c r="AH120" i="2" s="1"/>
  <c r="AG120" i="2"/>
  <c r="AI120" i="2" s="1"/>
  <c r="AG122" i="2"/>
  <c r="AI122" i="2" s="1"/>
  <c r="AF122" i="2"/>
  <c r="AH122" i="2" s="1"/>
  <c r="O123" i="3"/>
  <c r="AE123" i="2" s="1"/>
  <c r="AD123" i="2"/>
  <c r="K124" i="3"/>
  <c r="P124" i="3"/>
  <c r="G124" i="3"/>
  <c r="H124" i="3"/>
  <c r="L124" i="3"/>
  <c r="N124" i="3" s="1"/>
  <c r="I123" i="3"/>
  <c r="J123" i="3"/>
  <c r="D125" i="3"/>
  <c r="Q123" i="3"/>
  <c r="AA123" i="2" s="1"/>
  <c r="S124" i="2"/>
  <c r="T124" i="2"/>
  <c r="Q124" i="2"/>
  <c r="O125" i="2"/>
  <c r="P125" i="2"/>
  <c r="N125" i="2"/>
  <c r="R124" i="2"/>
  <c r="M125" i="2"/>
  <c r="AC123" i="2" l="1"/>
  <c r="AB123" i="2"/>
  <c r="AG123" i="2"/>
  <c r="AI123" i="2" s="1"/>
  <c r="AF123" i="2"/>
  <c r="AH123" i="2" s="1"/>
  <c r="O124" i="3"/>
  <c r="AE124" i="2" s="1"/>
  <c r="AD124" i="2"/>
  <c r="I124" i="3"/>
  <c r="J124" i="3"/>
  <c r="P125" i="3"/>
  <c r="G125" i="3"/>
  <c r="L125" i="3"/>
  <c r="H125" i="3"/>
  <c r="M125" i="3"/>
  <c r="Q124" i="3"/>
  <c r="AA124" i="2" s="1"/>
  <c r="D126" i="3"/>
  <c r="K125" i="3"/>
  <c r="S125" i="2"/>
  <c r="T125" i="2"/>
  <c r="Q125" i="2"/>
  <c r="O126" i="2"/>
  <c r="P126" i="2"/>
  <c r="N126" i="2"/>
  <c r="R125" i="2"/>
  <c r="M126" i="2"/>
  <c r="AC124" i="2" l="1"/>
  <c r="AB124" i="2"/>
  <c r="AG124" i="2"/>
  <c r="AI124" i="2" s="1"/>
  <c r="AF124" i="2"/>
  <c r="AH124" i="2" s="1"/>
  <c r="M126" i="3"/>
  <c r="K126" i="3"/>
  <c r="Q125" i="3"/>
  <c r="AA125" i="2" s="1"/>
  <c r="D127" i="3"/>
  <c r="I125" i="3"/>
  <c r="J125" i="3"/>
  <c r="N125" i="3"/>
  <c r="P126" i="3"/>
  <c r="G126" i="3"/>
  <c r="H126" i="3"/>
  <c r="L126" i="3"/>
  <c r="S126" i="2"/>
  <c r="T126" i="2"/>
  <c r="Q126" i="2"/>
  <c r="O127" i="2"/>
  <c r="P127" i="2"/>
  <c r="N127" i="2"/>
  <c r="R126" i="2"/>
  <c r="D128" i="3"/>
  <c r="M127" i="2"/>
  <c r="AC125" i="2" l="1"/>
  <c r="AB125" i="2"/>
  <c r="M127" i="3"/>
  <c r="M128" i="3" s="1"/>
  <c r="N126" i="3"/>
  <c r="AD126" i="2" s="1"/>
  <c r="O125" i="3"/>
  <c r="AE125" i="2" s="1"/>
  <c r="AD125" i="2"/>
  <c r="J126" i="3"/>
  <c r="I126" i="3"/>
  <c r="P127" i="3"/>
  <c r="G127" i="3"/>
  <c r="H127" i="3"/>
  <c r="L127" i="3"/>
  <c r="P128" i="3"/>
  <c r="G128" i="3"/>
  <c r="H128" i="3"/>
  <c r="Q126" i="3"/>
  <c r="AA126" i="2" s="1"/>
  <c r="K127" i="3"/>
  <c r="K128" i="3" s="1"/>
  <c r="N128" i="2"/>
  <c r="S128" i="2" s="1"/>
  <c r="S127" i="2"/>
  <c r="T127" i="2"/>
  <c r="Q127" i="2"/>
  <c r="O128" i="2"/>
  <c r="P128" i="2"/>
  <c r="R127" i="2"/>
  <c r="M128" i="2"/>
  <c r="N127" i="3" l="1"/>
  <c r="AD127" i="2" s="1"/>
  <c r="AC126" i="2"/>
  <c r="AB126" i="2"/>
  <c r="AG125" i="2"/>
  <c r="AI125" i="2" s="1"/>
  <c r="AF125" i="2"/>
  <c r="AH125" i="2" s="1"/>
  <c r="O126" i="3"/>
  <c r="AE126" i="2" s="1"/>
  <c r="AF126" i="2" s="1"/>
  <c r="AH126" i="2" s="1"/>
  <c r="Q128" i="3"/>
  <c r="AA128" i="2" s="1"/>
  <c r="Q128" i="2"/>
  <c r="L128" i="3"/>
  <c r="N128" i="3" s="1"/>
  <c r="AD128" i="2" s="1"/>
  <c r="Q127" i="3"/>
  <c r="AA127" i="2" s="1"/>
  <c r="J128" i="3"/>
  <c r="I128" i="3"/>
  <c r="D129" i="3"/>
  <c r="J127" i="3"/>
  <c r="I127" i="3"/>
  <c r="T128" i="2"/>
  <c r="O129" i="2"/>
  <c r="P129" i="2"/>
  <c r="N129" i="2"/>
  <c r="R128" i="2"/>
  <c r="M129" i="2"/>
  <c r="AC128" i="2" l="1"/>
  <c r="AB128" i="2"/>
  <c r="AC127" i="2"/>
  <c r="AB127" i="2"/>
  <c r="AG126" i="2"/>
  <c r="AI126" i="2" s="1"/>
  <c r="O127" i="3"/>
  <c r="AE127" i="2" s="1"/>
  <c r="P129" i="3"/>
  <c r="G129" i="3"/>
  <c r="H129" i="3"/>
  <c r="L129" i="3"/>
  <c r="D130" i="3"/>
  <c r="K129" i="3"/>
  <c r="M129" i="3"/>
  <c r="S129" i="2"/>
  <c r="T129" i="2"/>
  <c r="Q129" i="2"/>
  <c r="O130" i="2"/>
  <c r="P130" i="2"/>
  <c r="N130" i="2"/>
  <c r="D131" i="3"/>
  <c r="M130" i="2"/>
  <c r="R129" i="2"/>
  <c r="AG127" i="2" l="1"/>
  <c r="AI127" i="2" s="1"/>
  <c r="AF127" i="2"/>
  <c r="AH127" i="2" s="1"/>
  <c r="O128" i="3"/>
  <c r="AE128" i="2" s="1"/>
  <c r="K130" i="3"/>
  <c r="K131" i="3" s="1"/>
  <c r="M130" i="3"/>
  <c r="M131" i="3" s="1"/>
  <c r="N129" i="3"/>
  <c r="P130" i="3"/>
  <c r="G130" i="3"/>
  <c r="H130" i="3"/>
  <c r="L130" i="3"/>
  <c r="L131" i="3" s="1"/>
  <c r="J129" i="3"/>
  <c r="I129" i="3"/>
  <c r="P131" i="3"/>
  <c r="G131" i="3"/>
  <c r="H131" i="3"/>
  <c r="Q129" i="3"/>
  <c r="AA129" i="2" s="1"/>
  <c r="N131" i="2"/>
  <c r="S131" i="2" s="1"/>
  <c r="S130" i="2"/>
  <c r="T130" i="2"/>
  <c r="Q130" i="2"/>
  <c r="O131" i="2"/>
  <c r="P131" i="2"/>
  <c r="R130" i="2"/>
  <c r="M131" i="2"/>
  <c r="AC129" i="2" l="1"/>
  <c r="AB129" i="2"/>
  <c r="AG128" i="2"/>
  <c r="AI128" i="2" s="1"/>
  <c r="AF128" i="2"/>
  <c r="AH128" i="2" s="1"/>
  <c r="O129" i="3"/>
  <c r="AE129" i="2" s="1"/>
  <c r="AD129" i="2"/>
  <c r="Q131" i="2"/>
  <c r="N131" i="3"/>
  <c r="AD131" i="2" s="1"/>
  <c r="N130" i="3"/>
  <c r="AD130" i="2" s="1"/>
  <c r="D132" i="3"/>
  <c r="M132" i="3" s="1"/>
  <c r="I131" i="3"/>
  <c r="J131" i="3"/>
  <c r="I130" i="3"/>
  <c r="J130" i="3"/>
  <c r="Q131" i="3"/>
  <c r="AA131" i="2" s="1"/>
  <c r="Q130" i="3"/>
  <c r="AA130" i="2" s="1"/>
  <c r="T131" i="2"/>
  <c r="O132" i="2"/>
  <c r="P132" i="2"/>
  <c r="N132" i="2"/>
  <c r="R131" i="2"/>
  <c r="M132" i="2"/>
  <c r="AC131" i="2" l="1"/>
  <c r="AB131" i="2"/>
  <c r="AC130" i="2"/>
  <c r="AB130" i="2"/>
  <c r="AG129" i="2"/>
  <c r="AI129" i="2" s="1"/>
  <c r="AF129" i="2"/>
  <c r="AH129" i="2" s="1"/>
  <c r="O130" i="3"/>
  <c r="K132" i="3"/>
  <c r="D133" i="3"/>
  <c r="P132" i="3"/>
  <c r="G132" i="3"/>
  <c r="H132" i="3"/>
  <c r="L132" i="3"/>
  <c r="N132" i="3" s="1"/>
  <c r="S132" i="2"/>
  <c r="T132" i="2"/>
  <c r="Q132" i="2"/>
  <c r="O133" i="2"/>
  <c r="P133" i="2"/>
  <c r="N133" i="2"/>
  <c r="R132" i="2"/>
  <c r="D134" i="3"/>
  <c r="M133" i="2"/>
  <c r="K133" i="3" l="1"/>
  <c r="O131" i="3"/>
  <c r="AE131" i="2" s="1"/>
  <c r="AE130" i="2"/>
  <c r="AD132" i="2"/>
  <c r="Q132" i="3"/>
  <c r="AA132" i="2" s="1"/>
  <c r="P134" i="3"/>
  <c r="G134" i="3"/>
  <c r="H134" i="3"/>
  <c r="K134" i="3"/>
  <c r="P133" i="3"/>
  <c r="Q133" i="3" s="1"/>
  <c r="AA133" i="2" s="1"/>
  <c r="G133" i="3"/>
  <c r="H133" i="3"/>
  <c r="L133" i="3"/>
  <c r="I132" i="3"/>
  <c r="J132" i="3"/>
  <c r="M133" i="3"/>
  <c r="M134" i="3" s="1"/>
  <c r="P134" i="2"/>
  <c r="S133" i="2"/>
  <c r="T133" i="2"/>
  <c r="Q133" i="2"/>
  <c r="N134" i="2"/>
  <c r="O134" i="2"/>
  <c r="R133" i="2"/>
  <c r="D135" i="3"/>
  <c r="M134" i="2"/>
  <c r="AC132" i="2" l="1"/>
  <c r="AB132" i="2"/>
  <c r="AC133" i="2"/>
  <c r="AB133" i="2"/>
  <c r="AG131" i="2"/>
  <c r="AI131" i="2" s="1"/>
  <c r="AF131" i="2"/>
  <c r="AH131" i="2" s="1"/>
  <c r="AG130" i="2"/>
  <c r="AI130" i="2" s="1"/>
  <c r="AF130" i="2"/>
  <c r="AH130" i="2" s="1"/>
  <c r="O132" i="3"/>
  <c r="AE132" i="2" s="1"/>
  <c r="AG132" i="2" s="1"/>
  <c r="AI132" i="2" s="1"/>
  <c r="N133" i="3"/>
  <c r="Q134" i="3"/>
  <c r="AA134" i="2" s="1"/>
  <c r="K135" i="3"/>
  <c r="I133" i="3"/>
  <c r="J133" i="3"/>
  <c r="M135" i="3"/>
  <c r="L134" i="3"/>
  <c r="N134" i="3" s="1"/>
  <c r="AD134" i="2" s="1"/>
  <c r="J134" i="3"/>
  <c r="I134" i="3"/>
  <c r="P135" i="3"/>
  <c r="G135" i="3"/>
  <c r="H135" i="3"/>
  <c r="P135" i="2"/>
  <c r="Q134" i="2"/>
  <c r="S134" i="2"/>
  <c r="T134" i="2"/>
  <c r="N135" i="2"/>
  <c r="O135" i="2"/>
  <c r="R134" i="2"/>
  <c r="D136" i="3"/>
  <c r="M135" i="2"/>
  <c r="AC134" i="2" l="1"/>
  <c r="AB134" i="2"/>
  <c r="AF132" i="2"/>
  <c r="AH132" i="2" s="1"/>
  <c r="O133" i="3"/>
  <c r="AE133" i="2" s="1"/>
  <c r="AD133" i="2"/>
  <c r="L135" i="3"/>
  <c r="N135" i="3" s="1"/>
  <c r="K136" i="3"/>
  <c r="M136" i="3"/>
  <c r="Q135" i="3"/>
  <c r="AA135" i="2" s="1"/>
  <c r="J135" i="3"/>
  <c r="I135" i="3"/>
  <c r="P136" i="3"/>
  <c r="Q136" i="3" s="1"/>
  <c r="AA136" i="2" s="1"/>
  <c r="G136" i="3"/>
  <c r="H136" i="3"/>
  <c r="N136" i="2"/>
  <c r="S136" i="2" s="1"/>
  <c r="Q135" i="2"/>
  <c r="S135" i="2"/>
  <c r="T135" i="2"/>
  <c r="O136" i="2"/>
  <c r="P136" i="2"/>
  <c r="R135" i="2"/>
  <c r="M136" i="2"/>
  <c r="AC136" i="2" l="1"/>
  <c r="AB136" i="2"/>
  <c r="AC135" i="2"/>
  <c r="AB135" i="2"/>
  <c r="AG133" i="2"/>
  <c r="AI133" i="2" s="1"/>
  <c r="AF133" i="2"/>
  <c r="AH133" i="2" s="1"/>
  <c r="O134" i="3"/>
  <c r="AE134" i="2" s="1"/>
  <c r="AF134" i="2" s="1"/>
  <c r="AH134" i="2" s="1"/>
  <c r="AD135" i="2"/>
  <c r="L136" i="3"/>
  <c r="N136" i="3" s="1"/>
  <c r="D137" i="3"/>
  <c r="K137" i="3" s="1"/>
  <c r="I136" i="3"/>
  <c r="J136" i="3"/>
  <c r="Q136" i="2"/>
  <c r="T136" i="2"/>
  <c r="O137" i="2"/>
  <c r="P137" i="2"/>
  <c r="N137" i="2"/>
  <c r="R136" i="2"/>
  <c r="D138" i="3"/>
  <c r="M137" i="2"/>
  <c r="O135" i="3" l="1"/>
  <c r="AE135" i="2" s="1"/>
  <c r="AG135" i="2" s="1"/>
  <c r="AI135" i="2" s="1"/>
  <c r="AF135" i="2"/>
  <c r="AH135" i="2" s="1"/>
  <c r="AG134" i="2"/>
  <c r="AI134" i="2" s="1"/>
  <c r="O136" i="3"/>
  <c r="AE136" i="2" s="1"/>
  <c r="AD136" i="2"/>
  <c r="M137" i="3"/>
  <c r="M138" i="3" s="1"/>
  <c r="K138" i="3"/>
  <c r="P138" i="3"/>
  <c r="G138" i="3"/>
  <c r="H138" i="3"/>
  <c r="P137" i="3"/>
  <c r="G137" i="3"/>
  <c r="H137" i="3"/>
  <c r="L137" i="3"/>
  <c r="P138" i="2"/>
  <c r="S137" i="2"/>
  <c r="T137" i="2"/>
  <c r="Q137" i="2"/>
  <c r="N138" i="2"/>
  <c r="O138" i="2"/>
  <c r="M138" i="2"/>
  <c r="R137" i="2"/>
  <c r="AG136" i="2" l="1"/>
  <c r="AI136" i="2" s="1"/>
  <c r="AF136" i="2"/>
  <c r="AH136" i="2" s="1"/>
  <c r="N137" i="3"/>
  <c r="O137" i="3" s="1"/>
  <c r="AE137" i="2" s="1"/>
  <c r="L138" i="3"/>
  <c r="N138" i="3" s="1"/>
  <c r="I138" i="3"/>
  <c r="J138" i="3"/>
  <c r="J137" i="3"/>
  <c r="I137" i="3"/>
  <c r="Q138" i="3"/>
  <c r="AA138" i="2" s="1"/>
  <c r="D139" i="3"/>
  <c r="M139" i="3" s="1"/>
  <c r="Q137" i="3"/>
  <c r="AA137" i="2" s="1"/>
  <c r="R138" i="2"/>
  <c r="Q138" i="2"/>
  <c r="S138" i="2"/>
  <c r="T138" i="2"/>
  <c r="O139" i="2"/>
  <c r="P139" i="2"/>
  <c r="N139" i="2"/>
  <c r="D140" i="3"/>
  <c r="M139" i="2"/>
  <c r="AC137" i="2" l="1"/>
  <c r="AB137" i="2"/>
  <c r="AC138" i="2"/>
  <c r="AB138" i="2"/>
  <c r="AD137" i="2"/>
  <c r="O138" i="3"/>
  <c r="AE138" i="2" s="1"/>
  <c r="AD138" i="2"/>
  <c r="M140" i="3"/>
  <c r="K139" i="3"/>
  <c r="K140" i="3" s="1"/>
  <c r="P140" i="3"/>
  <c r="G140" i="3"/>
  <c r="H140" i="3"/>
  <c r="P139" i="3"/>
  <c r="G139" i="3"/>
  <c r="H139" i="3"/>
  <c r="L139" i="3"/>
  <c r="N139" i="3" s="1"/>
  <c r="N140" i="2"/>
  <c r="S140" i="2" s="1"/>
  <c r="S139" i="2"/>
  <c r="T139" i="2"/>
  <c r="Q139" i="2"/>
  <c r="O140" i="2"/>
  <c r="P140" i="2"/>
  <c r="R139" i="2"/>
  <c r="D141" i="3"/>
  <c r="M140" i="2"/>
  <c r="AG138" i="2" l="1"/>
  <c r="AI138" i="2" s="1"/>
  <c r="AF138" i="2"/>
  <c r="AH138" i="2" s="1"/>
  <c r="AG137" i="2"/>
  <c r="AI137" i="2" s="1"/>
  <c r="AF137" i="2"/>
  <c r="AH137" i="2" s="1"/>
  <c r="O139" i="3"/>
  <c r="AE139" i="2" s="1"/>
  <c r="AD139" i="2"/>
  <c r="L140" i="3"/>
  <c r="N140" i="3" s="1"/>
  <c r="Q140" i="2"/>
  <c r="J140" i="3"/>
  <c r="I140" i="3"/>
  <c r="I139" i="3"/>
  <c r="J139" i="3"/>
  <c r="K141" i="3"/>
  <c r="Q140" i="3"/>
  <c r="AA140" i="2" s="1"/>
  <c r="P141" i="3"/>
  <c r="Q141" i="3" s="1"/>
  <c r="AA141" i="2" s="1"/>
  <c r="G141" i="3"/>
  <c r="H141" i="3"/>
  <c r="Q139" i="3"/>
  <c r="AA139" i="2" s="1"/>
  <c r="M141" i="3"/>
  <c r="T140" i="2"/>
  <c r="N141" i="2"/>
  <c r="S141" i="2" s="1"/>
  <c r="O141" i="2"/>
  <c r="P141" i="2"/>
  <c r="R140" i="2"/>
  <c r="D142" i="3"/>
  <c r="M141" i="2"/>
  <c r="AC140" i="2" l="1"/>
  <c r="AB140" i="2"/>
  <c r="AC141" i="2"/>
  <c r="AB141" i="2"/>
  <c r="AC139" i="2"/>
  <c r="AB139" i="2"/>
  <c r="AG139" i="2"/>
  <c r="AF139" i="2"/>
  <c r="L141" i="3"/>
  <c r="L142" i="3" s="1"/>
  <c r="O140" i="3"/>
  <c r="AE140" i="2" s="1"/>
  <c r="AD140" i="2"/>
  <c r="K142" i="3"/>
  <c r="J141" i="3"/>
  <c r="I141" i="3"/>
  <c r="P142" i="3"/>
  <c r="G142" i="3"/>
  <c r="H142" i="3"/>
  <c r="M142" i="3"/>
  <c r="Q141" i="2"/>
  <c r="T141" i="2"/>
  <c r="N142" i="2"/>
  <c r="S142" i="2" s="1"/>
  <c r="O142" i="2"/>
  <c r="P142" i="2"/>
  <c r="R141" i="2"/>
  <c r="M142" i="2"/>
  <c r="AI139" i="2" l="1"/>
  <c r="AH139" i="2"/>
  <c r="AG140" i="2"/>
  <c r="AI140" i="2" s="1"/>
  <c r="AF140" i="2"/>
  <c r="AH140" i="2" s="1"/>
  <c r="N141" i="3"/>
  <c r="O141" i="3" s="1"/>
  <c r="AE141" i="2" s="1"/>
  <c r="N142" i="3"/>
  <c r="Q142" i="3"/>
  <c r="AA142" i="2" s="1"/>
  <c r="D143" i="3"/>
  <c r="K143" i="3" s="1"/>
  <c r="I142" i="3"/>
  <c r="J142" i="3"/>
  <c r="T142" i="2"/>
  <c r="Q142" i="2"/>
  <c r="O143" i="2"/>
  <c r="P143" i="2"/>
  <c r="N143" i="2"/>
  <c r="R142" i="2"/>
  <c r="D144" i="3"/>
  <c r="M143" i="2"/>
  <c r="AD141" i="2" l="1"/>
  <c r="AC142" i="2"/>
  <c r="AB142" i="2"/>
  <c r="AG141" i="2"/>
  <c r="AI141" i="2" s="1"/>
  <c r="AF141" i="2"/>
  <c r="AH141" i="2" s="1"/>
  <c r="M143" i="3"/>
  <c r="M144" i="3" s="1"/>
  <c r="O142" i="3"/>
  <c r="AE142" i="2" s="1"/>
  <c r="AD142" i="2"/>
  <c r="K144" i="3"/>
  <c r="P143" i="3"/>
  <c r="G143" i="3"/>
  <c r="H143" i="3"/>
  <c r="L143" i="3"/>
  <c r="P144" i="3"/>
  <c r="G144" i="3"/>
  <c r="H144" i="3"/>
  <c r="P144" i="2"/>
  <c r="Q143" i="2"/>
  <c r="S143" i="2"/>
  <c r="T143" i="2"/>
  <c r="N144" i="2"/>
  <c r="O144" i="2"/>
  <c r="R143" i="2"/>
  <c r="M144" i="2"/>
  <c r="AG142" i="2" l="1"/>
  <c r="AI142" i="2" s="1"/>
  <c r="AF142" i="2"/>
  <c r="AH142" i="2" s="1"/>
  <c r="N143" i="3"/>
  <c r="O143" i="3" s="1"/>
  <c r="AE143" i="2" s="1"/>
  <c r="L144" i="3"/>
  <c r="N144" i="3" s="1"/>
  <c r="I144" i="3"/>
  <c r="J144" i="3"/>
  <c r="J143" i="3"/>
  <c r="I143" i="3"/>
  <c r="Q144" i="3"/>
  <c r="AA144" i="2" s="1"/>
  <c r="D145" i="3"/>
  <c r="M145" i="3" s="1"/>
  <c r="Q143" i="3"/>
  <c r="AA143" i="2" s="1"/>
  <c r="Q144" i="2"/>
  <c r="S144" i="2"/>
  <c r="T144" i="2"/>
  <c r="O145" i="2"/>
  <c r="P145" i="2"/>
  <c r="N145" i="2"/>
  <c r="R144" i="2"/>
  <c r="M145" i="2"/>
  <c r="AD143" i="2" l="1"/>
  <c r="AC144" i="2"/>
  <c r="AB144" i="2"/>
  <c r="AC143" i="2"/>
  <c r="AB143" i="2"/>
  <c r="AG143" i="2"/>
  <c r="AF143" i="2"/>
  <c r="O144" i="3"/>
  <c r="AE144" i="2" s="1"/>
  <c r="AD144" i="2"/>
  <c r="D146" i="3"/>
  <c r="P145" i="3"/>
  <c r="G145" i="3"/>
  <c r="H145" i="3"/>
  <c r="L145" i="3"/>
  <c r="N145" i="3" s="1"/>
  <c r="K145" i="3"/>
  <c r="S145" i="2"/>
  <c r="T145" i="2"/>
  <c r="Q145" i="2"/>
  <c r="O146" i="2"/>
  <c r="P146" i="2"/>
  <c r="N146" i="2"/>
  <c r="R145" i="2"/>
  <c r="M146" i="2"/>
  <c r="AI143" i="2" l="1"/>
  <c r="AH143" i="2"/>
  <c r="AG144" i="2"/>
  <c r="AI144" i="2" s="1"/>
  <c r="AF144" i="2"/>
  <c r="AH144" i="2" s="1"/>
  <c r="O145" i="3"/>
  <c r="AE145" i="2" s="1"/>
  <c r="AD145" i="2"/>
  <c r="K146" i="3"/>
  <c r="Q145" i="3"/>
  <c r="AA145" i="2" s="1"/>
  <c r="P146" i="3"/>
  <c r="G146" i="3"/>
  <c r="H146" i="3"/>
  <c r="L146" i="3"/>
  <c r="D147" i="3"/>
  <c r="I145" i="3"/>
  <c r="J145" i="3"/>
  <c r="M146" i="3"/>
  <c r="S146" i="2"/>
  <c r="T146" i="2"/>
  <c r="R146" i="2"/>
  <c r="Q146" i="2"/>
  <c r="O147" i="2"/>
  <c r="P147" i="2"/>
  <c r="D148" i="3"/>
  <c r="M147" i="2"/>
  <c r="N147" i="2"/>
  <c r="AC145" i="2" l="1"/>
  <c r="AB145" i="2"/>
  <c r="AG145" i="2"/>
  <c r="AI145" i="2" s="1"/>
  <c r="AF145" i="2"/>
  <c r="Q146" i="3"/>
  <c r="AA146" i="2" s="1"/>
  <c r="P147" i="3"/>
  <c r="G147" i="3"/>
  <c r="H147" i="3"/>
  <c r="L147" i="3"/>
  <c r="L148" i="3" s="1"/>
  <c r="K147" i="3"/>
  <c r="K148" i="3" s="1"/>
  <c r="P148" i="3"/>
  <c r="G148" i="3"/>
  <c r="H148" i="3"/>
  <c r="I146" i="3"/>
  <c r="J146" i="3"/>
  <c r="M147" i="3"/>
  <c r="M148" i="3" s="1"/>
  <c r="N146" i="3"/>
  <c r="N148" i="2"/>
  <c r="S148" i="2" s="1"/>
  <c r="S147" i="2"/>
  <c r="T147" i="2"/>
  <c r="O148" i="2"/>
  <c r="P148" i="2"/>
  <c r="Q147" i="2"/>
  <c r="R147" i="2"/>
  <c r="M148" i="2"/>
  <c r="AH145" i="2" l="1"/>
  <c r="AC146" i="2"/>
  <c r="AB146" i="2"/>
  <c r="O146" i="3"/>
  <c r="AE146" i="2" s="1"/>
  <c r="AD146" i="2"/>
  <c r="N148" i="3"/>
  <c r="AD148" i="2" s="1"/>
  <c r="Q148" i="3"/>
  <c r="AA148" i="2" s="1"/>
  <c r="Q147" i="3"/>
  <c r="AA147" i="2" s="1"/>
  <c r="N147" i="3"/>
  <c r="I147" i="3"/>
  <c r="J147" i="3"/>
  <c r="I148" i="3"/>
  <c r="J148" i="3"/>
  <c r="D149" i="3"/>
  <c r="M149" i="3" s="1"/>
  <c r="Q148" i="2"/>
  <c r="T148" i="2"/>
  <c r="O149" i="2"/>
  <c r="P149" i="2"/>
  <c r="N149" i="2"/>
  <c r="R148" i="2"/>
  <c r="D150" i="3"/>
  <c r="M149" i="2"/>
  <c r="AC148" i="2" l="1"/>
  <c r="AB148" i="2"/>
  <c r="AC147" i="2"/>
  <c r="AB147" i="2"/>
  <c r="AG146" i="2"/>
  <c r="AI146" i="2" s="1"/>
  <c r="AF146" i="2"/>
  <c r="AH146" i="2" s="1"/>
  <c r="O147" i="3"/>
  <c r="AD147" i="2"/>
  <c r="K149" i="3"/>
  <c r="K150" i="3" s="1"/>
  <c r="M150" i="3"/>
  <c r="P149" i="3"/>
  <c r="G149" i="3"/>
  <c r="H149" i="3"/>
  <c r="L149" i="3"/>
  <c r="N149" i="3" s="1"/>
  <c r="P150" i="3"/>
  <c r="G150" i="3"/>
  <c r="H150" i="3"/>
  <c r="P150" i="2"/>
  <c r="Q149" i="2"/>
  <c r="S149" i="2"/>
  <c r="T149" i="2"/>
  <c r="N150" i="2"/>
  <c r="O150" i="2"/>
  <c r="R149" i="2"/>
  <c r="M150" i="2"/>
  <c r="O148" i="3" l="1"/>
  <c r="AE148" i="2" s="1"/>
  <c r="AE147" i="2"/>
  <c r="AG147" i="2" s="1"/>
  <c r="AI147" i="2" s="1"/>
  <c r="AD149" i="2"/>
  <c r="Q150" i="3"/>
  <c r="AA150" i="2" s="1"/>
  <c r="J149" i="3"/>
  <c r="I149" i="3"/>
  <c r="Q149" i="3"/>
  <c r="AA149" i="2" s="1"/>
  <c r="L150" i="3"/>
  <c r="N150" i="3" s="1"/>
  <c r="J150" i="3"/>
  <c r="I150" i="3"/>
  <c r="D151" i="3"/>
  <c r="M151" i="3" s="1"/>
  <c r="Q150" i="2"/>
  <c r="S150" i="2"/>
  <c r="T150" i="2"/>
  <c r="O151" i="2"/>
  <c r="P151" i="2"/>
  <c r="N151" i="2"/>
  <c r="R150" i="2"/>
  <c r="D152" i="3"/>
  <c r="M151" i="2"/>
  <c r="AC149" i="2" l="1"/>
  <c r="AB149" i="2"/>
  <c r="AC150" i="2"/>
  <c r="AB150" i="2"/>
  <c r="AG148" i="2"/>
  <c r="AI148" i="2" s="1"/>
  <c r="AF148" i="2"/>
  <c r="AH148" i="2" s="1"/>
  <c r="AF147" i="2"/>
  <c r="AH147" i="2" s="1"/>
  <c r="O149" i="3"/>
  <c r="AE149" i="2" s="1"/>
  <c r="AF149" i="2" s="1"/>
  <c r="AH149" i="2" s="1"/>
  <c r="AD150" i="2"/>
  <c r="P152" i="3"/>
  <c r="G152" i="3"/>
  <c r="H152" i="3"/>
  <c r="P151" i="3"/>
  <c r="G151" i="3"/>
  <c r="H151" i="3"/>
  <c r="L151" i="3"/>
  <c r="N151" i="3" s="1"/>
  <c r="K151" i="3"/>
  <c r="K152" i="3" s="1"/>
  <c r="M152" i="3"/>
  <c r="N152" i="2"/>
  <c r="S152" i="2" s="1"/>
  <c r="S151" i="2"/>
  <c r="T151" i="2"/>
  <c r="Q151" i="2"/>
  <c r="O152" i="2"/>
  <c r="P152" i="2"/>
  <c r="R151" i="2"/>
  <c r="D153" i="3"/>
  <c r="M152" i="2"/>
  <c r="AG149" i="2" l="1"/>
  <c r="AI149" i="2" s="1"/>
  <c r="O150" i="3"/>
  <c r="AE150" i="2" s="1"/>
  <c r="AF150" i="2" s="1"/>
  <c r="AH150" i="2" s="1"/>
  <c r="AD151" i="2"/>
  <c r="Q152" i="2"/>
  <c r="T152" i="2"/>
  <c r="L152" i="3"/>
  <c r="L153" i="3" s="1"/>
  <c r="K153" i="3"/>
  <c r="Q152" i="3"/>
  <c r="AA152" i="2" s="1"/>
  <c r="M153" i="3"/>
  <c r="I152" i="3"/>
  <c r="J152" i="3"/>
  <c r="P153" i="3"/>
  <c r="G153" i="3"/>
  <c r="H153" i="3"/>
  <c r="J151" i="3"/>
  <c r="I151" i="3"/>
  <c r="Q151" i="3"/>
  <c r="AA151" i="2" s="1"/>
  <c r="N153" i="2"/>
  <c r="S153" i="2" s="1"/>
  <c r="O153" i="2"/>
  <c r="P153" i="2"/>
  <c r="R152" i="2"/>
  <c r="D154" i="3"/>
  <c r="M153" i="2"/>
  <c r="AC152" i="2" l="1"/>
  <c r="AB152" i="2"/>
  <c r="AC151" i="2"/>
  <c r="AB151" i="2"/>
  <c r="AG150" i="2"/>
  <c r="AI150" i="2" s="1"/>
  <c r="O151" i="3"/>
  <c r="AE151" i="2" s="1"/>
  <c r="AF151" i="2" s="1"/>
  <c r="K154" i="3"/>
  <c r="N152" i="3"/>
  <c r="Q153" i="3"/>
  <c r="AA153" i="2" s="1"/>
  <c r="P154" i="3"/>
  <c r="G154" i="3"/>
  <c r="H154" i="3"/>
  <c r="L154" i="3"/>
  <c r="M154" i="3"/>
  <c r="N153" i="3"/>
  <c r="J153" i="3"/>
  <c r="I153" i="3"/>
  <c r="Q153" i="2"/>
  <c r="T153" i="2"/>
  <c r="P154" i="2"/>
  <c r="N154" i="2"/>
  <c r="O154" i="2"/>
  <c r="R153" i="2"/>
  <c r="D155" i="3"/>
  <c r="M154" i="2"/>
  <c r="AH151" i="2" l="1"/>
  <c r="AC153" i="2"/>
  <c r="AB153" i="2"/>
  <c r="AG151" i="2"/>
  <c r="AI151" i="2" s="1"/>
  <c r="AD153" i="2"/>
  <c r="O152" i="3"/>
  <c r="AD152" i="2"/>
  <c r="M155" i="3"/>
  <c r="Q154" i="3"/>
  <c r="AA154" i="2" s="1"/>
  <c r="I154" i="3"/>
  <c r="J154" i="3"/>
  <c r="P155" i="3"/>
  <c r="G155" i="3"/>
  <c r="H155" i="3"/>
  <c r="L155" i="3"/>
  <c r="N154" i="3"/>
  <c r="K155" i="3"/>
  <c r="Q154" i="2"/>
  <c r="P155" i="2"/>
  <c r="S154" i="2"/>
  <c r="T154" i="2"/>
  <c r="N155" i="2"/>
  <c r="O155" i="2"/>
  <c r="R154" i="2"/>
  <c r="D156" i="3"/>
  <c r="M155" i="2"/>
  <c r="AC154" i="2" l="1"/>
  <c r="AB154" i="2"/>
  <c r="O153" i="3"/>
  <c r="AE153" i="2" s="1"/>
  <c r="AF153" i="2" s="1"/>
  <c r="AH153" i="2" s="1"/>
  <c r="AE152" i="2"/>
  <c r="AF152" i="2" s="1"/>
  <c r="AH152" i="2" s="1"/>
  <c r="AD154" i="2"/>
  <c r="N155" i="3"/>
  <c r="K156" i="3"/>
  <c r="M156" i="3"/>
  <c r="J155" i="3"/>
  <c r="I155" i="3"/>
  <c r="Q155" i="3"/>
  <c r="AA155" i="2" s="1"/>
  <c r="P156" i="3"/>
  <c r="G156" i="3"/>
  <c r="H156" i="3"/>
  <c r="L156" i="3"/>
  <c r="P156" i="2"/>
  <c r="Q155" i="2"/>
  <c r="S155" i="2"/>
  <c r="T155" i="2"/>
  <c r="N156" i="2"/>
  <c r="O156" i="2"/>
  <c r="R155" i="2"/>
  <c r="D157" i="3"/>
  <c r="M156" i="2"/>
  <c r="AC155" i="2" l="1"/>
  <c r="AB155" i="2"/>
  <c r="AG152" i="2"/>
  <c r="AI152" i="2" s="1"/>
  <c r="AG153" i="2"/>
  <c r="AI153" i="2" s="1"/>
  <c r="O154" i="3"/>
  <c r="AE154" i="2" s="1"/>
  <c r="AF154" i="2" s="1"/>
  <c r="AH154" i="2" s="1"/>
  <c r="AD155" i="2"/>
  <c r="K157" i="3"/>
  <c r="N156" i="3"/>
  <c r="I156" i="3"/>
  <c r="J156" i="3"/>
  <c r="Q156" i="3"/>
  <c r="AA156" i="2" s="1"/>
  <c r="M157" i="3"/>
  <c r="P157" i="3"/>
  <c r="G157" i="3"/>
  <c r="H157" i="3"/>
  <c r="L157" i="3"/>
  <c r="P157" i="2"/>
  <c r="Q156" i="2"/>
  <c r="S156" i="2"/>
  <c r="T156" i="2"/>
  <c r="N157" i="2"/>
  <c r="O157" i="2"/>
  <c r="R156" i="2"/>
  <c r="D158" i="3"/>
  <c r="M157" i="2"/>
  <c r="AC156" i="2" l="1"/>
  <c r="AB156" i="2"/>
  <c r="AG154" i="2"/>
  <c r="AI154" i="2" s="1"/>
  <c r="O155" i="3"/>
  <c r="AE155" i="2" s="1"/>
  <c r="AF155" i="2" s="1"/>
  <c r="AH155" i="2" s="1"/>
  <c r="AD156" i="2"/>
  <c r="N157" i="3"/>
  <c r="P158" i="3"/>
  <c r="G158" i="3"/>
  <c r="H158" i="3"/>
  <c r="L158" i="3"/>
  <c r="J157" i="3"/>
  <c r="I157" i="3"/>
  <c r="Q157" i="3"/>
  <c r="AA157" i="2" s="1"/>
  <c r="M158" i="3"/>
  <c r="K158" i="3"/>
  <c r="P158" i="2"/>
  <c r="S157" i="2"/>
  <c r="T157" i="2"/>
  <c r="Q157" i="2"/>
  <c r="N158" i="2"/>
  <c r="O158" i="2"/>
  <c r="R157" i="2"/>
  <c r="D159" i="3"/>
  <c r="M158" i="2"/>
  <c r="AC157" i="2" l="1"/>
  <c r="AB157" i="2"/>
  <c r="AG155" i="2"/>
  <c r="AI155" i="2" s="1"/>
  <c r="O156" i="3"/>
  <c r="AE156" i="2" s="1"/>
  <c r="AF156" i="2" s="1"/>
  <c r="AH156" i="2" s="1"/>
  <c r="AD157" i="2"/>
  <c r="N158" i="3"/>
  <c r="J158" i="3"/>
  <c r="I158" i="3"/>
  <c r="K159" i="3"/>
  <c r="P159" i="3"/>
  <c r="G159" i="3"/>
  <c r="H159" i="3"/>
  <c r="L159" i="3"/>
  <c r="Q158" i="3"/>
  <c r="AA158" i="2" s="1"/>
  <c r="M159" i="3"/>
  <c r="P159" i="2"/>
  <c r="Q158" i="2"/>
  <c r="S158" i="2"/>
  <c r="T158" i="2"/>
  <c r="N159" i="2"/>
  <c r="O159" i="2"/>
  <c r="R158" i="2"/>
  <c r="M159" i="2"/>
  <c r="AC158" i="2" l="1"/>
  <c r="AB158" i="2"/>
  <c r="AG156" i="2"/>
  <c r="AI156" i="2" s="1"/>
  <c r="O157" i="3"/>
  <c r="AE157" i="2" s="1"/>
  <c r="AF157" i="2" s="1"/>
  <c r="AH157" i="2" s="1"/>
  <c r="AD158" i="2"/>
  <c r="D160" i="3"/>
  <c r="M160" i="3" s="1"/>
  <c r="J159" i="3"/>
  <c r="I159" i="3"/>
  <c r="N159" i="3"/>
  <c r="Q159" i="3"/>
  <c r="AA159" i="2" s="1"/>
  <c r="Q159" i="2"/>
  <c r="S159" i="2"/>
  <c r="T159" i="2"/>
  <c r="O160" i="2"/>
  <c r="P160" i="2"/>
  <c r="N160" i="2"/>
  <c r="M160" i="2"/>
  <c r="R159" i="2"/>
  <c r="AC159" i="2" l="1"/>
  <c r="AB159" i="2"/>
  <c r="AG157" i="2"/>
  <c r="AI157" i="2" s="1"/>
  <c r="O158" i="3"/>
  <c r="AE158" i="2" s="1"/>
  <c r="AG158" i="2" s="1"/>
  <c r="AI158" i="2" s="1"/>
  <c r="AD159" i="2"/>
  <c r="D161" i="3"/>
  <c r="P160" i="3"/>
  <c r="G160" i="3"/>
  <c r="H160" i="3"/>
  <c r="L160" i="3"/>
  <c r="N160" i="3" s="1"/>
  <c r="K160" i="3"/>
  <c r="S160" i="2"/>
  <c r="T160" i="2"/>
  <c r="Q160" i="2"/>
  <c r="O161" i="2"/>
  <c r="P161" i="2"/>
  <c r="N161" i="2"/>
  <c r="R160" i="2"/>
  <c r="M161" i="2"/>
  <c r="O159" i="3" l="1"/>
  <c r="AE159" i="2" s="1"/>
  <c r="AG159" i="2"/>
  <c r="AI159" i="2" s="1"/>
  <c r="AF159" i="2"/>
  <c r="AH159" i="2" s="1"/>
  <c r="AF158" i="2"/>
  <c r="AH158" i="2" s="1"/>
  <c r="O160" i="3"/>
  <c r="AE160" i="2" s="1"/>
  <c r="AD160" i="2"/>
  <c r="Q160" i="3"/>
  <c r="AA160" i="2" s="1"/>
  <c r="I160" i="3"/>
  <c r="J160" i="3"/>
  <c r="P161" i="3"/>
  <c r="G161" i="3"/>
  <c r="H161" i="3"/>
  <c r="L161" i="3"/>
  <c r="K161" i="3"/>
  <c r="D162" i="3"/>
  <c r="M161" i="3"/>
  <c r="S161" i="2"/>
  <c r="T161" i="2"/>
  <c r="Q161" i="2"/>
  <c r="O162" i="2"/>
  <c r="P162" i="2"/>
  <c r="N162" i="2"/>
  <c r="R161" i="2"/>
  <c r="M162" i="2"/>
  <c r="AC160" i="2" l="1"/>
  <c r="AB160" i="2"/>
  <c r="AG160" i="2"/>
  <c r="AI160" i="2" s="1"/>
  <c r="AF160" i="2"/>
  <c r="AH160" i="2" s="1"/>
  <c r="M162" i="3"/>
  <c r="P162" i="3"/>
  <c r="G162" i="3"/>
  <c r="H162" i="3"/>
  <c r="L162" i="3"/>
  <c r="Q161" i="3"/>
  <c r="AA161" i="2" s="1"/>
  <c r="J161" i="3"/>
  <c r="I161" i="3"/>
  <c r="K162" i="3"/>
  <c r="D163" i="3"/>
  <c r="N161" i="3"/>
  <c r="S162" i="2"/>
  <c r="T162" i="2"/>
  <c r="Q162" i="2"/>
  <c r="O163" i="2"/>
  <c r="P163" i="2"/>
  <c r="N163" i="2"/>
  <c r="R162" i="2"/>
  <c r="M163" i="2"/>
  <c r="AC161" i="2" l="1"/>
  <c r="AB161" i="2"/>
  <c r="N162" i="3"/>
  <c r="AD162" i="2" s="1"/>
  <c r="O161" i="3"/>
  <c r="AE161" i="2" s="1"/>
  <c r="AD161" i="2"/>
  <c r="K163" i="3"/>
  <c r="P163" i="3"/>
  <c r="G163" i="3"/>
  <c r="H163" i="3"/>
  <c r="L163" i="3"/>
  <c r="I162" i="3"/>
  <c r="J162" i="3"/>
  <c r="Q162" i="3"/>
  <c r="AA162" i="2" s="1"/>
  <c r="D164" i="3"/>
  <c r="M163" i="3"/>
  <c r="S163" i="2"/>
  <c r="T163" i="2"/>
  <c r="Q163" i="2"/>
  <c r="O164" i="2"/>
  <c r="P164" i="2"/>
  <c r="N164" i="2"/>
  <c r="R163" i="2"/>
  <c r="M164" i="2"/>
  <c r="AC162" i="2" l="1"/>
  <c r="AB162" i="2"/>
  <c r="AG161" i="2"/>
  <c r="AI161" i="2" s="1"/>
  <c r="AF161" i="2"/>
  <c r="AH161" i="2" s="1"/>
  <c r="O162" i="3"/>
  <c r="AE162" i="2" s="1"/>
  <c r="AF162" i="2" s="1"/>
  <c r="AH162" i="2" s="1"/>
  <c r="P164" i="3"/>
  <c r="G164" i="3"/>
  <c r="H164" i="3"/>
  <c r="L164" i="3"/>
  <c r="N163" i="3"/>
  <c r="K164" i="3"/>
  <c r="J163" i="3"/>
  <c r="I163" i="3"/>
  <c r="D165" i="3"/>
  <c r="Q163" i="3"/>
  <c r="AA163" i="2" s="1"/>
  <c r="M164" i="3"/>
  <c r="S164" i="2"/>
  <c r="T164" i="2"/>
  <c r="Q164" i="2"/>
  <c r="O165" i="2"/>
  <c r="P165" i="2"/>
  <c r="N165" i="2"/>
  <c r="R164" i="2"/>
  <c r="D166" i="3"/>
  <c r="M165" i="2"/>
  <c r="AC163" i="2" l="1"/>
  <c r="AB163" i="2"/>
  <c r="AG162" i="2"/>
  <c r="AI162" i="2" s="1"/>
  <c r="O163" i="3"/>
  <c r="AE163" i="2" s="1"/>
  <c r="AD163" i="2"/>
  <c r="P165" i="3"/>
  <c r="G165" i="3"/>
  <c r="H165" i="3"/>
  <c r="L165" i="3"/>
  <c r="L166" i="3" s="1"/>
  <c r="N164" i="3"/>
  <c r="I164" i="3"/>
  <c r="J164" i="3"/>
  <c r="K165" i="3"/>
  <c r="K166" i="3" s="1"/>
  <c r="M165" i="3"/>
  <c r="M166" i="3" s="1"/>
  <c r="Q164" i="3"/>
  <c r="AA164" i="2" s="1"/>
  <c r="P166" i="3"/>
  <c r="G166" i="3"/>
  <c r="H166" i="3"/>
  <c r="P166" i="2"/>
  <c r="S165" i="2"/>
  <c r="T165" i="2"/>
  <c r="Q165" i="2"/>
  <c r="N166" i="2"/>
  <c r="O166" i="2"/>
  <c r="R165" i="2"/>
  <c r="M166" i="2"/>
  <c r="AC164" i="2" l="1"/>
  <c r="AB164" i="2"/>
  <c r="AF163" i="2"/>
  <c r="AH163" i="2" s="1"/>
  <c r="AG163" i="2"/>
  <c r="AI163" i="2" s="1"/>
  <c r="N166" i="3"/>
  <c r="AD166" i="2" s="1"/>
  <c r="O164" i="3"/>
  <c r="AE164" i="2" s="1"/>
  <c r="AD164" i="2"/>
  <c r="N165" i="3"/>
  <c r="J165" i="3"/>
  <c r="I165" i="3"/>
  <c r="J166" i="3"/>
  <c r="I166" i="3"/>
  <c r="D167" i="3"/>
  <c r="M167" i="3" s="1"/>
  <c r="Q165" i="3"/>
  <c r="AA165" i="2" s="1"/>
  <c r="Q166" i="3"/>
  <c r="AA166" i="2" s="1"/>
  <c r="Q166" i="2"/>
  <c r="S166" i="2"/>
  <c r="T166" i="2"/>
  <c r="O167" i="2"/>
  <c r="P167" i="2"/>
  <c r="N167" i="2"/>
  <c r="M167" i="2"/>
  <c r="R166" i="2"/>
  <c r="AC166" i="2" l="1"/>
  <c r="AB166" i="2"/>
  <c r="AC165" i="2"/>
  <c r="AB165" i="2"/>
  <c r="AG164" i="2"/>
  <c r="AI164" i="2" s="1"/>
  <c r="AF164" i="2"/>
  <c r="AH164" i="2" s="1"/>
  <c r="O165" i="3"/>
  <c r="AD165" i="2"/>
  <c r="K167" i="3"/>
  <c r="D168" i="3"/>
  <c r="P167" i="3"/>
  <c r="G167" i="3"/>
  <c r="H167" i="3"/>
  <c r="L167" i="3"/>
  <c r="N167" i="3" s="1"/>
  <c r="S167" i="2"/>
  <c r="T167" i="2"/>
  <c r="Q167" i="2"/>
  <c r="O168" i="2"/>
  <c r="P168" i="2"/>
  <c r="N168" i="2"/>
  <c r="R167" i="2"/>
  <c r="D169" i="3"/>
  <c r="M168" i="2"/>
  <c r="O166" i="3" l="1"/>
  <c r="AE166" i="2" s="1"/>
  <c r="AE165" i="2"/>
  <c r="AF165" i="2" s="1"/>
  <c r="AH165" i="2" s="1"/>
  <c r="AD167" i="2"/>
  <c r="Q167" i="3"/>
  <c r="AA167" i="2" s="1"/>
  <c r="P168" i="3"/>
  <c r="G168" i="3"/>
  <c r="H168" i="3"/>
  <c r="L168" i="3"/>
  <c r="M168" i="3"/>
  <c r="M169" i="3" s="1"/>
  <c r="P169" i="3"/>
  <c r="G169" i="3"/>
  <c r="H169" i="3"/>
  <c r="J167" i="3"/>
  <c r="I167" i="3"/>
  <c r="K168" i="3"/>
  <c r="K169" i="3" s="1"/>
  <c r="N169" i="2"/>
  <c r="S169" i="2" s="1"/>
  <c r="S168" i="2"/>
  <c r="T168" i="2"/>
  <c r="Q168" i="2"/>
  <c r="O169" i="2"/>
  <c r="P169" i="2"/>
  <c r="R168" i="2"/>
  <c r="D170" i="3"/>
  <c r="M169" i="2"/>
  <c r="AC167" i="2" l="1"/>
  <c r="AB167" i="2"/>
  <c r="AG166" i="2"/>
  <c r="AI166" i="2" s="1"/>
  <c r="AF166" i="2"/>
  <c r="AH166" i="2" s="1"/>
  <c r="AG165" i="2"/>
  <c r="AI165" i="2" s="1"/>
  <c r="O167" i="3"/>
  <c r="AE167" i="2" s="1"/>
  <c r="AF167" i="2" s="1"/>
  <c r="AH167" i="2" s="1"/>
  <c r="N168" i="3"/>
  <c r="L169" i="3"/>
  <c r="N169" i="3" s="1"/>
  <c r="I169" i="3"/>
  <c r="J169" i="3"/>
  <c r="I168" i="3"/>
  <c r="J168" i="3"/>
  <c r="P170" i="3"/>
  <c r="G170" i="3"/>
  <c r="H170" i="3"/>
  <c r="Q168" i="3"/>
  <c r="AA168" i="2" s="1"/>
  <c r="M170" i="3"/>
  <c r="K170" i="3"/>
  <c r="Q169" i="3"/>
  <c r="AA169" i="2" s="1"/>
  <c r="T169" i="2"/>
  <c r="Q169" i="2"/>
  <c r="N170" i="2"/>
  <c r="S170" i="2" s="1"/>
  <c r="O170" i="2"/>
  <c r="P170" i="2"/>
  <c r="R169" i="2"/>
  <c r="M170" i="2"/>
  <c r="AC168" i="2" l="1"/>
  <c r="AB168" i="2"/>
  <c r="AC169" i="2"/>
  <c r="AB169" i="2"/>
  <c r="AG167" i="2"/>
  <c r="AI167" i="2" s="1"/>
  <c r="AD169" i="2"/>
  <c r="O168" i="3"/>
  <c r="AD168" i="2"/>
  <c r="L170" i="3"/>
  <c r="N170" i="3" s="1"/>
  <c r="Q170" i="3"/>
  <c r="AA170" i="2" s="1"/>
  <c r="D171" i="3"/>
  <c r="K171" i="3" s="1"/>
  <c r="I170" i="3"/>
  <c r="J170" i="3"/>
  <c r="Q170" i="2"/>
  <c r="T170" i="2"/>
  <c r="O171" i="2"/>
  <c r="P171" i="2"/>
  <c r="N171" i="2"/>
  <c r="R170" i="2"/>
  <c r="D172" i="3"/>
  <c r="M171" i="2"/>
  <c r="AC170" i="2" l="1"/>
  <c r="AB170" i="2"/>
  <c r="O169" i="3"/>
  <c r="AE169" i="2" s="1"/>
  <c r="AF169" i="2" s="1"/>
  <c r="AH169" i="2" s="1"/>
  <c r="AE168" i="2"/>
  <c r="AF168" i="2" s="1"/>
  <c r="AH168" i="2" s="1"/>
  <c r="AD170" i="2"/>
  <c r="K172" i="3"/>
  <c r="P171" i="3"/>
  <c r="G171" i="3"/>
  <c r="H171" i="3"/>
  <c r="L171" i="3"/>
  <c r="P172" i="3"/>
  <c r="G172" i="3"/>
  <c r="H172" i="3"/>
  <c r="M171" i="3"/>
  <c r="M172" i="3" s="1"/>
  <c r="P172" i="2"/>
  <c r="Q171" i="2"/>
  <c r="S171" i="2"/>
  <c r="T171" i="2"/>
  <c r="N172" i="2"/>
  <c r="O172" i="2"/>
  <c r="D173" i="3"/>
  <c r="M172" i="2"/>
  <c r="R171" i="2"/>
  <c r="AG169" i="2" l="1"/>
  <c r="AI169" i="2" s="1"/>
  <c r="AG168" i="2"/>
  <c r="AI168" i="2" s="1"/>
  <c r="O170" i="3"/>
  <c r="AE170" i="2" s="1"/>
  <c r="AF170" i="2" s="1"/>
  <c r="AH170" i="2" s="1"/>
  <c r="N171" i="3"/>
  <c r="I171" i="3"/>
  <c r="J171" i="3"/>
  <c r="P173" i="3"/>
  <c r="G173" i="3"/>
  <c r="H173" i="3"/>
  <c r="M173" i="3"/>
  <c r="L172" i="3"/>
  <c r="N172" i="3" s="1"/>
  <c r="Q171" i="3"/>
  <c r="AA171" i="2" s="1"/>
  <c r="Q172" i="3"/>
  <c r="AA172" i="2" s="1"/>
  <c r="I172" i="3"/>
  <c r="J172" i="3"/>
  <c r="K173" i="3"/>
  <c r="N173" i="2"/>
  <c r="S173" i="2" s="1"/>
  <c r="Q172" i="2"/>
  <c r="S172" i="2"/>
  <c r="T172" i="2"/>
  <c r="O173" i="2"/>
  <c r="P173" i="2"/>
  <c r="R172" i="2"/>
  <c r="D174" i="3"/>
  <c r="M173" i="2"/>
  <c r="AC172" i="2" l="1"/>
  <c r="AB172" i="2"/>
  <c r="AC171" i="2"/>
  <c r="AB171" i="2"/>
  <c r="AG170" i="2"/>
  <c r="AI170" i="2" s="1"/>
  <c r="AD172" i="2"/>
  <c r="O171" i="3"/>
  <c r="AD171" i="2"/>
  <c r="L173" i="3"/>
  <c r="N173" i="3" s="1"/>
  <c r="P174" i="3"/>
  <c r="G174" i="3"/>
  <c r="H174" i="3"/>
  <c r="J173" i="3"/>
  <c r="I173" i="3"/>
  <c r="K174" i="3"/>
  <c r="Q173" i="3"/>
  <c r="AA173" i="2" s="1"/>
  <c r="Q173" i="2"/>
  <c r="M174" i="3"/>
  <c r="T173" i="2"/>
  <c r="N174" i="2"/>
  <c r="S174" i="2" s="1"/>
  <c r="O174" i="2"/>
  <c r="P174" i="2"/>
  <c r="D175" i="3"/>
  <c r="M174" i="2"/>
  <c r="R173" i="2"/>
  <c r="AC173" i="2" l="1"/>
  <c r="AB173" i="2"/>
  <c r="O172" i="3"/>
  <c r="AE172" i="2" s="1"/>
  <c r="AF172" i="2" s="1"/>
  <c r="AH172" i="2" s="1"/>
  <c r="AE171" i="2"/>
  <c r="AF171" i="2" s="1"/>
  <c r="AH171" i="2" s="1"/>
  <c r="AD173" i="2"/>
  <c r="L174" i="3"/>
  <c r="N174" i="3" s="1"/>
  <c r="K175" i="3"/>
  <c r="M175" i="3"/>
  <c r="I174" i="3"/>
  <c r="J174" i="3"/>
  <c r="Q174" i="3"/>
  <c r="AA174" i="2" s="1"/>
  <c r="P175" i="3"/>
  <c r="G175" i="3"/>
  <c r="H175" i="3"/>
  <c r="Q174" i="2"/>
  <c r="T174" i="2"/>
  <c r="N175" i="2"/>
  <c r="T175" i="2" s="1"/>
  <c r="O175" i="2"/>
  <c r="P175" i="2"/>
  <c r="R174" i="2"/>
  <c r="M175" i="2"/>
  <c r="AC174" i="2" l="1"/>
  <c r="AB174" i="2"/>
  <c r="AG172" i="2"/>
  <c r="AI172" i="2" s="1"/>
  <c r="AG171" i="2"/>
  <c r="AI171" i="2" s="1"/>
  <c r="O173" i="3"/>
  <c r="AE173" i="2" s="1"/>
  <c r="AF173" i="2" s="1"/>
  <c r="AH173" i="2" s="1"/>
  <c r="AD174" i="2"/>
  <c r="L175" i="3"/>
  <c r="N175" i="3" s="1"/>
  <c r="Q175" i="3"/>
  <c r="AA175" i="2" s="1"/>
  <c r="D176" i="3"/>
  <c r="J175" i="3"/>
  <c r="I175" i="3"/>
  <c r="Q175" i="2"/>
  <c r="S175" i="2"/>
  <c r="O176" i="2"/>
  <c r="P176" i="2"/>
  <c r="N176" i="2"/>
  <c r="R175" i="2"/>
  <c r="D177" i="3"/>
  <c r="M176" i="2"/>
  <c r="AC175" i="2" l="1"/>
  <c r="AB175" i="2"/>
  <c r="AG173" i="2"/>
  <c r="AI173" i="2" s="1"/>
  <c r="O174" i="3"/>
  <c r="AE174" i="2" s="1"/>
  <c r="AF174" i="2" s="1"/>
  <c r="AH174" i="2" s="1"/>
  <c r="AD175" i="2"/>
  <c r="P177" i="3"/>
  <c r="G177" i="3"/>
  <c r="H177" i="3"/>
  <c r="P176" i="3"/>
  <c r="G176" i="3"/>
  <c r="H176" i="3"/>
  <c r="L176" i="3"/>
  <c r="L177" i="3" s="1"/>
  <c r="M176" i="3"/>
  <c r="M177" i="3" s="1"/>
  <c r="K176" i="3"/>
  <c r="K177" i="3" s="1"/>
  <c r="N177" i="2"/>
  <c r="S177" i="2" s="1"/>
  <c r="S176" i="2"/>
  <c r="T176" i="2"/>
  <c r="Q176" i="2"/>
  <c r="O177" i="2"/>
  <c r="P177" i="2"/>
  <c r="R176" i="2"/>
  <c r="M177" i="2"/>
  <c r="AG174" i="2" l="1"/>
  <c r="AI174" i="2" s="1"/>
  <c r="O175" i="3"/>
  <c r="AE175" i="2" s="1"/>
  <c r="AF175" i="2" s="1"/>
  <c r="AH175" i="2" s="1"/>
  <c r="Q177" i="2"/>
  <c r="T177" i="2"/>
  <c r="Q176" i="3"/>
  <c r="AA176" i="2" s="1"/>
  <c r="N177" i="3"/>
  <c r="AD177" i="2" s="1"/>
  <c r="I177" i="3"/>
  <c r="J177" i="3"/>
  <c r="N176" i="3"/>
  <c r="I176" i="3"/>
  <c r="J176" i="3"/>
  <c r="Q177" i="3"/>
  <c r="AA177" i="2" s="1"/>
  <c r="D178" i="3"/>
  <c r="K178" i="3" s="1"/>
  <c r="O178" i="2"/>
  <c r="P178" i="2"/>
  <c r="N178" i="2"/>
  <c r="R177" i="2"/>
  <c r="D179" i="3"/>
  <c r="M178" i="2"/>
  <c r="AC176" i="2" l="1"/>
  <c r="AB176" i="2"/>
  <c r="AC177" i="2"/>
  <c r="AB177" i="2"/>
  <c r="AG175" i="2"/>
  <c r="AI175" i="2" s="1"/>
  <c r="O176" i="3"/>
  <c r="AE176" i="2" s="1"/>
  <c r="AD176" i="2"/>
  <c r="P178" i="3"/>
  <c r="G178" i="3"/>
  <c r="H178" i="3"/>
  <c r="L178" i="3"/>
  <c r="K179" i="3"/>
  <c r="P179" i="3"/>
  <c r="G179" i="3"/>
  <c r="H179" i="3"/>
  <c r="M178" i="3"/>
  <c r="M179" i="3" s="1"/>
  <c r="P179" i="2"/>
  <c r="Q178" i="2"/>
  <c r="S178" i="2"/>
  <c r="T178" i="2"/>
  <c r="N179" i="2"/>
  <c r="O179" i="2"/>
  <c r="R178" i="2"/>
  <c r="M179" i="2"/>
  <c r="AG176" i="2" l="1"/>
  <c r="AI176" i="2" s="1"/>
  <c r="AF176" i="2"/>
  <c r="AH176" i="2" s="1"/>
  <c r="O177" i="3"/>
  <c r="AE177" i="2" s="1"/>
  <c r="N178" i="3"/>
  <c r="AD178" i="2" s="1"/>
  <c r="I178" i="3"/>
  <c r="J178" i="3"/>
  <c r="Q179" i="3"/>
  <c r="AA179" i="2" s="1"/>
  <c r="D180" i="3"/>
  <c r="L179" i="3"/>
  <c r="N179" i="3" s="1"/>
  <c r="J179" i="3"/>
  <c r="I179" i="3"/>
  <c r="Q178" i="3"/>
  <c r="AA178" i="2" s="1"/>
  <c r="S179" i="2"/>
  <c r="T179" i="2"/>
  <c r="Q179" i="2"/>
  <c r="O180" i="2"/>
  <c r="P180" i="2"/>
  <c r="N180" i="2"/>
  <c r="R179" i="2"/>
  <c r="D181" i="3"/>
  <c r="M180" i="2"/>
  <c r="AC178" i="2" l="1"/>
  <c r="AB178" i="2"/>
  <c r="AC179" i="2"/>
  <c r="AB179" i="2"/>
  <c r="AG177" i="2"/>
  <c r="AI177" i="2" s="1"/>
  <c r="AF177" i="2"/>
  <c r="AH177" i="2" s="1"/>
  <c r="O178" i="3"/>
  <c r="AE178" i="2" s="1"/>
  <c r="AF178" i="2" s="1"/>
  <c r="AH178" i="2" s="1"/>
  <c r="AD179" i="2"/>
  <c r="P180" i="3"/>
  <c r="G180" i="3"/>
  <c r="H180" i="3"/>
  <c r="L180" i="3"/>
  <c r="P181" i="3"/>
  <c r="G181" i="3"/>
  <c r="H181" i="3"/>
  <c r="M180" i="3"/>
  <c r="M181" i="3" s="1"/>
  <c r="K180" i="3"/>
  <c r="K181" i="3" s="1"/>
  <c r="P181" i="2"/>
  <c r="S180" i="2"/>
  <c r="T180" i="2"/>
  <c r="Q180" i="2"/>
  <c r="N181" i="2"/>
  <c r="O181" i="2"/>
  <c r="R180" i="2"/>
  <c r="M181" i="2"/>
  <c r="AG178" i="2" l="1"/>
  <c r="AI178" i="2" s="1"/>
  <c r="O179" i="3"/>
  <c r="AE179" i="2" s="1"/>
  <c r="AF179" i="2" s="1"/>
  <c r="AH179" i="2" s="1"/>
  <c r="N180" i="3"/>
  <c r="L181" i="3"/>
  <c r="N181" i="3" s="1"/>
  <c r="AD181" i="2" s="1"/>
  <c r="J181" i="3"/>
  <c r="I181" i="3"/>
  <c r="I180" i="3"/>
  <c r="J180" i="3"/>
  <c r="Q181" i="3"/>
  <c r="AA181" i="2" s="1"/>
  <c r="D182" i="3"/>
  <c r="Q180" i="3"/>
  <c r="AA180" i="2" s="1"/>
  <c r="Q181" i="2"/>
  <c r="S181" i="2"/>
  <c r="T181" i="2"/>
  <c r="O182" i="2"/>
  <c r="P182" i="2"/>
  <c r="N182" i="2"/>
  <c r="R181" i="2"/>
  <c r="D183" i="3"/>
  <c r="M182" i="2"/>
  <c r="AC180" i="2" l="1"/>
  <c r="AB180" i="2"/>
  <c r="AC181" i="2"/>
  <c r="AB181" i="2"/>
  <c r="AG179" i="2"/>
  <c r="AI179" i="2" s="1"/>
  <c r="O180" i="3"/>
  <c r="AD180" i="2"/>
  <c r="P182" i="3"/>
  <c r="G182" i="3"/>
  <c r="H182" i="3"/>
  <c r="L182" i="3"/>
  <c r="P183" i="3"/>
  <c r="G183" i="3"/>
  <c r="H183" i="3"/>
  <c r="M182" i="3"/>
  <c r="M183" i="3" s="1"/>
  <c r="K182" i="3"/>
  <c r="K183" i="3" s="1"/>
  <c r="P183" i="2"/>
  <c r="S182" i="2"/>
  <c r="T182" i="2"/>
  <c r="Q182" i="2"/>
  <c r="N183" i="2"/>
  <c r="O183" i="2"/>
  <c r="R182" i="2"/>
  <c r="D184" i="3"/>
  <c r="M183" i="2"/>
  <c r="O181" i="3" l="1"/>
  <c r="AE181" i="2" s="1"/>
  <c r="AE180" i="2"/>
  <c r="AF180" i="2" s="1"/>
  <c r="AH180" i="2" s="1"/>
  <c r="N182" i="3"/>
  <c r="I182" i="3"/>
  <c r="J182" i="3"/>
  <c r="P184" i="3"/>
  <c r="G184" i="3"/>
  <c r="H184" i="3"/>
  <c r="Q183" i="3"/>
  <c r="AA183" i="2" s="1"/>
  <c r="K184" i="3"/>
  <c r="M184" i="3"/>
  <c r="L183" i="3"/>
  <c r="N183" i="3" s="1"/>
  <c r="AD183" i="2" s="1"/>
  <c r="J183" i="3"/>
  <c r="I183" i="3"/>
  <c r="Q182" i="3"/>
  <c r="AA182" i="2" s="1"/>
  <c r="P184" i="2"/>
  <c r="Q183" i="2"/>
  <c r="S183" i="2"/>
  <c r="T183" i="2"/>
  <c r="N184" i="2"/>
  <c r="O184" i="2"/>
  <c r="D185" i="3"/>
  <c r="M184" i="2"/>
  <c r="R183" i="2"/>
  <c r="AC182" i="2" l="1"/>
  <c r="AB182" i="2"/>
  <c r="AC183" i="2"/>
  <c r="AB183" i="2"/>
  <c r="AG181" i="2"/>
  <c r="AI181" i="2" s="1"/>
  <c r="AF181" i="2"/>
  <c r="AH181" i="2" s="1"/>
  <c r="AG180" i="2"/>
  <c r="AI180" i="2" s="1"/>
  <c r="L184" i="3"/>
  <c r="N184" i="3" s="1"/>
  <c r="AD184" i="2" s="1"/>
  <c r="O182" i="3"/>
  <c r="AE182" i="2" s="1"/>
  <c r="AD182" i="2"/>
  <c r="M185" i="3"/>
  <c r="Q184" i="3"/>
  <c r="AA184" i="2" s="1"/>
  <c r="P185" i="3"/>
  <c r="G185" i="3"/>
  <c r="H185" i="3"/>
  <c r="I184" i="3"/>
  <c r="J184" i="3"/>
  <c r="K185" i="3"/>
  <c r="N185" i="2"/>
  <c r="T185" i="2" s="1"/>
  <c r="Q184" i="2"/>
  <c r="S184" i="2"/>
  <c r="T184" i="2"/>
  <c r="O185" i="2"/>
  <c r="P185" i="2"/>
  <c r="R184" i="2"/>
  <c r="D186" i="3"/>
  <c r="M185" i="2"/>
  <c r="AC184" i="2" l="1"/>
  <c r="AB184" i="2"/>
  <c r="AG182" i="2"/>
  <c r="AI182" i="2" s="1"/>
  <c r="AF182" i="2"/>
  <c r="AH182" i="2" s="1"/>
  <c r="O183" i="3"/>
  <c r="AE183" i="2" s="1"/>
  <c r="L185" i="3"/>
  <c r="L186" i="3" s="1"/>
  <c r="Q185" i="3"/>
  <c r="AA185" i="2" s="1"/>
  <c r="K186" i="3"/>
  <c r="M186" i="3"/>
  <c r="P186" i="3"/>
  <c r="G186" i="3"/>
  <c r="H186" i="3"/>
  <c r="I185" i="3"/>
  <c r="J185" i="3"/>
  <c r="S185" i="2"/>
  <c r="Q185" i="2"/>
  <c r="N186" i="2"/>
  <c r="S186" i="2" s="1"/>
  <c r="O186" i="2"/>
  <c r="P186" i="2"/>
  <c r="R185" i="2"/>
  <c r="D187" i="3"/>
  <c r="M186" i="2"/>
  <c r="AC185" i="2" l="1"/>
  <c r="AB185" i="2"/>
  <c r="AG183" i="2"/>
  <c r="AI183" i="2" s="1"/>
  <c r="AF183" i="2"/>
  <c r="AH183" i="2" s="1"/>
  <c r="O184" i="3"/>
  <c r="AE184" i="2" s="1"/>
  <c r="N185" i="3"/>
  <c r="N186" i="3"/>
  <c r="I186" i="3"/>
  <c r="J186" i="3"/>
  <c r="K187" i="3"/>
  <c r="P187" i="3"/>
  <c r="G187" i="3"/>
  <c r="H187" i="3"/>
  <c r="L187" i="3"/>
  <c r="Q186" i="3"/>
  <c r="AA186" i="2" s="1"/>
  <c r="M187" i="3"/>
  <c r="Q186" i="2"/>
  <c r="T186" i="2"/>
  <c r="P187" i="2"/>
  <c r="N187" i="2"/>
  <c r="O187" i="2"/>
  <c r="R186" i="2"/>
  <c r="D188" i="3"/>
  <c r="M187" i="2"/>
  <c r="O185" i="3" l="1"/>
  <c r="AE185" i="2" s="1"/>
  <c r="AC186" i="2"/>
  <c r="AB186" i="2"/>
  <c r="AG184" i="2"/>
  <c r="AI184" i="2" s="1"/>
  <c r="AF184" i="2"/>
  <c r="AH184" i="2" s="1"/>
  <c r="AD185" i="2"/>
  <c r="O186" i="3"/>
  <c r="AE186" i="2" s="1"/>
  <c r="AD186" i="2"/>
  <c r="AF186" i="2" s="1"/>
  <c r="N187" i="3"/>
  <c r="Q187" i="3"/>
  <c r="AA187" i="2" s="1"/>
  <c r="P188" i="3"/>
  <c r="G188" i="3"/>
  <c r="H188" i="3"/>
  <c r="L188" i="3"/>
  <c r="K188" i="3"/>
  <c r="M188" i="3"/>
  <c r="J187" i="3"/>
  <c r="I187" i="3"/>
  <c r="Q187" i="2"/>
  <c r="P188" i="2"/>
  <c r="S187" i="2"/>
  <c r="T187" i="2"/>
  <c r="N188" i="2"/>
  <c r="O188" i="2"/>
  <c r="R187" i="2"/>
  <c r="M188" i="2"/>
  <c r="AH186" i="2" l="1"/>
  <c r="AC187" i="2"/>
  <c r="AB187" i="2"/>
  <c r="AG185" i="2"/>
  <c r="AI185" i="2" s="1"/>
  <c r="AF185" i="2"/>
  <c r="AH185" i="2" s="1"/>
  <c r="AG186" i="2"/>
  <c r="AI186" i="2" s="1"/>
  <c r="O187" i="3"/>
  <c r="AE187" i="2" s="1"/>
  <c r="AD187" i="2"/>
  <c r="N188" i="3"/>
  <c r="D189" i="3"/>
  <c r="K189" i="3" s="1"/>
  <c r="J188" i="3"/>
  <c r="I188" i="3"/>
  <c r="Q188" i="3"/>
  <c r="AA188" i="2" s="1"/>
  <c r="Q188" i="2"/>
  <c r="S188" i="2"/>
  <c r="T188" i="2"/>
  <c r="O189" i="2"/>
  <c r="P189" i="2"/>
  <c r="N189" i="2"/>
  <c r="R188" i="2"/>
  <c r="M189" i="2"/>
  <c r="AF187" i="2" l="1"/>
  <c r="AH187" i="2" s="1"/>
  <c r="AC188" i="2"/>
  <c r="AB188" i="2"/>
  <c r="AG187" i="2"/>
  <c r="AI187" i="2" s="1"/>
  <c r="O188" i="3"/>
  <c r="AE188" i="2" s="1"/>
  <c r="AD188" i="2"/>
  <c r="M189" i="3"/>
  <c r="D190" i="3"/>
  <c r="P189" i="3"/>
  <c r="G189" i="3"/>
  <c r="H189" i="3"/>
  <c r="L189" i="3"/>
  <c r="Q189" i="2"/>
  <c r="S189" i="2"/>
  <c r="T189" i="2"/>
  <c r="O190" i="2"/>
  <c r="P190" i="2"/>
  <c r="N190" i="2"/>
  <c r="R189" i="2"/>
  <c r="D191" i="3"/>
  <c r="M190" i="2"/>
  <c r="AG188" i="2" l="1"/>
  <c r="AI188" i="2" s="1"/>
  <c r="AF188" i="2"/>
  <c r="AH188" i="2" s="1"/>
  <c r="N189" i="3"/>
  <c r="M190" i="3"/>
  <c r="M191" i="3" s="1"/>
  <c r="K190" i="3"/>
  <c r="K191" i="3" s="1"/>
  <c r="Q189" i="3"/>
  <c r="AA189" i="2" s="1"/>
  <c r="P190" i="3"/>
  <c r="G190" i="3"/>
  <c r="H190" i="3"/>
  <c r="L190" i="3"/>
  <c r="P191" i="3"/>
  <c r="G191" i="3"/>
  <c r="H191" i="3"/>
  <c r="J189" i="3"/>
  <c r="I189" i="3"/>
  <c r="P191" i="2"/>
  <c r="Q190" i="2"/>
  <c r="S190" i="2"/>
  <c r="T190" i="2"/>
  <c r="N191" i="2"/>
  <c r="O191" i="2"/>
  <c r="D192" i="3"/>
  <c r="M191" i="2"/>
  <c r="R190" i="2"/>
  <c r="AC189" i="2" l="1"/>
  <c r="AB189" i="2"/>
  <c r="N190" i="3"/>
  <c r="AD190" i="2" s="1"/>
  <c r="O189" i="3"/>
  <c r="AD189" i="2"/>
  <c r="K192" i="3"/>
  <c r="I190" i="3"/>
  <c r="J190" i="3"/>
  <c r="Q190" i="3"/>
  <c r="AA190" i="2" s="1"/>
  <c r="L191" i="3"/>
  <c r="N191" i="3" s="1"/>
  <c r="J191" i="3"/>
  <c r="I191" i="3"/>
  <c r="Q191" i="3"/>
  <c r="AA191" i="2" s="1"/>
  <c r="P192" i="3"/>
  <c r="G192" i="3"/>
  <c r="H192" i="3"/>
  <c r="M192" i="3"/>
  <c r="N192" i="2"/>
  <c r="S192" i="2" s="1"/>
  <c r="Q191" i="2"/>
  <c r="S191" i="2"/>
  <c r="T191" i="2"/>
  <c r="O192" i="2"/>
  <c r="P192" i="2"/>
  <c r="R191" i="2"/>
  <c r="M192" i="2"/>
  <c r="AC191" i="2" l="1"/>
  <c r="AB191" i="2"/>
  <c r="AC190" i="2"/>
  <c r="AB190" i="2"/>
  <c r="O190" i="3"/>
  <c r="AE190" i="2" s="1"/>
  <c r="AF190" i="2" s="1"/>
  <c r="AE189" i="2"/>
  <c r="AF189" i="2" s="1"/>
  <c r="AH189" i="2" s="1"/>
  <c r="AD191" i="2"/>
  <c r="Q192" i="2"/>
  <c r="L192" i="3"/>
  <c r="N192" i="3" s="1"/>
  <c r="Q192" i="3"/>
  <c r="AA192" i="2" s="1"/>
  <c r="I192" i="3"/>
  <c r="J192" i="3"/>
  <c r="D193" i="3"/>
  <c r="T192" i="2"/>
  <c r="O193" i="2"/>
  <c r="P193" i="2"/>
  <c r="N193" i="2"/>
  <c r="R192" i="2"/>
  <c r="M193" i="2"/>
  <c r="AH190" i="2" l="1"/>
  <c r="AC192" i="2"/>
  <c r="AB192" i="2"/>
  <c r="AG190" i="2"/>
  <c r="AI190" i="2" s="1"/>
  <c r="AG189" i="2"/>
  <c r="AI189" i="2" s="1"/>
  <c r="O191" i="3"/>
  <c r="AE191" i="2" s="1"/>
  <c r="AF191" i="2" s="1"/>
  <c r="AH191" i="2" s="1"/>
  <c r="AD192" i="2"/>
  <c r="D194" i="3"/>
  <c r="P193" i="3"/>
  <c r="G193" i="3"/>
  <c r="H193" i="3"/>
  <c r="L193" i="3"/>
  <c r="K193" i="3"/>
  <c r="M193" i="3"/>
  <c r="S193" i="2"/>
  <c r="T193" i="2"/>
  <c r="Q193" i="2"/>
  <c r="O194" i="2"/>
  <c r="P194" i="2"/>
  <c r="N194" i="2"/>
  <c r="R193" i="2"/>
  <c r="M194" i="2"/>
  <c r="AG191" i="2" l="1"/>
  <c r="AI191" i="2" s="1"/>
  <c r="O192" i="3"/>
  <c r="AE192" i="2" s="1"/>
  <c r="AF192" i="2" s="1"/>
  <c r="AH192" i="2" s="1"/>
  <c r="K194" i="3"/>
  <c r="M194" i="3"/>
  <c r="N193" i="3"/>
  <c r="I193" i="3"/>
  <c r="J193" i="3"/>
  <c r="Q193" i="3"/>
  <c r="AA193" i="2" s="1"/>
  <c r="P194" i="3"/>
  <c r="G194" i="3"/>
  <c r="H194" i="3"/>
  <c r="L194" i="3"/>
  <c r="D195" i="3"/>
  <c r="S194" i="2"/>
  <c r="T194" i="2"/>
  <c r="Q194" i="2"/>
  <c r="O195" i="2"/>
  <c r="P195" i="2"/>
  <c r="N195" i="2"/>
  <c r="R194" i="2"/>
  <c r="D196" i="3"/>
  <c r="M195" i="2"/>
  <c r="AC193" i="2" l="1"/>
  <c r="AB193" i="2"/>
  <c r="AG192" i="2"/>
  <c r="AI192" i="2" s="1"/>
  <c r="K195" i="3"/>
  <c r="K196" i="3" s="1"/>
  <c r="N194" i="3"/>
  <c r="AD194" i="2" s="1"/>
  <c r="O193" i="3"/>
  <c r="AE193" i="2" s="1"/>
  <c r="AD193" i="2"/>
  <c r="Q194" i="3"/>
  <c r="AA194" i="2" s="1"/>
  <c r="P196" i="3"/>
  <c r="G196" i="3"/>
  <c r="H196" i="3"/>
  <c r="P195" i="3"/>
  <c r="G195" i="3"/>
  <c r="H195" i="3"/>
  <c r="L195" i="3"/>
  <c r="L196" i="3" s="1"/>
  <c r="M195" i="3"/>
  <c r="M196" i="3" s="1"/>
  <c r="I194" i="3"/>
  <c r="J194" i="3"/>
  <c r="P196" i="2"/>
  <c r="S195" i="2"/>
  <c r="T195" i="2"/>
  <c r="Q195" i="2"/>
  <c r="N196" i="2"/>
  <c r="O196" i="2"/>
  <c r="R195" i="2"/>
  <c r="M196" i="2"/>
  <c r="AC194" i="2" l="1"/>
  <c r="AB194" i="2"/>
  <c r="AG193" i="2"/>
  <c r="AI193" i="2" s="1"/>
  <c r="AF193" i="2"/>
  <c r="AH193" i="2" s="1"/>
  <c r="O194" i="3"/>
  <c r="AE194" i="2" s="1"/>
  <c r="AF194" i="2" s="1"/>
  <c r="AH194" i="2" s="1"/>
  <c r="N196" i="3"/>
  <c r="AD196" i="2" s="1"/>
  <c r="Q196" i="3"/>
  <c r="AA196" i="2" s="1"/>
  <c r="I196" i="3"/>
  <c r="J196" i="3"/>
  <c r="I195" i="3"/>
  <c r="J195" i="3"/>
  <c r="N195" i="3"/>
  <c r="D197" i="3"/>
  <c r="M197" i="3" s="1"/>
  <c r="Q195" i="3"/>
  <c r="AA195" i="2" s="1"/>
  <c r="Q196" i="2"/>
  <c r="S196" i="2"/>
  <c r="T196" i="2"/>
  <c r="O197" i="2"/>
  <c r="P197" i="2"/>
  <c r="N197" i="2"/>
  <c r="D198" i="3"/>
  <c r="M197" i="2"/>
  <c r="R196" i="2"/>
  <c r="AC195" i="2" l="1"/>
  <c r="AB195" i="2"/>
  <c r="AC196" i="2"/>
  <c r="AB196" i="2"/>
  <c r="AG194" i="2"/>
  <c r="AI194" i="2" s="1"/>
  <c r="O195" i="3"/>
  <c r="AE195" i="2" s="1"/>
  <c r="AD195" i="2"/>
  <c r="M198" i="3"/>
  <c r="P198" i="3"/>
  <c r="G198" i="3"/>
  <c r="H198" i="3"/>
  <c r="P197" i="3"/>
  <c r="G197" i="3"/>
  <c r="H197" i="3"/>
  <c r="L197" i="3"/>
  <c r="N197" i="3" s="1"/>
  <c r="AD197" i="2" s="1"/>
  <c r="K197" i="3"/>
  <c r="K198" i="3" s="1"/>
  <c r="N198" i="2"/>
  <c r="S198" i="2" s="1"/>
  <c r="S197" i="2"/>
  <c r="T197" i="2"/>
  <c r="Q197" i="2"/>
  <c r="R197" i="2"/>
  <c r="O198" i="2"/>
  <c r="P198" i="2"/>
  <c r="M198" i="2"/>
  <c r="AG195" i="2" l="1"/>
  <c r="AI195" i="2" s="1"/>
  <c r="AF195" i="2"/>
  <c r="AH195" i="2" s="1"/>
  <c r="O196" i="3"/>
  <c r="AE196" i="2" s="1"/>
  <c r="L198" i="3"/>
  <c r="N198" i="3" s="1"/>
  <c r="I198" i="3"/>
  <c r="J198" i="3"/>
  <c r="J197" i="3"/>
  <c r="I197" i="3"/>
  <c r="Q198" i="3"/>
  <c r="AA198" i="2" s="1"/>
  <c r="Q198" i="2"/>
  <c r="T198" i="2"/>
  <c r="D199" i="3"/>
  <c r="Q197" i="3"/>
  <c r="AA197" i="2" s="1"/>
  <c r="O199" i="2"/>
  <c r="P199" i="2"/>
  <c r="N199" i="2"/>
  <c r="R198" i="2"/>
  <c r="M199" i="2"/>
  <c r="AC197" i="2" l="1"/>
  <c r="AB197" i="2"/>
  <c r="AC198" i="2"/>
  <c r="AB198" i="2"/>
  <c r="AF196" i="2"/>
  <c r="AH196" i="2" s="1"/>
  <c r="AG196" i="2"/>
  <c r="AI196" i="2" s="1"/>
  <c r="O197" i="3"/>
  <c r="AE197" i="2" s="1"/>
  <c r="AD198" i="2"/>
  <c r="P199" i="3"/>
  <c r="G199" i="3"/>
  <c r="H199" i="3"/>
  <c r="L199" i="3"/>
  <c r="M199" i="3"/>
  <c r="K199" i="3"/>
  <c r="D200" i="3"/>
  <c r="S199" i="2"/>
  <c r="T199" i="2"/>
  <c r="Q199" i="2"/>
  <c r="O200" i="2"/>
  <c r="P200" i="2"/>
  <c r="N200" i="2"/>
  <c r="R199" i="2"/>
  <c r="D201" i="3"/>
  <c r="M200" i="2"/>
  <c r="O198" i="3" l="1"/>
  <c r="AE198" i="2" s="1"/>
  <c r="AF197" i="2"/>
  <c r="AH197" i="2" s="1"/>
  <c r="AG197" i="2"/>
  <c r="AI197" i="2" s="1"/>
  <c r="AG198" i="2"/>
  <c r="AI198" i="2" s="1"/>
  <c r="AF198" i="2"/>
  <c r="AH198" i="2" s="1"/>
  <c r="K200" i="3"/>
  <c r="K201" i="3" s="1"/>
  <c r="M200" i="3"/>
  <c r="M201" i="3" s="1"/>
  <c r="N199" i="3"/>
  <c r="J199" i="3"/>
  <c r="I199" i="3"/>
  <c r="P201" i="3"/>
  <c r="G201" i="3"/>
  <c r="H201" i="3"/>
  <c r="P200" i="3"/>
  <c r="G200" i="3"/>
  <c r="H200" i="3"/>
  <c r="L200" i="3"/>
  <c r="Q199" i="3"/>
  <c r="AA199" i="2" s="1"/>
  <c r="N201" i="2"/>
  <c r="S201" i="2" s="1"/>
  <c r="S200" i="2"/>
  <c r="T200" i="2"/>
  <c r="Q200" i="2"/>
  <c r="O201" i="2"/>
  <c r="P201" i="2"/>
  <c r="D202" i="3"/>
  <c r="M201" i="2"/>
  <c r="R200" i="2"/>
  <c r="AC199" i="2" l="1"/>
  <c r="AB199" i="2"/>
  <c r="N200" i="3"/>
  <c r="AD200" i="2" s="1"/>
  <c r="K202" i="3"/>
  <c r="O199" i="3"/>
  <c r="AE199" i="2" s="1"/>
  <c r="AD199" i="2"/>
  <c r="Q201" i="2"/>
  <c r="I200" i="3"/>
  <c r="J200" i="3"/>
  <c r="L201" i="3"/>
  <c r="N201" i="3" s="1"/>
  <c r="J201" i="3"/>
  <c r="I201" i="3"/>
  <c r="P202" i="3"/>
  <c r="G202" i="3"/>
  <c r="H202" i="3"/>
  <c r="Q200" i="3"/>
  <c r="AA200" i="2" s="1"/>
  <c r="M202" i="3"/>
  <c r="Q201" i="3"/>
  <c r="AA201" i="2" s="1"/>
  <c r="T201" i="2"/>
  <c r="N202" i="2"/>
  <c r="S202" i="2" s="1"/>
  <c r="O202" i="2"/>
  <c r="P202" i="2"/>
  <c r="R201" i="2"/>
  <c r="D203" i="3"/>
  <c r="M202" i="2"/>
  <c r="AC200" i="2" l="1"/>
  <c r="AB200" i="2"/>
  <c r="AC201" i="2"/>
  <c r="AB201" i="2"/>
  <c r="AG199" i="2"/>
  <c r="AI199" i="2" s="1"/>
  <c r="AF199" i="2"/>
  <c r="AH199" i="2" s="1"/>
  <c r="O200" i="3"/>
  <c r="AE200" i="2" s="1"/>
  <c r="AF200" i="2" s="1"/>
  <c r="AD201" i="2"/>
  <c r="Q202" i="3"/>
  <c r="AA202" i="2" s="1"/>
  <c r="I202" i="3"/>
  <c r="J202" i="3"/>
  <c r="M203" i="3"/>
  <c r="P203" i="3"/>
  <c r="G203" i="3"/>
  <c r="H203" i="3"/>
  <c r="L202" i="3"/>
  <c r="N202" i="3" s="1"/>
  <c r="K203" i="3"/>
  <c r="Q202" i="2"/>
  <c r="T202" i="2"/>
  <c r="N203" i="2"/>
  <c r="S203" i="2" s="1"/>
  <c r="O203" i="2"/>
  <c r="P203" i="2"/>
  <c r="R202" i="2"/>
  <c r="M203" i="2"/>
  <c r="AH200" i="2" l="1"/>
  <c r="AC202" i="2"/>
  <c r="AB202" i="2"/>
  <c r="AG200" i="2"/>
  <c r="AI200" i="2" s="1"/>
  <c r="O201" i="3"/>
  <c r="AE201" i="2" s="1"/>
  <c r="AG201" i="2" s="1"/>
  <c r="AI201" i="2" s="1"/>
  <c r="AD202" i="2"/>
  <c r="L203" i="3"/>
  <c r="N203" i="3" s="1"/>
  <c r="D204" i="3"/>
  <c r="I203" i="3"/>
  <c r="J203" i="3"/>
  <c r="Q203" i="3"/>
  <c r="AA203" i="2" s="1"/>
  <c r="Q203" i="2"/>
  <c r="T203" i="2"/>
  <c r="O204" i="2"/>
  <c r="P204" i="2"/>
  <c r="N204" i="2"/>
  <c r="R203" i="2"/>
  <c r="D205" i="3"/>
  <c r="M204" i="2"/>
  <c r="AC203" i="2" l="1"/>
  <c r="AB203" i="2"/>
  <c r="AF201" i="2"/>
  <c r="AH201" i="2" s="1"/>
  <c r="O202" i="3"/>
  <c r="AE202" i="2" s="1"/>
  <c r="AG202" i="2" s="1"/>
  <c r="AI202" i="2" s="1"/>
  <c r="AD203" i="2"/>
  <c r="P205" i="3"/>
  <c r="G205" i="3"/>
  <c r="H205" i="3"/>
  <c r="P204" i="3"/>
  <c r="G204" i="3"/>
  <c r="H204" i="3"/>
  <c r="L204" i="3"/>
  <c r="L205" i="3" s="1"/>
  <c r="M204" i="3"/>
  <c r="M205" i="3" s="1"/>
  <c r="K204" i="3"/>
  <c r="K205" i="3" s="1"/>
  <c r="P205" i="2"/>
  <c r="Q204" i="2"/>
  <c r="S204" i="2"/>
  <c r="T204" i="2"/>
  <c r="N205" i="2"/>
  <c r="O205" i="2"/>
  <c r="D206" i="3"/>
  <c r="M205" i="2"/>
  <c r="R204" i="2"/>
  <c r="O203" i="3" l="1"/>
  <c r="AE203" i="2" s="1"/>
  <c r="AF202" i="2"/>
  <c r="AH202" i="2" s="1"/>
  <c r="AG203" i="2"/>
  <c r="AI203" i="2" s="1"/>
  <c r="AF203" i="2"/>
  <c r="AH203" i="2" s="1"/>
  <c r="M206" i="3"/>
  <c r="Q204" i="3"/>
  <c r="AA204" i="2" s="1"/>
  <c r="N205" i="3"/>
  <c r="AD205" i="2" s="1"/>
  <c r="I205" i="3"/>
  <c r="J205" i="3"/>
  <c r="N204" i="3"/>
  <c r="P206" i="3"/>
  <c r="G206" i="3"/>
  <c r="H206" i="3"/>
  <c r="L206" i="3"/>
  <c r="I204" i="3"/>
  <c r="J204" i="3"/>
  <c r="Q205" i="3"/>
  <c r="AA205" i="2" s="1"/>
  <c r="K206" i="3"/>
  <c r="N206" i="2"/>
  <c r="S206" i="2" s="1"/>
  <c r="Q205" i="2"/>
  <c r="S205" i="2"/>
  <c r="T205" i="2"/>
  <c r="O206" i="2"/>
  <c r="P206" i="2"/>
  <c r="R205" i="2"/>
  <c r="D207" i="3"/>
  <c r="M206" i="2"/>
  <c r="AC204" i="2" l="1"/>
  <c r="AB204" i="2"/>
  <c r="AC205" i="2"/>
  <c r="AB205" i="2"/>
  <c r="N206" i="3"/>
  <c r="AD206" i="2" s="1"/>
  <c r="O204" i="3"/>
  <c r="AE204" i="2" s="1"/>
  <c r="AD204" i="2"/>
  <c r="K207" i="3"/>
  <c r="T206" i="2"/>
  <c r="Q206" i="2"/>
  <c r="P207" i="3"/>
  <c r="G207" i="3"/>
  <c r="H207" i="3"/>
  <c r="L207" i="3"/>
  <c r="M207" i="3"/>
  <c r="J206" i="3"/>
  <c r="I206" i="3"/>
  <c r="Q206" i="3"/>
  <c r="AA206" i="2" s="1"/>
  <c r="N207" i="2"/>
  <c r="S207" i="2" s="1"/>
  <c r="O207" i="2"/>
  <c r="P207" i="2"/>
  <c r="R206" i="2"/>
  <c r="M207" i="2"/>
  <c r="AC206" i="2" l="1"/>
  <c r="AB206" i="2"/>
  <c r="AG204" i="2"/>
  <c r="AI204" i="2" s="1"/>
  <c r="AF204" i="2"/>
  <c r="AH204" i="2" s="1"/>
  <c r="O205" i="3"/>
  <c r="O206" i="3" s="1"/>
  <c r="AE206" i="2" s="1"/>
  <c r="AF206" i="2" s="1"/>
  <c r="AH206" i="2" s="1"/>
  <c r="J207" i="3"/>
  <c r="I207" i="3"/>
  <c r="Q207" i="3"/>
  <c r="AA207" i="2" s="1"/>
  <c r="D208" i="3"/>
  <c r="M208" i="3" s="1"/>
  <c r="N207" i="3"/>
  <c r="Q207" i="2"/>
  <c r="T207" i="2"/>
  <c r="O208" i="2"/>
  <c r="P208" i="2"/>
  <c r="N208" i="2"/>
  <c r="R207" i="2"/>
  <c r="M208" i="2"/>
  <c r="AC207" i="2" l="1"/>
  <c r="AB207" i="2"/>
  <c r="AG206" i="2"/>
  <c r="AI206" i="2" s="1"/>
  <c r="AE205" i="2"/>
  <c r="O207" i="3"/>
  <c r="AE207" i="2" s="1"/>
  <c r="AD207" i="2"/>
  <c r="P208" i="3"/>
  <c r="G208" i="3"/>
  <c r="H208" i="3"/>
  <c r="L208" i="3"/>
  <c r="N208" i="3" s="1"/>
  <c r="K208" i="3"/>
  <c r="D209" i="3"/>
  <c r="R208" i="2"/>
  <c r="S208" i="2"/>
  <c r="T208" i="2"/>
  <c r="Q208" i="2"/>
  <c r="O209" i="2"/>
  <c r="P209" i="2"/>
  <c r="N209" i="2"/>
  <c r="D210" i="3"/>
  <c r="M209" i="2"/>
  <c r="AF205" i="2" l="1"/>
  <c r="AH205" i="2" s="1"/>
  <c r="AG205" i="2"/>
  <c r="AI205" i="2" s="1"/>
  <c r="AG207" i="2"/>
  <c r="AI207" i="2" s="1"/>
  <c r="AF207" i="2"/>
  <c r="AH207" i="2" s="1"/>
  <c r="O208" i="3"/>
  <c r="AE208" i="2" s="1"/>
  <c r="AD208" i="2"/>
  <c r="K209" i="3"/>
  <c r="K210" i="3" s="1"/>
  <c r="I208" i="3"/>
  <c r="J208" i="3"/>
  <c r="P210" i="3"/>
  <c r="G210" i="3"/>
  <c r="H210" i="3"/>
  <c r="M209" i="3"/>
  <c r="M210" i="3" s="1"/>
  <c r="P209" i="3"/>
  <c r="G209" i="3"/>
  <c r="H209" i="3"/>
  <c r="L209" i="3"/>
  <c r="L210" i="3" s="1"/>
  <c r="Q208" i="3"/>
  <c r="AA208" i="2" s="1"/>
  <c r="N210" i="2"/>
  <c r="T210" i="2" s="1"/>
  <c r="S209" i="2"/>
  <c r="T209" i="2"/>
  <c r="Q209" i="2"/>
  <c r="O210" i="2"/>
  <c r="P210" i="2"/>
  <c r="R209" i="2"/>
  <c r="D211" i="3"/>
  <c r="M210" i="2"/>
  <c r="AC208" i="2" l="1"/>
  <c r="AB208" i="2"/>
  <c r="AG208" i="2"/>
  <c r="AI208" i="2" s="1"/>
  <c r="AF208" i="2"/>
  <c r="AH208" i="2" s="1"/>
  <c r="Q210" i="3"/>
  <c r="AA210" i="2" s="1"/>
  <c r="M211" i="3"/>
  <c r="N210" i="3"/>
  <c r="AD210" i="2" s="1"/>
  <c r="Q209" i="3"/>
  <c r="AA209" i="2" s="1"/>
  <c r="N209" i="3"/>
  <c r="I210" i="3"/>
  <c r="J210" i="3"/>
  <c r="P211" i="3"/>
  <c r="G211" i="3"/>
  <c r="H211" i="3"/>
  <c r="L211" i="3"/>
  <c r="J209" i="3"/>
  <c r="I209" i="3"/>
  <c r="K211" i="3"/>
  <c r="S210" i="2"/>
  <c r="Q210" i="2"/>
  <c r="P211" i="2"/>
  <c r="N211" i="2"/>
  <c r="O211" i="2"/>
  <c r="R210" i="2"/>
  <c r="M211" i="2"/>
  <c r="AC210" i="2" l="1"/>
  <c r="AB210" i="2"/>
  <c r="AC209" i="2"/>
  <c r="AB209" i="2"/>
  <c r="O209" i="3"/>
  <c r="AE209" i="2" s="1"/>
  <c r="AD209" i="2"/>
  <c r="N211" i="3"/>
  <c r="AD211" i="2" s="1"/>
  <c r="Q211" i="3"/>
  <c r="AA211" i="2" s="1"/>
  <c r="D212" i="3"/>
  <c r="I211" i="3"/>
  <c r="J211" i="3"/>
  <c r="Q211" i="2"/>
  <c r="S211" i="2"/>
  <c r="T211" i="2"/>
  <c r="O212" i="2"/>
  <c r="P212" i="2"/>
  <c r="N212" i="2"/>
  <c r="R211" i="2"/>
  <c r="D213" i="3"/>
  <c r="M212" i="2"/>
  <c r="AC211" i="2" l="1"/>
  <c r="AB211" i="2"/>
  <c r="AG209" i="2"/>
  <c r="AI209" i="2" s="1"/>
  <c r="AF209" i="2"/>
  <c r="AH209" i="2" s="1"/>
  <c r="O210" i="3"/>
  <c r="AE210" i="2" s="1"/>
  <c r="P212" i="3"/>
  <c r="G212" i="3"/>
  <c r="H212" i="3"/>
  <c r="L212" i="3"/>
  <c r="P213" i="3"/>
  <c r="G213" i="3"/>
  <c r="H213" i="3"/>
  <c r="M212" i="3"/>
  <c r="M213" i="3" s="1"/>
  <c r="K212" i="3"/>
  <c r="K213" i="3" s="1"/>
  <c r="P213" i="2"/>
  <c r="S212" i="2"/>
  <c r="T212" i="2"/>
  <c r="Q212" i="2"/>
  <c r="N213" i="2"/>
  <c r="O213" i="2"/>
  <c r="R212" i="2"/>
  <c r="M213" i="2"/>
  <c r="AG210" i="2" l="1"/>
  <c r="AI210" i="2" s="1"/>
  <c r="AF210" i="2"/>
  <c r="AH210" i="2" s="1"/>
  <c r="O211" i="3"/>
  <c r="AE211" i="2" s="1"/>
  <c r="N212" i="3"/>
  <c r="I212" i="3"/>
  <c r="J212" i="3"/>
  <c r="L213" i="3"/>
  <c r="N213" i="3" s="1"/>
  <c r="Q213" i="3"/>
  <c r="AA213" i="2" s="1"/>
  <c r="I213" i="3"/>
  <c r="J213" i="3"/>
  <c r="Q212" i="3"/>
  <c r="AA212" i="2" s="1"/>
  <c r="D214" i="3"/>
  <c r="K214" i="3" s="1"/>
  <c r="Q213" i="2"/>
  <c r="S213" i="2"/>
  <c r="T213" i="2"/>
  <c r="O214" i="2"/>
  <c r="P214" i="2"/>
  <c r="N214" i="2"/>
  <c r="R213" i="2"/>
  <c r="D215" i="3"/>
  <c r="M214" i="2"/>
  <c r="AC213" i="2" l="1"/>
  <c r="AB213" i="2"/>
  <c r="AC212" i="2"/>
  <c r="AB212" i="2"/>
  <c r="AG211" i="2"/>
  <c r="AI211" i="2" s="1"/>
  <c r="AF211" i="2"/>
  <c r="AH211" i="2" s="1"/>
  <c r="AD213" i="2"/>
  <c r="O212" i="3"/>
  <c r="AD212" i="2"/>
  <c r="K215" i="3"/>
  <c r="P215" i="3"/>
  <c r="G215" i="3"/>
  <c r="H215" i="3"/>
  <c r="P214" i="3"/>
  <c r="G214" i="3"/>
  <c r="H214" i="3"/>
  <c r="L214" i="3"/>
  <c r="L215" i="3" s="1"/>
  <c r="M214" i="3"/>
  <c r="M215" i="3" s="1"/>
  <c r="N215" i="2"/>
  <c r="S215" i="2" s="1"/>
  <c r="S214" i="2"/>
  <c r="T214" i="2"/>
  <c r="Q214" i="2"/>
  <c r="O215" i="2"/>
  <c r="P215" i="2"/>
  <c r="R214" i="2"/>
  <c r="D216" i="3"/>
  <c r="M215" i="2"/>
  <c r="O213" i="3" l="1"/>
  <c r="AE213" i="2" s="1"/>
  <c r="AG213" i="2" s="1"/>
  <c r="AI213" i="2" s="1"/>
  <c r="AE212" i="2"/>
  <c r="AG212" i="2" s="1"/>
  <c r="AI212" i="2" s="1"/>
  <c r="N215" i="3"/>
  <c r="AD215" i="2" s="1"/>
  <c r="Q215" i="2"/>
  <c r="T215" i="2"/>
  <c r="N214" i="3"/>
  <c r="Q214" i="3"/>
  <c r="AA214" i="2" s="1"/>
  <c r="I215" i="3"/>
  <c r="J215" i="3"/>
  <c r="I214" i="3"/>
  <c r="J214" i="3"/>
  <c r="Q215" i="3"/>
  <c r="AA215" i="2" s="1"/>
  <c r="P216" i="3"/>
  <c r="G216" i="3"/>
  <c r="H216" i="3"/>
  <c r="L216" i="3"/>
  <c r="M216" i="3"/>
  <c r="K216" i="3"/>
  <c r="N216" i="2"/>
  <c r="S216" i="2" s="1"/>
  <c r="O216" i="2"/>
  <c r="P216" i="2"/>
  <c r="D217" i="3"/>
  <c r="M216" i="2"/>
  <c r="R215" i="2"/>
  <c r="AC214" i="2" l="1"/>
  <c r="AB214" i="2"/>
  <c r="AC215" i="2"/>
  <c r="AB215" i="2"/>
  <c r="AF213" i="2"/>
  <c r="AH213" i="2" s="1"/>
  <c r="AF212" i="2"/>
  <c r="AH212" i="2" s="1"/>
  <c r="O214" i="3"/>
  <c r="AD214" i="2"/>
  <c r="I216" i="3"/>
  <c r="J216" i="3"/>
  <c r="K217" i="3"/>
  <c r="Q216" i="3"/>
  <c r="AA216" i="2" s="1"/>
  <c r="P217" i="3"/>
  <c r="G217" i="3"/>
  <c r="H217" i="3"/>
  <c r="L217" i="3"/>
  <c r="M217" i="3"/>
  <c r="N216" i="3"/>
  <c r="T216" i="2"/>
  <c r="Q216" i="2"/>
  <c r="N217" i="2"/>
  <c r="S217" i="2" s="1"/>
  <c r="R216" i="2"/>
  <c r="O217" i="2"/>
  <c r="P217" i="2"/>
  <c r="D218" i="3"/>
  <c r="M217" i="2"/>
  <c r="AC216" i="2" l="1"/>
  <c r="AB216" i="2"/>
  <c r="O215" i="3"/>
  <c r="AE215" i="2" s="1"/>
  <c r="AE214" i="2"/>
  <c r="AF214" i="2" s="1"/>
  <c r="AH214" i="2" s="1"/>
  <c r="AD216" i="2"/>
  <c r="M218" i="3"/>
  <c r="Q217" i="3"/>
  <c r="AA217" i="2" s="1"/>
  <c r="K218" i="3"/>
  <c r="J217" i="3"/>
  <c r="I217" i="3"/>
  <c r="P218" i="3"/>
  <c r="G218" i="3"/>
  <c r="H218" i="3"/>
  <c r="L218" i="3"/>
  <c r="N217" i="3"/>
  <c r="T217" i="2"/>
  <c r="Q217" i="2"/>
  <c r="P218" i="2"/>
  <c r="N218" i="2"/>
  <c r="O218" i="2"/>
  <c r="D219" i="3"/>
  <c r="M218" i="2"/>
  <c r="R217" i="2"/>
  <c r="AC217" i="2" l="1"/>
  <c r="AB217" i="2"/>
  <c r="AG215" i="2"/>
  <c r="AI215" i="2" s="1"/>
  <c r="AF215" i="2"/>
  <c r="AH215" i="2" s="1"/>
  <c r="AG214" i="2"/>
  <c r="AI214" i="2" s="1"/>
  <c r="O216" i="3"/>
  <c r="AE216" i="2" s="1"/>
  <c r="AG216" i="2" s="1"/>
  <c r="AI216" i="2" s="1"/>
  <c r="N218" i="3"/>
  <c r="AD218" i="2" s="1"/>
  <c r="AD217" i="2"/>
  <c r="K219" i="3"/>
  <c r="M219" i="3"/>
  <c r="Q218" i="3"/>
  <c r="AA218" i="2" s="1"/>
  <c r="I218" i="3"/>
  <c r="J218" i="3"/>
  <c r="P219" i="3"/>
  <c r="G219" i="3"/>
  <c r="H219" i="3"/>
  <c r="L219" i="3"/>
  <c r="Q218" i="2"/>
  <c r="R218" i="2"/>
  <c r="N219" i="2"/>
  <c r="T219" i="2" s="1"/>
  <c r="S218" i="2"/>
  <c r="T218" i="2"/>
  <c r="O219" i="2"/>
  <c r="P219" i="2"/>
  <c r="M219" i="2"/>
  <c r="AC218" i="2" l="1"/>
  <c r="AB218" i="2"/>
  <c r="AF216" i="2"/>
  <c r="AH216" i="2" s="1"/>
  <c r="O217" i="3"/>
  <c r="AE217" i="2" s="1"/>
  <c r="AF217" i="2" s="1"/>
  <c r="AH217" i="2" s="1"/>
  <c r="N219" i="3"/>
  <c r="I219" i="3"/>
  <c r="J219" i="3"/>
  <c r="Q219" i="3"/>
  <c r="AA219" i="2" s="1"/>
  <c r="D220" i="3"/>
  <c r="M220" i="3" s="1"/>
  <c r="Q219" i="2"/>
  <c r="S219" i="2"/>
  <c r="O220" i="2"/>
  <c r="P220" i="2"/>
  <c r="N220" i="2"/>
  <c r="D221" i="3"/>
  <c r="M220" i="2"/>
  <c r="R219" i="2"/>
  <c r="AC219" i="2" l="1"/>
  <c r="AB219" i="2"/>
  <c r="O218" i="3"/>
  <c r="AE218" i="2" s="1"/>
  <c r="AF218" i="2" s="1"/>
  <c r="AH218" i="2" s="1"/>
  <c r="AG217" i="2"/>
  <c r="AI217" i="2" s="1"/>
  <c r="AD219" i="2"/>
  <c r="M221" i="3"/>
  <c r="P221" i="3"/>
  <c r="G221" i="3"/>
  <c r="H221" i="3"/>
  <c r="P220" i="3"/>
  <c r="G220" i="3"/>
  <c r="H220" i="3"/>
  <c r="L220" i="3"/>
  <c r="N220" i="3" s="1"/>
  <c r="K220" i="3"/>
  <c r="K221" i="3" s="1"/>
  <c r="Q220" i="2"/>
  <c r="N221" i="2"/>
  <c r="S221" i="2" s="1"/>
  <c r="S220" i="2"/>
  <c r="T220" i="2"/>
  <c r="O221" i="2"/>
  <c r="P221" i="2"/>
  <c r="R220" i="2"/>
  <c r="D222" i="3"/>
  <c r="M221" i="2"/>
  <c r="O219" i="3" l="1"/>
  <c r="AE219" i="2" s="1"/>
  <c r="AG218" i="2"/>
  <c r="AI218" i="2" s="1"/>
  <c r="AG219" i="2"/>
  <c r="AI219" i="2" s="1"/>
  <c r="AF219" i="2"/>
  <c r="AH219" i="2" s="1"/>
  <c r="O220" i="3"/>
  <c r="AE220" i="2" s="1"/>
  <c r="AD220" i="2"/>
  <c r="L221" i="3"/>
  <c r="N221" i="3" s="1"/>
  <c r="J221" i="3"/>
  <c r="I221" i="3"/>
  <c r="I220" i="3"/>
  <c r="J220" i="3"/>
  <c r="Q221" i="3"/>
  <c r="AA221" i="2" s="1"/>
  <c r="P222" i="3"/>
  <c r="G222" i="3"/>
  <c r="H222" i="3"/>
  <c r="K222" i="3"/>
  <c r="Q220" i="3"/>
  <c r="AA220" i="2" s="1"/>
  <c r="M222" i="3"/>
  <c r="T221" i="2"/>
  <c r="Q221" i="2"/>
  <c r="N222" i="2"/>
  <c r="S222" i="2" s="1"/>
  <c r="O222" i="2"/>
  <c r="P222" i="2"/>
  <c r="D223" i="3"/>
  <c r="M222" i="2"/>
  <c r="R221" i="2"/>
  <c r="AC220" i="2" l="1"/>
  <c r="AB220" i="2"/>
  <c r="AC221" i="2"/>
  <c r="AB221" i="2"/>
  <c r="AG220" i="2"/>
  <c r="AI220" i="2" s="1"/>
  <c r="AF220" i="2"/>
  <c r="AH220" i="2" s="1"/>
  <c r="L222" i="3"/>
  <c r="N222" i="3" s="1"/>
  <c r="O221" i="3"/>
  <c r="AE221" i="2" s="1"/>
  <c r="AD221" i="2"/>
  <c r="I222" i="3"/>
  <c r="J222" i="3"/>
  <c r="Q222" i="3"/>
  <c r="AA222" i="2" s="1"/>
  <c r="P223" i="3"/>
  <c r="G223" i="3"/>
  <c r="H223" i="3"/>
  <c r="K223" i="3"/>
  <c r="M223" i="3"/>
  <c r="Q222" i="2"/>
  <c r="T222" i="2"/>
  <c r="N223" i="2"/>
  <c r="S223" i="2" s="1"/>
  <c r="O223" i="2"/>
  <c r="P223" i="2"/>
  <c r="R222" i="2"/>
  <c r="D224" i="3"/>
  <c r="M223" i="2"/>
  <c r="L223" i="3" l="1"/>
  <c r="AC222" i="2"/>
  <c r="AB222" i="2"/>
  <c r="AG221" i="2"/>
  <c r="AI221" i="2" s="1"/>
  <c r="AF221" i="2"/>
  <c r="AH221" i="2" s="1"/>
  <c r="O222" i="3"/>
  <c r="AE222" i="2" s="1"/>
  <c r="AD222" i="2"/>
  <c r="N223" i="3"/>
  <c r="I223" i="3"/>
  <c r="J223" i="3"/>
  <c r="Q223" i="3"/>
  <c r="AA223" i="2" s="1"/>
  <c r="P224" i="3"/>
  <c r="G224" i="3"/>
  <c r="H224" i="3"/>
  <c r="L224" i="3"/>
  <c r="M224" i="3"/>
  <c r="K224" i="3"/>
  <c r="Q223" i="2"/>
  <c r="T223" i="2"/>
  <c r="P224" i="2"/>
  <c r="N224" i="2"/>
  <c r="O224" i="2"/>
  <c r="R223" i="2"/>
  <c r="D225" i="3"/>
  <c r="M224" i="2"/>
  <c r="AF222" i="2" l="1"/>
  <c r="AH222" i="2" s="1"/>
  <c r="AC223" i="2"/>
  <c r="AB223" i="2"/>
  <c r="AG222" i="2"/>
  <c r="AI222" i="2" s="1"/>
  <c r="O223" i="3"/>
  <c r="AE223" i="2" s="1"/>
  <c r="AD223" i="2"/>
  <c r="M225" i="3"/>
  <c r="I224" i="3"/>
  <c r="J224" i="3"/>
  <c r="P225" i="3"/>
  <c r="G225" i="3"/>
  <c r="H225" i="3"/>
  <c r="L225" i="3"/>
  <c r="N224" i="3"/>
  <c r="K225" i="3"/>
  <c r="Q224" i="3"/>
  <c r="AA224" i="2" s="1"/>
  <c r="Q224" i="2"/>
  <c r="P225" i="2"/>
  <c r="S224" i="2"/>
  <c r="T224" i="2"/>
  <c r="N225" i="2"/>
  <c r="O225" i="2"/>
  <c r="D226" i="3"/>
  <c r="M225" i="2"/>
  <c r="R224" i="2"/>
  <c r="AC224" i="2" l="1"/>
  <c r="AB224" i="2"/>
  <c r="AG223" i="2"/>
  <c r="AI223" i="2" s="1"/>
  <c r="AF223" i="2"/>
  <c r="AH223" i="2" s="1"/>
  <c r="O224" i="3"/>
  <c r="AE224" i="2" s="1"/>
  <c r="AD224" i="2"/>
  <c r="Q225" i="3"/>
  <c r="AA225" i="2" s="1"/>
  <c r="M226" i="3"/>
  <c r="P226" i="3"/>
  <c r="G226" i="3"/>
  <c r="H226" i="3"/>
  <c r="L226" i="3"/>
  <c r="K226" i="3"/>
  <c r="J225" i="3"/>
  <c r="I225" i="3"/>
  <c r="N225" i="3"/>
  <c r="N226" i="2"/>
  <c r="S226" i="2" s="1"/>
  <c r="Q225" i="2"/>
  <c r="S225" i="2"/>
  <c r="T225" i="2"/>
  <c r="O226" i="2"/>
  <c r="P226" i="2"/>
  <c r="R225" i="2"/>
  <c r="D227" i="3"/>
  <c r="M226" i="2"/>
  <c r="AC225" i="2" l="1"/>
  <c r="AB225" i="2"/>
  <c r="AG224" i="2"/>
  <c r="AI224" i="2" s="1"/>
  <c r="AF224" i="2"/>
  <c r="AH224" i="2" s="1"/>
  <c r="O225" i="3"/>
  <c r="AE225" i="2" s="1"/>
  <c r="AD225" i="2"/>
  <c r="Q226" i="2"/>
  <c r="M227" i="3"/>
  <c r="N226" i="3"/>
  <c r="I226" i="3"/>
  <c r="J226" i="3"/>
  <c r="P227" i="3"/>
  <c r="G227" i="3"/>
  <c r="H227" i="3"/>
  <c r="L227" i="3"/>
  <c r="K227" i="3"/>
  <c r="Q226" i="3"/>
  <c r="AA226" i="2" s="1"/>
  <c r="T226" i="2"/>
  <c r="N227" i="2"/>
  <c r="S227" i="2" s="1"/>
  <c r="O227" i="2"/>
  <c r="P227" i="2"/>
  <c r="R226" i="2"/>
  <c r="D228" i="3"/>
  <c r="M227" i="2"/>
  <c r="AC226" i="2" l="1"/>
  <c r="AB226" i="2"/>
  <c r="AG225" i="2"/>
  <c r="AI225" i="2" s="1"/>
  <c r="AF225" i="2"/>
  <c r="AH225" i="2" s="1"/>
  <c r="O226" i="3"/>
  <c r="AE226" i="2" s="1"/>
  <c r="AD226" i="2"/>
  <c r="N227" i="3"/>
  <c r="K228" i="3"/>
  <c r="M228" i="3"/>
  <c r="I227" i="3"/>
  <c r="J227" i="3"/>
  <c r="Q227" i="3"/>
  <c r="AA227" i="2" s="1"/>
  <c r="P228" i="3"/>
  <c r="G228" i="3"/>
  <c r="H228" i="3"/>
  <c r="L228" i="3"/>
  <c r="T227" i="2"/>
  <c r="Q227" i="2"/>
  <c r="N228" i="2"/>
  <c r="S228" i="2" s="1"/>
  <c r="O228" i="2"/>
  <c r="P228" i="2"/>
  <c r="R227" i="2"/>
  <c r="D229" i="3"/>
  <c r="M228" i="2"/>
  <c r="AC227" i="2" l="1"/>
  <c r="AB227" i="2"/>
  <c r="AF226" i="2"/>
  <c r="AH226" i="2" s="1"/>
  <c r="AG226" i="2"/>
  <c r="AI226" i="2" s="1"/>
  <c r="O227" i="3"/>
  <c r="AE227" i="2" s="1"/>
  <c r="AD227" i="2"/>
  <c r="N228" i="3"/>
  <c r="Q228" i="3"/>
  <c r="AA228" i="2" s="1"/>
  <c r="K229" i="3"/>
  <c r="P229" i="3"/>
  <c r="G229" i="3"/>
  <c r="H229" i="3"/>
  <c r="L229" i="3"/>
  <c r="I228" i="3"/>
  <c r="J228" i="3"/>
  <c r="M229" i="3"/>
  <c r="Q228" i="2"/>
  <c r="T228" i="2"/>
  <c r="N229" i="2"/>
  <c r="S229" i="2" s="1"/>
  <c r="O229" i="2"/>
  <c r="P229" i="2"/>
  <c r="R228" i="2"/>
  <c r="D230" i="3"/>
  <c r="M229" i="2"/>
  <c r="AC228" i="2" l="1"/>
  <c r="AB228" i="2"/>
  <c r="AG227" i="2"/>
  <c r="AI227" i="2" s="1"/>
  <c r="AF227" i="2"/>
  <c r="AH227" i="2" s="1"/>
  <c r="O228" i="3"/>
  <c r="AE228" i="2" s="1"/>
  <c r="AD228" i="2"/>
  <c r="I229" i="3"/>
  <c r="J229" i="3"/>
  <c r="K230" i="3"/>
  <c r="P230" i="3"/>
  <c r="G230" i="3"/>
  <c r="H230" i="3"/>
  <c r="L230" i="3"/>
  <c r="Q229" i="3"/>
  <c r="AA229" i="2" s="1"/>
  <c r="M230" i="3"/>
  <c r="N229" i="3"/>
  <c r="Q229" i="2"/>
  <c r="T229" i="2"/>
  <c r="P230" i="2"/>
  <c r="N230" i="2"/>
  <c r="O230" i="2"/>
  <c r="D231" i="3"/>
  <c r="M230" i="2"/>
  <c r="R229" i="2"/>
  <c r="AF228" i="2" l="1"/>
  <c r="AH228" i="2" s="1"/>
  <c r="AC229" i="2"/>
  <c r="AB229" i="2"/>
  <c r="AG228" i="2"/>
  <c r="AI228" i="2" s="1"/>
  <c r="O229" i="3"/>
  <c r="AE229" i="2" s="1"/>
  <c r="AD229" i="2"/>
  <c r="M231" i="3"/>
  <c r="Q230" i="3"/>
  <c r="AA230" i="2" s="1"/>
  <c r="P231" i="3"/>
  <c r="G231" i="3"/>
  <c r="H231" i="3"/>
  <c r="L231" i="3"/>
  <c r="N230" i="3"/>
  <c r="J230" i="3"/>
  <c r="I230" i="3"/>
  <c r="K231" i="3"/>
  <c r="Q230" i="2"/>
  <c r="N231" i="2"/>
  <c r="S231" i="2" s="1"/>
  <c r="S230" i="2"/>
  <c r="T230" i="2"/>
  <c r="O231" i="2"/>
  <c r="P231" i="2"/>
  <c r="R230" i="2"/>
  <c r="D232" i="3"/>
  <c r="M231" i="2"/>
  <c r="AC230" i="2" l="1"/>
  <c r="AB230" i="2"/>
  <c r="AG229" i="2"/>
  <c r="AI229" i="2" s="1"/>
  <c r="AF229" i="2"/>
  <c r="AH229" i="2" s="1"/>
  <c r="O230" i="3"/>
  <c r="AE230" i="2" s="1"/>
  <c r="AD230" i="2"/>
  <c r="N231" i="3"/>
  <c r="AD231" i="2" s="1"/>
  <c r="K232" i="3"/>
  <c r="I231" i="3"/>
  <c r="J231" i="3"/>
  <c r="P232" i="3"/>
  <c r="G232" i="3"/>
  <c r="H232" i="3"/>
  <c r="L232" i="3"/>
  <c r="M232" i="3"/>
  <c r="Q231" i="3"/>
  <c r="AA231" i="2" s="1"/>
  <c r="Q231" i="2"/>
  <c r="T231" i="2"/>
  <c r="P232" i="2"/>
  <c r="N232" i="2"/>
  <c r="O232" i="2"/>
  <c r="R231" i="2"/>
  <c r="M232" i="2"/>
  <c r="AF230" i="2" l="1"/>
  <c r="AH230" i="2" s="1"/>
  <c r="AC231" i="2"/>
  <c r="AB231" i="2"/>
  <c r="AG230" i="2"/>
  <c r="AI230" i="2" s="1"/>
  <c r="O231" i="3"/>
  <c r="AE231" i="2" s="1"/>
  <c r="AF231" i="2" s="1"/>
  <c r="N232" i="3"/>
  <c r="Q232" i="3"/>
  <c r="AA232" i="2" s="1"/>
  <c r="I232" i="3"/>
  <c r="J232" i="3"/>
  <c r="D233" i="3"/>
  <c r="Q232" i="2"/>
  <c r="S232" i="2"/>
  <c r="T232" i="2"/>
  <c r="O233" i="2"/>
  <c r="P233" i="2"/>
  <c r="N233" i="2"/>
  <c r="R232" i="2"/>
  <c r="D234" i="3"/>
  <c r="M233" i="2"/>
  <c r="AH231" i="2" l="1"/>
  <c r="AC232" i="2"/>
  <c r="AB232" i="2"/>
  <c r="AG231" i="2"/>
  <c r="AI231" i="2" s="1"/>
  <c r="O232" i="3"/>
  <c r="AE232" i="2" s="1"/>
  <c r="AD232" i="2"/>
  <c r="P234" i="3"/>
  <c r="G234" i="3"/>
  <c r="H234" i="3"/>
  <c r="P233" i="3"/>
  <c r="G233" i="3"/>
  <c r="H233" i="3"/>
  <c r="L233" i="3"/>
  <c r="L234" i="3" s="1"/>
  <c r="K233" i="3"/>
  <c r="K234" i="3" s="1"/>
  <c r="M233" i="3"/>
  <c r="M234" i="3" s="1"/>
  <c r="N234" i="2"/>
  <c r="T234" i="2" s="1"/>
  <c r="S233" i="2"/>
  <c r="T233" i="2"/>
  <c r="Q233" i="2"/>
  <c r="O234" i="2"/>
  <c r="P234" i="2"/>
  <c r="R233" i="2"/>
  <c r="M234" i="2"/>
  <c r="AG232" i="2" l="1"/>
  <c r="AI232" i="2" s="1"/>
  <c r="AF232" i="2"/>
  <c r="AH232" i="2" s="1"/>
  <c r="Q233" i="3"/>
  <c r="AA233" i="2" s="1"/>
  <c r="N234" i="3"/>
  <c r="AD234" i="2" s="1"/>
  <c r="I234" i="3"/>
  <c r="J234" i="3"/>
  <c r="N233" i="3"/>
  <c r="J233" i="3"/>
  <c r="I233" i="3"/>
  <c r="D235" i="3"/>
  <c r="K235" i="3" s="1"/>
  <c r="Q234" i="3"/>
  <c r="AA234" i="2" s="1"/>
  <c r="S234" i="2"/>
  <c r="Q234" i="2"/>
  <c r="O235" i="2"/>
  <c r="P235" i="2"/>
  <c r="N235" i="2"/>
  <c r="D236" i="3"/>
  <c r="M235" i="2"/>
  <c r="R234" i="2"/>
  <c r="AC233" i="2" l="1"/>
  <c r="AB233" i="2"/>
  <c r="AC234" i="2"/>
  <c r="AB234" i="2"/>
  <c r="M235" i="3"/>
  <c r="M236" i="3" s="1"/>
  <c r="O233" i="3"/>
  <c r="AE233" i="2" s="1"/>
  <c r="AD233" i="2"/>
  <c r="P236" i="3"/>
  <c r="G236" i="3"/>
  <c r="H236" i="3"/>
  <c r="K236" i="3"/>
  <c r="P235" i="3"/>
  <c r="G235" i="3"/>
  <c r="H235" i="3"/>
  <c r="L235" i="3"/>
  <c r="N236" i="2"/>
  <c r="T236" i="2" s="1"/>
  <c r="Q235" i="2"/>
  <c r="S235" i="2"/>
  <c r="T235" i="2"/>
  <c r="O236" i="2"/>
  <c r="P236" i="2"/>
  <c r="R235" i="2"/>
  <c r="D237" i="3"/>
  <c r="M236" i="2"/>
  <c r="N235" i="3" l="1"/>
  <c r="AD235" i="2" s="1"/>
  <c r="AF233" i="2"/>
  <c r="AH233" i="2" s="1"/>
  <c r="AG233" i="2"/>
  <c r="AI233" i="2" s="1"/>
  <c r="O234" i="3"/>
  <c r="AE234" i="2" s="1"/>
  <c r="L236" i="3"/>
  <c r="N236" i="3" s="1"/>
  <c r="J236" i="3"/>
  <c r="I236" i="3"/>
  <c r="K237" i="3"/>
  <c r="I235" i="3"/>
  <c r="J235" i="3"/>
  <c r="P237" i="3"/>
  <c r="G237" i="3"/>
  <c r="H237" i="3"/>
  <c r="Q235" i="3"/>
  <c r="AA235" i="2" s="1"/>
  <c r="Q236" i="3"/>
  <c r="AA236" i="2" s="1"/>
  <c r="M237" i="3"/>
  <c r="S236" i="2"/>
  <c r="Q236" i="2"/>
  <c r="N237" i="2"/>
  <c r="S237" i="2" s="1"/>
  <c r="O237" i="2"/>
  <c r="P237" i="2"/>
  <c r="R236" i="2"/>
  <c r="D238" i="3"/>
  <c r="M237" i="2"/>
  <c r="AC235" i="2" l="1"/>
  <c r="AB235" i="2"/>
  <c r="AC236" i="2"/>
  <c r="AB236" i="2"/>
  <c r="AG234" i="2"/>
  <c r="AI234" i="2" s="1"/>
  <c r="AF234" i="2"/>
  <c r="AH234" i="2" s="1"/>
  <c r="O235" i="3"/>
  <c r="AE235" i="2" s="1"/>
  <c r="L237" i="3"/>
  <c r="L238" i="3" s="1"/>
  <c r="AD236" i="2"/>
  <c r="K238" i="3"/>
  <c r="P238" i="3"/>
  <c r="G238" i="3"/>
  <c r="H238" i="3"/>
  <c r="Q237" i="3"/>
  <c r="AA237" i="2" s="1"/>
  <c r="I237" i="3"/>
  <c r="J237" i="3"/>
  <c r="M238" i="3"/>
  <c r="T237" i="2"/>
  <c r="Q237" i="2"/>
  <c r="P238" i="2"/>
  <c r="N238" i="2"/>
  <c r="O238" i="2"/>
  <c r="R237" i="2"/>
  <c r="M238" i="2"/>
  <c r="AC237" i="2" l="1"/>
  <c r="AB237" i="2"/>
  <c r="AG235" i="2"/>
  <c r="AI235" i="2" s="1"/>
  <c r="AF235" i="2"/>
  <c r="AH235" i="2" s="1"/>
  <c r="N237" i="3"/>
  <c r="AD237" i="2" s="1"/>
  <c r="O236" i="3"/>
  <c r="AE236" i="2" s="1"/>
  <c r="AF236" i="2" s="1"/>
  <c r="AH236" i="2" s="1"/>
  <c r="Q238" i="3"/>
  <c r="AA238" i="2" s="1"/>
  <c r="D239" i="3"/>
  <c r="M239" i="3" s="1"/>
  <c r="N238" i="3"/>
  <c r="I238" i="3"/>
  <c r="J238" i="3"/>
  <c r="Q238" i="2"/>
  <c r="S238" i="2"/>
  <c r="T238" i="2"/>
  <c r="O239" i="2"/>
  <c r="P239" i="2"/>
  <c r="N239" i="2"/>
  <c r="R238" i="2"/>
  <c r="D240" i="3"/>
  <c r="M239" i="2"/>
  <c r="AC238" i="2" l="1"/>
  <c r="AB238" i="2"/>
  <c r="AG236" i="2"/>
  <c r="AI236" i="2" s="1"/>
  <c r="O237" i="3"/>
  <c r="AE237" i="2" s="1"/>
  <c r="AG237" i="2" s="1"/>
  <c r="AI237" i="2" s="1"/>
  <c r="AD238" i="2"/>
  <c r="M240" i="3"/>
  <c r="P240" i="3"/>
  <c r="G240" i="3"/>
  <c r="H240" i="3"/>
  <c r="P239" i="3"/>
  <c r="G239" i="3"/>
  <c r="H239" i="3"/>
  <c r="L239" i="3"/>
  <c r="N239" i="3" s="1"/>
  <c r="K239" i="3"/>
  <c r="K240" i="3" s="1"/>
  <c r="N240" i="2"/>
  <c r="S240" i="2" s="1"/>
  <c r="S239" i="2"/>
  <c r="T239" i="2"/>
  <c r="Q239" i="2"/>
  <c r="O240" i="2"/>
  <c r="P240" i="2"/>
  <c r="R239" i="2"/>
  <c r="D241" i="3"/>
  <c r="M240" i="2"/>
  <c r="O238" i="3" l="1"/>
  <c r="AE238" i="2" s="1"/>
  <c r="AF238" i="2" s="1"/>
  <c r="AH238" i="2" s="1"/>
  <c r="AF237" i="2"/>
  <c r="AH237" i="2" s="1"/>
  <c r="AG238" i="2"/>
  <c r="AI238" i="2" s="1"/>
  <c r="O239" i="3"/>
  <c r="AE239" i="2" s="1"/>
  <c r="AD239" i="2"/>
  <c r="L240" i="3"/>
  <c r="N240" i="3" s="1"/>
  <c r="Q240" i="2"/>
  <c r="T240" i="2"/>
  <c r="P241" i="3"/>
  <c r="Q241" i="3" s="1"/>
  <c r="AA241" i="2" s="1"/>
  <c r="G241" i="3"/>
  <c r="H241" i="3"/>
  <c r="I240" i="3"/>
  <c r="J240" i="3"/>
  <c r="K241" i="3"/>
  <c r="Q240" i="3"/>
  <c r="AA240" i="2" s="1"/>
  <c r="J239" i="3"/>
  <c r="I239" i="3"/>
  <c r="Q239" i="3"/>
  <c r="AA239" i="2" s="1"/>
  <c r="M241" i="3"/>
  <c r="N241" i="2"/>
  <c r="S241" i="2" s="1"/>
  <c r="O241" i="2"/>
  <c r="P241" i="2"/>
  <c r="R240" i="2"/>
  <c r="D242" i="3"/>
  <c r="M241" i="2"/>
  <c r="AC240" i="2" l="1"/>
  <c r="AB240" i="2"/>
  <c r="AC241" i="2"/>
  <c r="AB241" i="2"/>
  <c r="AC239" i="2"/>
  <c r="AB239" i="2"/>
  <c r="AG239" i="2"/>
  <c r="AF239" i="2"/>
  <c r="O240" i="3"/>
  <c r="AE240" i="2" s="1"/>
  <c r="AD240" i="2"/>
  <c r="AF240" i="2" s="1"/>
  <c r="L241" i="3"/>
  <c r="L242" i="3" s="1"/>
  <c r="P242" i="3"/>
  <c r="G242" i="3"/>
  <c r="H242" i="3"/>
  <c r="K242" i="3"/>
  <c r="J241" i="3"/>
  <c r="I241" i="3"/>
  <c r="M242" i="3"/>
  <c r="Q241" i="2"/>
  <c r="T241" i="2"/>
  <c r="N242" i="2"/>
  <c r="T242" i="2" s="1"/>
  <c r="O242" i="2"/>
  <c r="P242" i="2"/>
  <c r="R241" i="2"/>
  <c r="D243" i="3"/>
  <c r="M242" i="2"/>
  <c r="AH240" i="2" l="1"/>
  <c r="AI239" i="2"/>
  <c r="AH239" i="2"/>
  <c r="AG240" i="2"/>
  <c r="AI240" i="2" s="1"/>
  <c r="N241" i="3"/>
  <c r="O241" i="3" s="1"/>
  <c r="AE241" i="2" s="1"/>
  <c r="N242" i="3"/>
  <c r="P243" i="3"/>
  <c r="G243" i="3"/>
  <c r="H243" i="3"/>
  <c r="L243" i="3"/>
  <c r="I242" i="3"/>
  <c r="J242" i="3"/>
  <c r="Q242" i="3"/>
  <c r="AA242" i="2" s="1"/>
  <c r="K243" i="3"/>
  <c r="M243" i="3"/>
  <c r="Q242" i="2"/>
  <c r="S242" i="2"/>
  <c r="N243" i="2"/>
  <c r="S243" i="2" s="1"/>
  <c r="O243" i="2"/>
  <c r="P243" i="2"/>
  <c r="R242" i="2"/>
  <c r="M243" i="2"/>
  <c r="AC242" i="2" l="1"/>
  <c r="AB242" i="2"/>
  <c r="AD241" i="2"/>
  <c r="O242" i="3"/>
  <c r="AE242" i="2" s="1"/>
  <c r="AD242" i="2"/>
  <c r="N243" i="3"/>
  <c r="D244" i="3"/>
  <c r="K244" i="3" s="1"/>
  <c r="I243" i="3"/>
  <c r="J243" i="3"/>
  <c r="Q243" i="3"/>
  <c r="AA243" i="2" s="1"/>
  <c r="Q243" i="2"/>
  <c r="T243" i="2"/>
  <c r="O244" i="2"/>
  <c r="P244" i="2"/>
  <c r="N244" i="2"/>
  <c r="R243" i="2"/>
  <c r="M244" i="2"/>
  <c r="AC243" i="2" l="1"/>
  <c r="AB243" i="2"/>
  <c r="AG242" i="2"/>
  <c r="AI242" i="2" s="1"/>
  <c r="AF242" i="2"/>
  <c r="AH242" i="2" s="1"/>
  <c r="AG241" i="2"/>
  <c r="AI241" i="2" s="1"/>
  <c r="AF241" i="2"/>
  <c r="AH241" i="2" s="1"/>
  <c r="O243" i="3"/>
  <c r="AE243" i="2" s="1"/>
  <c r="AD243" i="2"/>
  <c r="P244" i="3"/>
  <c r="G244" i="3"/>
  <c r="H244" i="3"/>
  <c r="L244" i="3"/>
  <c r="D245" i="3"/>
  <c r="M244" i="3"/>
  <c r="S244" i="2"/>
  <c r="T244" i="2"/>
  <c r="Q244" i="2"/>
  <c r="O245" i="2"/>
  <c r="P245" i="2"/>
  <c r="N245" i="2"/>
  <c r="R244" i="2"/>
  <c r="D246" i="3"/>
  <c r="M245" i="2"/>
  <c r="AG243" i="2" l="1"/>
  <c r="AI243" i="2" s="1"/>
  <c r="AF243" i="2"/>
  <c r="AH243" i="2" s="1"/>
  <c r="M245" i="3"/>
  <c r="M246" i="3" s="1"/>
  <c r="N244" i="3"/>
  <c r="I244" i="3"/>
  <c r="J244" i="3"/>
  <c r="P246" i="3"/>
  <c r="G246" i="3"/>
  <c r="H246" i="3"/>
  <c r="P245" i="3"/>
  <c r="G245" i="3"/>
  <c r="H245" i="3"/>
  <c r="L245" i="3"/>
  <c r="Q244" i="3"/>
  <c r="AA244" i="2" s="1"/>
  <c r="K245" i="3"/>
  <c r="K246" i="3" s="1"/>
  <c r="N246" i="2"/>
  <c r="S246" i="2" s="1"/>
  <c r="R245" i="2"/>
  <c r="S245" i="2"/>
  <c r="T245" i="2"/>
  <c r="Q245" i="2"/>
  <c r="O246" i="2"/>
  <c r="P246" i="2"/>
  <c r="M246" i="2"/>
  <c r="AC244" i="2" l="1"/>
  <c r="AB244" i="2"/>
  <c r="N245" i="3"/>
  <c r="AD245" i="2"/>
  <c r="O244" i="3"/>
  <c r="AD244" i="2"/>
  <c r="Q246" i="2"/>
  <c r="Q245" i="3"/>
  <c r="AA245" i="2" s="1"/>
  <c r="D247" i="3"/>
  <c r="M247" i="3" s="1"/>
  <c r="Q246" i="3"/>
  <c r="AA246" i="2" s="1"/>
  <c r="J245" i="3"/>
  <c r="I245" i="3"/>
  <c r="L246" i="3"/>
  <c r="N246" i="3" s="1"/>
  <c r="I246" i="3"/>
  <c r="J246" i="3"/>
  <c r="T246" i="2"/>
  <c r="O247" i="2"/>
  <c r="P247" i="2"/>
  <c r="N247" i="2"/>
  <c r="D248" i="3"/>
  <c r="M247" i="2"/>
  <c r="R246" i="2"/>
  <c r="AC245" i="2" l="1"/>
  <c r="AB245" i="2"/>
  <c r="AC246" i="2"/>
  <c r="AB246" i="2"/>
  <c r="O245" i="3"/>
  <c r="AE245" i="2" s="1"/>
  <c r="AF245" i="2" s="1"/>
  <c r="AH245" i="2" s="1"/>
  <c r="AE244" i="2"/>
  <c r="AF244" i="2" s="1"/>
  <c r="AH244" i="2" s="1"/>
  <c r="AD246" i="2"/>
  <c r="M248" i="3"/>
  <c r="P247" i="3"/>
  <c r="G247" i="3"/>
  <c r="H247" i="3"/>
  <c r="L247" i="3"/>
  <c r="N247" i="3" s="1"/>
  <c r="K247" i="3"/>
  <c r="K248" i="3" s="1"/>
  <c r="P248" i="3"/>
  <c r="G248" i="3"/>
  <c r="H248" i="3"/>
  <c r="N248" i="2"/>
  <c r="T248" i="2" s="1"/>
  <c r="S247" i="2"/>
  <c r="T247" i="2"/>
  <c r="O248" i="2"/>
  <c r="P248" i="2"/>
  <c r="Q247" i="2"/>
  <c r="R247" i="2"/>
  <c r="D249" i="3"/>
  <c r="M248" i="2"/>
  <c r="AG244" i="2" l="1"/>
  <c r="AI244" i="2" s="1"/>
  <c r="AG245" i="2"/>
  <c r="AI245" i="2" s="1"/>
  <c r="O246" i="3"/>
  <c r="AE246" i="2" s="1"/>
  <c r="AF246" i="2" s="1"/>
  <c r="AH246" i="2" s="1"/>
  <c r="AD247" i="2"/>
  <c r="J248" i="3"/>
  <c r="I248" i="3"/>
  <c r="S248" i="2"/>
  <c r="I247" i="3"/>
  <c r="J247" i="3"/>
  <c r="Q248" i="3"/>
  <c r="AA248" i="2" s="1"/>
  <c r="Q247" i="3"/>
  <c r="AA247" i="2" s="1"/>
  <c r="Q248" i="2"/>
  <c r="K249" i="3"/>
  <c r="P249" i="3"/>
  <c r="Q249" i="3" s="1"/>
  <c r="AA249" i="2" s="1"/>
  <c r="G249" i="3"/>
  <c r="H249" i="3"/>
  <c r="L248" i="3"/>
  <c r="N248" i="3" s="1"/>
  <c r="M249" i="3"/>
  <c r="N249" i="2"/>
  <c r="S249" i="2" s="1"/>
  <c r="O249" i="2"/>
  <c r="P249" i="2"/>
  <c r="R248" i="2"/>
  <c r="D250" i="3"/>
  <c r="M249" i="2"/>
  <c r="AC249" i="2" l="1"/>
  <c r="AB249" i="2"/>
  <c r="AC248" i="2"/>
  <c r="AB248" i="2"/>
  <c r="AC247" i="2"/>
  <c r="AB247" i="2"/>
  <c r="AG246" i="2"/>
  <c r="AI246" i="2" s="1"/>
  <c r="O247" i="3"/>
  <c r="AE247" i="2" s="1"/>
  <c r="AF247" i="2" s="1"/>
  <c r="AD248" i="2"/>
  <c r="K250" i="3"/>
  <c r="J249" i="3"/>
  <c r="I249" i="3"/>
  <c r="L249" i="3"/>
  <c r="N249" i="3" s="1"/>
  <c r="P250" i="3"/>
  <c r="G250" i="3"/>
  <c r="H250" i="3"/>
  <c r="M250" i="3"/>
  <c r="T249" i="2"/>
  <c r="Q249" i="2"/>
  <c r="N250" i="2"/>
  <c r="S250" i="2" s="1"/>
  <c r="O250" i="2"/>
  <c r="P250" i="2"/>
  <c r="R249" i="2"/>
  <c r="M250" i="2"/>
  <c r="AH247" i="2" l="1"/>
  <c r="AG247" i="2"/>
  <c r="AI247" i="2" s="1"/>
  <c r="O248" i="3"/>
  <c r="AE248" i="2" s="1"/>
  <c r="AG248" i="2" s="1"/>
  <c r="AI248" i="2" s="1"/>
  <c r="AD249" i="2"/>
  <c r="D251" i="3"/>
  <c r="M251" i="3" s="1"/>
  <c r="Q250" i="3"/>
  <c r="AA250" i="2" s="1"/>
  <c r="L250" i="3"/>
  <c r="N250" i="3" s="1"/>
  <c r="I250" i="3"/>
  <c r="J250" i="3"/>
  <c r="Q250" i="2"/>
  <c r="T250" i="2"/>
  <c r="N251" i="2"/>
  <c r="T251" i="2" s="1"/>
  <c r="O251" i="2"/>
  <c r="P251" i="2"/>
  <c r="R250" i="2"/>
  <c r="M251" i="2"/>
  <c r="AC250" i="2" l="1"/>
  <c r="AB250" i="2"/>
  <c r="AF248" i="2"/>
  <c r="AH248" i="2" s="1"/>
  <c r="O249" i="3"/>
  <c r="AE249" i="2" s="1"/>
  <c r="AF249" i="2" s="1"/>
  <c r="AH249" i="2" s="1"/>
  <c r="AD250" i="2"/>
  <c r="P251" i="3"/>
  <c r="G251" i="3"/>
  <c r="H251" i="3"/>
  <c r="L251" i="3"/>
  <c r="K251" i="3"/>
  <c r="S251" i="2"/>
  <c r="Q251" i="2"/>
  <c r="R251" i="2"/>
  <c r="AG249" i="2" l="1"/>
  <c r="AI249" i="2" s="1"/>
  <c r="O250" i="3"/>
  <c r="AE250" i="2" s="1"/>
  <c r="AF250" i="2" s="1"/>
  <c r="AH250" i="2" s="1"/>
  <c r="I251" i="3"/>
  <c r="J251" i="3"/>
  <c r="N251" i="3"/>
  <c r="Q251" i="3"/>
  <c r="AA251" i="2" s="1"/>
  <c r="AC251" i="2" l="1"/>
  <c r="AB251" i="2"/>
  <c r="AG250" i="2"/>
  <c r="AI250" i="2" s="1"/>
  <c r="O251" i="3"/>
  <c r="AE251" i="2" s="1"/>
  <c r="AD251" i="2"/>
  <c r="AF251" i="2" l="1"/>
  <c r="AH251" i="2" s="1"/>
  <c r="AG251" i="2"/>
  <c r="AI251" i="2" s="1"/>
</calcChain>
</file>

<file path=xl/sharedStrings.xml><?xml version="1.0" encoding="utf-8"?>
<sst xmlns="http://schemas.openxmlformats.org/spreadsheetml/2006/main" count="83" uniqueCount="73">
  <si>
    <t>u</t>
  </si>
  <si>
    <t>d</t>
  </si>
  <si>
    <t>a</t>
  </si>
  <si>
    <t>𝚫t</t>
  </si>
  <si>
    <t>q</t>
  </si>
  <si>
    <t>X</t>
  </si>
  <si>
    <t>Stock Price</t>
  </si>
  <si>
    <t>No of steps</t>
  </si>
  <si>
    <t>σ</t>
  </si>
  <si>
    <r>
      <t>R</t>
    </r>
    <r>
      <rPr>
        <i/>
        <sz val="12"/>
        <color theme="1"/>
        <rFont val="Calibri"/>
        <family val="2"/>
        <scheme val="minor"/>
      </rPr>
      <t>f</t>
    </r>
  </si>
  <si>
    <t>T Maturity(years)</t>
  </si>
  <si>
    <t>Pu</t>
  </si>
  <si>
    <t>Pd</t>
  </si>
  <si>
    <t>Step</t>
  </si>
  <si>
    <t>Node T</t>
  </si>
  <si>
    <t>Ut</t>
  </si>
  <si>
    <t>Dt</t>
  </si>
  <si>
    <t>Call</t>
  </si>
  <si>
    <t>Put</t>
  </si>
  <si>
    <t>𝚫</t>
  </si>
  <si>
    <t>S</t>
  </si>
  <si>
    <t>K</t>
  </si>
  <si>
    <t>R</t>
  </si>
  <si>
    <t>Q</t>
  </si>
  <si>
    <t>T</t>
  </si>
  <si>
    <t>S(t)</t>
  </si>
  <si>
    <t>Re</t>
  </si>
  <si>
    <t>Call Value</t>
  </si>
  <si>
    <t>Put Value</t>
  </si>
  <si>
    <t>sigma</t>
  </si>
  <si>
    <t>N(d2)</t>
  </si>
  <si>
    <t>N(d1)</t>
  </si>
  <si>
    <t>N(-d2)</t>
  </si>
  <si>
    <t>N(-d1)</t>
  </si>
  <si>
    <t>Beta</t>
  </si>
  <si>
    <t>P𝚫</t>
  </si>
  <si>
    <t>C𝚫</t>
  </si>
  <si>
    <t>C𝚪</t>
  </si>
  <si>
    <t>P𝚪</t>
  </si>
  <si>
    <t>C𝚯</t>
  </si>
  <si>
    <t>P𝚯</t>
  </si>
  <si>
    <t>C𝑉</t>
  </si>
  <si>
    <t>P𝑉</t>
  </si>
  <si>
    <t>RSI Period</t>
  </si>
  <si>
    <t>RSI</t>
  </si>
  <si>
    <t>RSI period</t>
  </si>
  <si>
    <t>MACD Signal</t>
  </si>
  <si>
    <t>MACD Slow</t>
  </si>
  <si>
    <t>MACD Fast</t>
  </si>
  <si>
    <t>Std devs</t>
  </si>
  <si>
    <t>PERIOD</t>
  </si>
  <si>
    <t>Value</t>
  </si>
  <si>
    <t>Variable Name</t>
  </si>
  <si>
    <t>Close Gain/Loss</t>
  </si>
  <si>
    <t>MACD-Signal</t>
  </si>
  <si>
    <t>MACD</t>
  </si>
  <si>
    <t>MACD-Slow</t>
  </si>
  <si>
    <t>MACD-Fast</t>
  </si>
  <si>
    <t>EMA</t>
  </si>
  <si>
    <t>BB-Lower</t>
  </si>
  <si>
    <t>BB-Upper</t>
  </si>
  <si>
    <t>SMA</t>
  </si>
  <si>
    <t>SMA-20</t>
  </si>
  <si>
    <t>CLOSE</t>
  </si>
  <si>
    <t>Enter Hedge</t>
  </si>
  <si>
    <t>Exit Hedge</t>
  </si>
  <si>
    <t>Entry</t>
  </si>
  <si>
    <t>Exit</t>
  </si>
  <si>
    <t>MACD Period</t>
  </si>
  <si>
    <t>Final Decision Entry</t>
  </si>
  <si>
    <t>Final Decision Exit</t>
  </si>
  <si>
    <t>Portfolio Value</t>
  </si>
  <si>
    <t>variables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</si>
</sst>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000000"/>
    <numFmt numFmtId="167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Font="1" applyBorder="1"/>
    <xf numFmtId="164" fontId="0" fillId="0" borderId="5" xfId="0" applyNumberFormat="1" applyBorder="1"/>
    <xf numFmtId="0" fontId="0" fillId="2" borderId="0" xfId="0" applyFill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13" xfId="0" applyFill="1" applyBorder="1"/>
    <xf numFmtId="164" fontId="0" fillId="0" borderId="0" xfId="0" applyNumberFormat="1" applyBorder="1"/>
    <xf numFmtId="0" fontId="2" fillId="0" borderId="6" xfId="0" applyFont="1" applyFill="1" applyBorder="1"/>
    <xf numFmtId="164" fontId="0" fillId="0" borderId="7" xfId="0" applyNumberFormat="1" applyBorder="1"/>
    <xf numFmtId="0" fontId="0" fillId="2" borderId="14" xfId="0" applyFill="1" applyBorder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1" xfId="0" applyNumberFormat="1" applyFill="1" applyBorder="1"/>
    <xf numFmtId="165" fontId="0" fillId="2" borderId="10" xfId="0" applyNumberFormat="1" applyFill="1" applyBorder="1"/>
    <xf numFmtId="2" fontId="0" fillId="2" borderId="0" xfId="0" applyNumberFormat="1" applyFill="1" applyBorder="1"/>
    <xf numFmtId="2" fontId="0" fillId="2" borderId="1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0" borderId="5" xfId="2" applyNumberFormat="1" applyFont="1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2" fillId="0" borderId="10" xfId="0" applyFont="1" applyBorder="1"/>
    <xf numFmtId="0" fontId="3" fillId="0" borderId="0" xfId="0" applyFont="1"/>
    <xf numFmtId="10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2" applyNumberFormat="1" applyFont="1"/>
    <xf numFmtId="0" fontId="0" fillId="0" borderId="3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9" fontId="0" fillId="0" borderId="5" xfId="2" applyFont="1" applyBorder="1"/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2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2" fontId="0" fillId="0" borderId="0" xfId="0" applyNumberFormat="1"/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3" xfId="0" applyFill="1" applyBorder="1"/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 vertical="center"/>
    </xf>
    <xf numFmtId="165" fontId="0" fillId="0" borderId="12" xfId="0" applyNumberFormat="1" applyBorder="1"/>
    <xf numFmtId="44" fontId="0" fillId="0" borderId="12" xfId="0" applyNumberFormat="1" applyBorder="1" applyAlignment="1">
      <alignment horizontal="center" vertical="center"/>
    </xf>
    <xf numFmtId="0" fontId="0" fillId="0" borderId="12" xfId="0" applyBorder="1"/>
    <xf numFmtId="2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4" xfId="0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5" xfId="0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2" fontId="0" fillId="5" borderId="4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0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58953517907041E-2"/>
          <c:y val="6.0240889413638789E-2"/>
          <c:w val="0.90931569274903257"/>
          <c:h val="0.86110722417227969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Sheet2!$AA$1:$AA$251</c:f>
              <c:numCache>
                <c:formatCode>0.00</c:formatCode>
                <c:ptCount val="25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55.121182676183146</c:v>
                </c:pt>
                <c:pt idx="14">
                  <c:v>61.113134175471927</c:v>
                </c:pt>
                <c:pt idx="15">
                  <c:v>59.722262778413075</c:v>
                </c:pt>
                <c:pt idx="16">
                  <c:v>57.309265335627536</c:v>
                </c:pt>
                <c:pt idx="17">
                  <c:v>56.84221499389303</c:v>
                </c:pt>
                <c:pt idx="18">
                  <c:v>57.423697781032594</c:v>
                </c:pt>
                <c:pt idx="19">
                  <c:v>63.927368472912207</c:v>
                </c:pt>
                <c:pt idx="20">
                  <c:v>66.065754402764071</c:v>
                </c:pt>
                <c:pt idx="21">
                  <c:v>59.951178793219036</c:v>
                </c:pt>
                <c:pt idx="22">
                  <c:v>61.968078003078027</c:v>
                </c:pt>
                <c:pt idx="23">
                  <c:v>59.666722062552516</c:v>
                </c:pt>
                <c:pt idx="24">
                  <c:v>66.561660805218168</c:v>
                </c:pt>
                <c:pt idx="25">
                  <c:v>64.831866010131392</c:v>
                </c:pt>
                <c:pt idx="26">
                  <c:v>58.591468502444677</c:v>
                </c:pt>
                <c:pt idx="27">
                  <c:v>52.696822366370306</c:v>
                </c:pt>
                <c:pt idx="28">
                  <c:v>48.625587243797661</c:v>
                </c:pt>
                <c:pt idx="29">
                  <c:v>48.818508545165002</c:v>
                </c:pt>
                <c:pt idx="30">
                  <c:v>46.624654510181344</c:v>
                </c:pt>
                <c:pt idx="31">
                  <c:v>44.837491554541337</c:v>
                </c:pt>
                <c:pt idx="32">
                  <c:v>50.4726929027876</c:v>
                </c:pt>
                <c:pt idx="33">
                  <c:v>45.699195736874856</c:v>
                </c:pt>
                <c:pt idx="34">
                  <c:v>42.461225786767343</c:v>
                </c:pt>
                <c:pt idx="35">
                  <c:v>49.118741217476966</c:v>
                </c:pt>
                <c:pt idx="36">
                  <c:v>50.780680607463097</c:v>
                </c:pt>
                <c:pt idx="37">
                  <c:v>61.42584253477122</c:v>
                </c:pt>
                <c:pt idx="38">
                  <c:v>49.166402525581361</c:v>
                </c:pt>
                <c:pt idx="39">
                  <c:v>43.5386416714598</c:v>
                </c:pt>
                <c:pt idx="40">
                  <c:v>58.131799969094075</c:v>
                </c:pt>
                <c:pt idx="41">
                  <c:v>55.213459728556103</c:v>
                </c:pt>
                <c:pt idx="42">
                  <c:v>54.421150024185344</c:v>
                </c:pt>
                <c:pt idx="43">
                  <c:v>58.908619021941533</c:v>
                </c:pt>
                <c:pt idx="44">
                  <c:v>69.113920858450228</c:v>
                </c:pt>
                <c:pt idx="45">
                  <c:v>67.475634658711414</c:v>
                </c:pt>
                <c:pt idx="46">
                  <c:v>69.789217714703142</c:v>
                </c:pt>
                <c:pt idx="47">
                  <c:v>77.281571973185279</c:v>
                </c:pt>
                <c:pt idx="48">
                  <c:v>78.617661811905649</c:v>
                </c:pt>
                <c:pt idx="49">
                  <c:v>78.57270652197947</c:v>
                </c:pt>
                <c:pt idx="50">
                  <c:v>76.08064602091018</c:v>
                </c:pt>
                <c:pt idx="51">
                  <c:v>77.476177457702818</c:v>
                </c:pt>
                <c:pt idx="52">
                  <c:v>86.594081332565182</c:v>
                </c:pt>
                <c:pt idx="53">
                  <c:v>86.195682088552857</c:v>
                </c:pt>
                <c:pt idx="54">
                  <c:v>85.52165709841502</c:v>
                </c:pt>
                <c:pt idx="55">
                  <c:v>96.81620541209746</c:v>
                </c:pt>
                <c:pt idx="56">
                  <c:v>89.34325771889408</c:v>
                </c:pt>
                <c:pt idx="57">
                  <c:v>80.621268171923091</c:v>
                </c:pt>
                <c:pt idx="58">
                  <c:v>79.258179401560923</c:v>
                </c:pt>
                <c:pt idx="59">
                  <c:v>80.479070352810268</c:v>
                </c:pt>
                <c:pt idx="60">
                  <c:v>67.6259119519096</c:v>
                </c:pt>
                <c:pt idx="61">
                  <c:v>71.081986618305052</c:v>
                </c:pt>
                <c:pt idx="62">
                  <c:v>70.990669314779382</c:v>
                </c:pt>
                <c:pt idx="63">
                  <c:v>64.805515022179719</c:v>
                </c:pt>
                <c:pt idx="64">
                  <c:v>70.735513737143606</c:v>
                </c:pt>
                <c:pt idx="65">
                  <c:v>67.514414428213314</c:v>
                </c:pt>
                <c:pt idx="66">
                  <c:v>58.674825835898105</c:v>
                </c:pt>
                <c:pt idx="67">
                  <c:v>62.909149958020841</c:v>
                </c:pt>
                <c:pt idx="68">
                  <c:v>59.98959913343127</c:v>
                </c:pt>
                <c:pt idx="69">
                  <c:v>56.400997563213409</c:v>
                </c:pt>
                <c:pt idx="70">
                  <c:v>59.578739928103083</c:v>
                </c:pt>
                <c:pt idx="71">
                  <c:v>55.783447597899993</c:v>
                </c:pt>
                <c:pt idx="72">
                  <c:v>45.283079289618421</c:v>
                </c:pt>
                <c:pt idx="73">
                  <c:v>44.254420635603246</c:v>
                </c:pt>
                <c:pt idx="74">
                  <c:v>59.880257358093466</c:v>
                </c:pt>
                <c:pt idx="75">
                  <c:v>50.108428990508543</c:v>
                </c:pt>
                <c:pt idx="76">
                  <c:v>46.363224918778293</c:v>
                </c:pt>
                <c:pt idx="77">
                  <c:v>49.533159919061937</c:v>
                </c:pt>
                <c:pt idx="78">
                  <c:v>39.122773629895747</c:v>
                </c:pt>
                <c:pt idx="79">
                  <c:v>38.019510500164003</c:v>
                </c:pt>
                <c:pt idx="80">
                  <c:v>40.086997216126775</c:v>
                </c:pt>
                <c:pt idx="81">
                  <c:v>30.081480164717135</c:v>
                </c:pt>
                <c:pt idx="82">
                  <c:v>25.946462209146446</c:v>
                </c:pt>
                <c:pt idx="83">
                  <c:v>29.109145087203444</c:v>
                </c:pt>
                <c:pt idx="84">
                  <c:v>34.05610729134122</c:v>
                </c:pt>
                <c:pt idx="85">
                  <c:v>39.286967755845723</c:v>
                </c:pt>
                <c:pt idx="86">
                  <c:v>53.271717313765777</c:v>
                </c:pt>
                <c:pt idx="87">
                  <c:v>44.197820253928327</c:v>
                </c:pt>
                <c:pt idx="88">
                  <c:v>36.488405251268567</c:v>
                </c:pt>
                <c:pt idx="89">
                  <c:v>44.422582820058828</c:v>
                </c:pt>
                <c:pt idx="90">
                  <c:v>49.493005945000903</c:v>
                </c:pt>
                <c:pt idx="91">
                  <c:v>50.089517712671018</c:v>
                </c:pt>
                <c:pt idx="92">
                  <c:v>52.734999700277037</c:v>
                </c:pt>
                <c:pt idx="93">
                  <c:v>51.63780342995657</c:v>
                </c:pt>
                <c:pt idx="94">
                  <c:v>53.13428460011221</c:v>
                </c:pt>
                <c:pt idx="95">
                  <c:v>54.051721622133428</c:v>
                </c:pt>
                <c:pt idx="96">
                  <c:v>51.647065420330861</c:v>
                </c:pt>
                <c:pt idx="97">
                  <c:v>43.063926467920453</c:v>
                </c:pt>
                <c:pt idx="98">
                  <c:v>39.079249067775507</c:v>
                </c:pt>
                <c:pt idx="99">
                  <c:v>38.850959858192191</c:v>
                </c:pt>
                <c:pt idx="100">
                  <c:v>26.221927381667015</c:v>
                </c:pt>
                <c:pt idx="101">
                  <c:v>35.276581859439474</c:v>
                </c:pt>
                <c:pt idx="102">
                  <c:v>28.541519997072442</c:v>
                </c:pt>
                <c:pt idx="103">
                  <c:v>19.804628899768332</c:v>
                </c:pt>
                <c:pt idx="104">
                  <c:v>11.675970705120264</c:v>
                </c:pt>
                <c:pt idx="105">
                  <c:v>22.254840893213753</c:v>
                </c:pt>
                <c:pt idx="106">
                  <c:v>29.864820511034509</c:v>
                </c:pt>
                <c:pt idx="107">
                  <c:v>30.239599996168778</c:v>
                </c:pt>
                <c:pt idx="108">
                  <c:v>30.684832649065854</c:v>
                </c:pt>
                <c:pt idx="109">
                  <c:v>31.846218695403053</c:v>
                </c:pt>
                <c:pt idx="110">
                  <c:v>35.884771299208623</c:v>
                </c:pt>
                <c:pt idx="111">
                  <c:v>54.156808310019805</c:v>
                </c:pt>
                <c:pt idx="112">
                  <c:v>54.786361842054824</c:v>
                </c:pt>
                <c:pt idx="113">
                  <c:v>55.93196680269228</c:v>
                </c:pt>
                <c:pt idx="114">
                  <c:v>66.391353685856728</c:v>
                </c:pt>
                <c:pt idx="115">
                  <c:v>57.850531982021074</c:v>
                </c:pt>
                <c:pt idx="116">
                  <c:v>64.413757786154463</c:v>
                </c:pt>
                <c:pt idx="117">
                  <c:v>72.343441216835643</c:v>
                </c:pt>
                <c:pt idx="118">
                  <c:v>77.152195619188376</c:v>
                </c:pt>
                <c:pt idx="119">
                  <c:v>76.794698799901852</c:v>
                </c:pt>
                <c:pt idx="120">
                  <c:v>72.595951022473912</c:v>
                </c:pt>
                <c:pt idx="121">
                  <c:v>77.850135138548453</c:v>
                </c:pt>
                <c:pt idx="122">
                  <c:v>79.137692092372021</c:v>
                </c:pt>
                <c:pt idx="123">
                  <c:v>82.366478148008596</c:v>
                </c:pt>
                <c:pt idx="124">
                  <c:v>82.853698895859424</c:v>
                </c:pt>
                <c:pt idx="125">
                  <c:v>81.097308074355965</c:v>
                </c:pt>
                <c:pt idx="126">
                  <c:v>83.068222207801483</c:v>
                </c:pt>
                <c:pt idx="127">
                  <c:v>80.204932673144754</c:v>
                </c:pt>
                <c:pt idx="128">
                  <c:v>82.003246082464386</c:v>
                </c:pt>
                <c:pt idx="129">
                  <c:v>82.83732447106587</c:v>
                </c:pt>
                <c:pt idx="130">
                  <c:v>85.195603722486098</c:v>
                </c:pt>
                <c:pt idx="131">
                  <c:v>76.229517559233614</c:v>
                </c:pt>
                <c:pt idx="132">
                  <c:v>67.817350769387247</c:v>
                </c:pt>
                <c:pt idx="133">
                  <c:v>61.710996137553394</c:v>
                </c:pt>
                <c:pt idx="134">
                  <c:v>64.071051526954875</c:v>
                </c:pt>
                <c:pt idx="135">
                  <c:v>65.332786075645373</c:v>
                </c:pt>
                <c:pt idx="136">
                  <c:v>62.818885647453477</c:v>
                </c:pt>
                <c:pt idx="137">
                  <c:v>62.458690622246678</c:v>
                </c:pt>
                <c:pt idx="138">
                  <c:v>66.750655425209942</c:v>
                </c:pt>
                <c:pt idx="139">
                  <c:v>70.123888901574304</c:v>
                </c:pt>
                <c:pt idx="140">
                  <c:v>71.069478956301353</c:v>
                </c:pt>
                <c:pt idx="141">
                  <c:v>71.156900357356008</c:v>
                </c:pt>
                <c:pt idx="142">
                  <c:v>69.846935421793148</c:v>
                </c:pt>
                <c:pt idx="143">
                  <c:v>64.768044521125745</c:v>
                </c:pt>
                <c:pt idx="144">
                  <c:v>58.573275620010328</c:v>
                </c:pt>
                <c:pt idx="145">
                  <c:v>63.142249313303182</c:v>
                </c:pt>
                <c:pt idx="146">
                  <c:v>72.470415607291812</c:v>
                </c:pt>
                <c:pt idx="147">
                  <c:v>78.883462902384522</c:v>
                </c:pt>
                <c:pt idx="148">
                  <c:v>81.318786711389976</c:v>
                </c:pt>
                <c:pt idx="149">
                  <c:v>80.351107121471671</c:v>
                </c:pt>
                <c:pt idx="150">
                  <c:v>83.099103102544873</c:v>
                </c:pt>
                <c:pt idx="151">
                  <c:v>74.06480155504147</c:v>
                </c:pt>
                <c:pt idx="152">
                  <c:v>71.789851397213582</c:v>
                </c:pt>
                <c:pt idx="153">
                  <c:v>50.229839172250792</c:v>
                </c:pt>
                <c:pt idx="154">
                  <c:v>45.440436595888535</c:v>
                </c:pt>
                <c:pt idx="155">
                  <c:v>46.361918705620255</c:v>
                </c:pt>
                <c:pt idx="156">
                  <c:v>45.35588143416242</c:v>
                </c:pt>
                <c:pt idx="157">
                  <c:v>55.989517180728406</c:v>
                </c:pt>
                <c:pt idx="158">
                  <c:v>55.026210508791237</c:v>
                </c:pt>
                <c:pt idx="159">
                  <c:v>58.356553834801055</c:v>
                </c:pt>
                <c:pt idx="160">
                  <c:v>59.335785565630047</c:v>
                </c:pt>
                <c:pt idx="161">
                  <c:v>61.556256962289666</c:v>
                </c:pt>
                <c:pt idx="162">
                  <c:v>50.279772695643679</c:v>
                </c:pt>
                <c:pt idx="163">
                  <c:v>48.697298021603551</c:v>
                </c:pt>
                <c:pt idx="164">
                  <c:v>40.481931160351309</c:v>
                </c:pt>
                <c:pt idx="165">
                  <c:v>40.685350937366067</c:v>
                </c:pt>
                <c:pt idx="166">
                  <c:v>49.701423793526956</c:v>
                </c:pt>
                <c:pt idx="167">
                  <c:v>54.175976451464997</c:v>
                </c:pt>
                <c:pt idx="168">
                  <c:v>55.286412182124707</c:v>
                </c:pt>
                <c:pt idx="169">
                  <c:v>58.003800982822888</c:v>
                </c:pt>
                <c:pt idx="170">
                  <c:v>51.944778332381816</c:v>
                </c:pt>
                <c:pt idx="171">
                  <c:v>42.709952314196137</c:v>
                </c:pt>
                <c:pt idx="172">
                  <c:v>40.71730248548171</c:v>
                </c:pt>
                <c:pt idx="173">
                  <c:v>39.507377826758287</c:v>
                </c:pt>
                <c:pt idx="174">
                  <c:v>39.304845474353122</c:v>
                </c:pt>
                <c:pt idx="175">
                  <c:v>29.285676154672117</c:v>
                </c:pt>
                <c:pt idx="176">
                  <c:v>28.670287942571349</c:v>
                </c:pt>
                <c:pt idx="177">
                  <c:v>30.688317596263701</c:v>
                </c:pt>
                <c:pt idx="178">
                  <c:v>36.748298105312657</c:v>
                </c:pt>
                <c:pt idx="179">
                  <c:v>42.152022991058338</c:v>
                </c:pt>
                <c:pt idx="180">
                  <c:v>32.605083689038807</c:v>
                </c:pt>
                <c:pt idx="181">
                  <c:v>36.347322878553335</c:v>
                </c:pt>
                <c:pt idx="182">
                  <c:v>30.485150104279441</c:v>
                </c:pt>
                <c:pt idx="183">
                  <c:v>23.781782495222899</c:v>
                </c:pt>
                <c:pt idx="184">
                  <c:v>25.332003855941991</c:v>
                </c:pt>
                <c:pt idx="185">
                  <c:v>29.212270565213458</c:v>
                </c:pt>
                <c:pt idx="186">
                  <c:v>28.473560343894704</c:v>
                </c:pt>
                <c:pt idx="187">
                  <c:v>34.162061319776754</c:v>
                </c:pt>
                <c:pt idx="188">
                  <c:v>37.687284494209891</c:v>
                </c:pt>
                <c:pt idx="189">
                  <c:v>38.718716555273645</c:v>
                </c:pt>
                <c:pt idx="190">
                  <c:v>37.196288776325382</c:v>
                </c:pt>
                <c:pt idx="191">
                  <c:v>32.86607840882327</c:v>
                </c:pt>
                <c:pt idx="192">
                  <c:v>26.662572397151948</c:v>
                </c:pt>
                <c:pt idx="193">
                  <c:v>21.840483394537017</c:v>
                </c:pt>
                <c:pt idx="194">
                  <c:v>20.286331987230412</c:v>
                </c:pt>
                <c:pt idx="195">
                  <c:v>21.071505643316755</c:v>
                </c:pt>
                <c:pt idx="196">
                  <c:v>22.207873257927318</c:v>
                </c:pt>
                <c:pt idx="197">
                  <c:v>22.475233598661418</c:v>
                </c:pt>
                <c:pt idx="198">
                  <c:v>24.832136588601074</c:v>
                </c:pt>
                <c:pt idx="199">
                  <c:v>26.660912146129903</c:v>
                </c:pt>
                <c:pt idx="200">
                  <c:v>33.011552134588598</c:v>
                </c:pt>
                <c:pt idx="201">
                  <c:v>23.10226956527309</c:v>
                </c:pt>
                <c:pt idx="202">
                  <c:v>6.9543126188245736</c:v>
                </c:pt>
                <c:pt idx="203">
                  <c:v>6.9964971480906968</c:v>
                </c:pt>
                <c:pt idx="204">
                  <c:v>8.9363903156757232</c:v>
                </c:pt>
                <c:pt idx="205">
                  <c:v>9.6779615728408714</c:v>
                </c:pt>
                <c:pt idx="206">
                  <c:v>10.228721688935408</c:v>
                </c:pt>
                <c:pt idx="207">
                  <c:v>10.666617725761327</c:v>
                </c:pt>
                <c:pt idx="208">
                  <c:v>11.366437327003212</c:v>
                </c:pt>
                <c:pt idx="209">
                  <c:v>12.634263221925522</c:v>
                </c:pt>
                <c:pt idx="210">
                  <c:v>13.877728902656884</c:v>
                </c:pt>
                <c:pt idx="211">
                  <c:v>19.331523997769452</c:v>
                </c:pt>
                <c:pt idx="212">
                  <c:v>14.531978669548167</c:v>
                </c:pt>
                <c:pt idx="213">
                  <c:v>23.891009862581598</c:v>
                </c:pt>
                <c:pt idx="214">
                  <c:v>14.537029556146152</c:v>
                </c:pt>
                <c:pt idx="215">
                  <c:v>17.345878495672764</c:v>
                </c:pt>
                <c:pt idx="216">
                  <c:v>17.245160551744448</c:v>
                </c:pt>
                <c:pt idx="217">
                  <c:v>15.405478193909985</c:v>
                </c:pt>
                <c:pt idx="218">
                  <c:v>19.212390980155249</c:v>
                </c:pt>
                <c:pt idx="219">
                  <c:v>18.409899769715352</c:v>
                </c:pt>
                <c:pt idx="220">
                  <c:v>31.958218714032597</c:v>
                </c:pt>
                <c:pt idx="221">
                  <c:v>37.382973988591885</c:v>
                </c:pt>
                <c:pt idx="222">
                  <c:v>36.485580338522553</c:v>
                </c:pt>
                <c:pt idx="223">
                  <c:v>38.63990651421939</c:v>
                </c:pt>
                <c:pt idx="224">
                  <c:v>38.186020074788573</c:v>
                </c:pt>
                <c:pt idx="225">
                  <c:v>39.098998976940621</c:v>
                </c:pt>
                <c:pt idx="226">
                  <c:v>44.222759923814245</c:v>
                </c:pt>
                <c:pt idx="227">
                  <c:v>38.330942847517605</c:v>
                </c:pt>
                <c:pt idx="228">
                  <c:v>45.651459956772754</c:v>
                </c:pt>
                <c:pt idx="229">
                  <c:v>42.207248565807092</c:v>
                </c:pt>
                <c:pt idx="230">
                  <c:v>54.732718197543775</c:v>
                </c:pt>
                <c:pt idx="231">
                  <c:v>61.167540589911994</c:v>
                </c:pt>
                <c:pt idx="232">
                  <c:v>52.390339031505221</c:v>
                </c:pt>
                <c:pt idx="233">
                  <c:v>57.785104446403963</c:v>
                </c:pt>
                <c:pt idx="234">
                  <c:v>57.954581549306596</c:v>
                </c:pt>
                <c:pt idx="235">
                  <c:v>57.875572918227185</c:v>
                </c:pt>
                <c:pt idx="236">
                  <c:v>72.71450206017775</c:v>
                </c:pt>
                <c:pt idx="237">
                  <c:v>69.28888412015786</c:v>
                </c:pt>
                <c:pt idx="238">
                  <c:v>72.631147776948012</c:v>
                </c:pt>
                <c:pt idx="239">
                  <c:v>73.4470434492398</c:v>
                </c:pt>
                <c:pt idx="240">
                  <c:v>67.88642416336782</c:v>
                </c:pt>
                <c:pt idx="241">
                  <c:v>69.598537676109686</c:v>
                </c:pt>
                <c:pt idx="242">
                  <c:v>70.12727339846235</c:v>
                </c:pt>
                <c:pt idx="243">
                  <c:v>78.845058582268805</c:v>
                </c:pt>
                <c:pt idx="244">
                  <c:v>78.406110748287432</c:v>
                </c:pt>
                <c:pt idx="245">
                  <c:v>70.562096995177455</c:v>
                </c:pt>
                <c:pt idx="246">
                  <c:v>75.36394701981888</c:v>
                </c:pt>
                <c:pt idx="247">
                  <c:v>78.246734814069598</c:v>
                </c:pt>
                <c:pt idx="248">
                  <c:v>72.388700150492681</c:v>
                </c:pt>
                <c:pt idx="249">
                  <c:v>66.673294504209423</c:v>
                </c:pt>
                <c:pt idx="250">
                  <c:v>68.857714328420741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6-D845-856F-68DF07BD34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8250399"/>
        <c:axId val="1350944527"/>
      </c:lineChart>
      <c:catAx>
        <c:axId val="144825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4527"/>
        <c:crosses val="autoZero"/>
        <c:auto val="1"/>
        <c:lblAlgn val="ctr"/>
        <c:lblOffset val="100"/>
        <c:noMultiLvlLbl val="1"/>
      </c:catAx>
      <c:valAx>
        <c:axId val="13509445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50399"/>
        <c:crosses val="autoZero"/>
        <c:crossBetween val="between"/>
        <c:majorUnit val="10"/>
        <c:minorUnit val="6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7690278446971E-2"/>
          <c:y val="9.905500419804357E-2"/>
          <c:w val="0.92606015302385325"/>
          <c:h val="0.88055022745285183"/>
        </c:manualLayout>
      </c:layout>
      <c:areaChart>
        <c:grouping val="standar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MACD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Sheet2!$AD$2:$AD$251</c:f>
              <c:numCache>
                <c:formatCode>0.000</c:formatCode>
                <c:ptCount val="250"/>
                <c:pt idx="0">
                  <c:v>0</c:v>
                </c:pt>
                <c:pt idx="1">
                  <c:v>-2.1248699887451039E-2</c:v>
                </c:pt>
                <c:pt idx="2">
                  <c:v>0.56071773112974199</c:v>
                </c:pt>
                <c:pt idx="3">
                  <c:v>0.49293609033571784</c:v>
                </c:pt>
                <c:pt idx="4">
                  <c:v>-0.16190739052927938</c:v>
                </c:pt>
                <c:pt idx="5">
                  <c:v>-0.37830200190487062</c:v>
                </c:pt>
                <c:pt idx="6">
                  <c:v>0.16384881279685715</c:v>
                </c:pt>
                <c:pt idx="7">
                  <c:v>0.12807312946868876</c:v>
                </c:pt>
                <c:pt idx="8">
                  <c:v>-0.66385532156832028</c:v>
                </c:pt>
                <c:pt idx="9">
                  <c:v>-1.2376080436456931</c:v>
                </c:pt>
                <c:pt idx="10">
                  <c:v>-0.3144072555753894</c:v>
                </c:pt>
                <c:pt idx="11">
                  <c:v>0.15308880617367038</c:v>
                </c:pt>
                <c:pt idx="12">
                  <c:v>0.68442260632657792</c:v>
                </c:pt>
                <c:pt idx="13">
                  <c:v>1.7007492004301241</c:v>
                </c:pt>
                <c:pt idx="14">
                  <c:v>1.9935987992768105</c:v>
                </c:pt>
                <c:pt idx="15">
                  <c:v>1.7443806638560488</c:v>
                </c:pt>
                <c:pt idx="16">
                  <c:v>2.0197588411472509</c:v>
                </c:pt>
                <c:pt idx="17">
                  <c:v>1.7534820661353336</c:v>
                </c:pt>
                <c:pt idx="18">
                  <c:v>1.5541584930021344</c:v>
                </c:pt>
                <c:pt idx="19">
                  <c:v>1.8168373262040802</c:v>
                </c:pt>
                <c:pt idx="20">
                  <c:v>1.6551278188821499</c:v>
                </c:pt>
                <c:pt idx="21">
                  <c:v>1.3222999124573249</c:v>
                </c:pt>
                <c:pt idx="22">
                  <c:v>8.853249639624039E-2</c:v>
                </c:pt>
                <c:pt idx="23">
                  <c:v>0.16669714134283709</c:v>
                </c:pt>
                <c:pt idx="24">
                  <c:v>1.0471761680833964</c:v>
                </c:pt>
                <c:pt idx="25">
                  <c:v>0.79006296271765564</c:v>
                </c:pt>
                <c:pt idx="26">
                  <c:v>0.15245173068130669</c:v>
                </c:pt>
                <c:pt idx="27">
                  <c:v>6.539832497746545E-2</c:v>
                </c:pt>
                <c:pt idx="28">
                  <c:v>-9.7532803765261633E-2</c:v>
                </c:pt>
                <c:pt idx="29">
                  <c:v>-0.73108954566545492</c:v>
                </c:pt>
                <c:pt idx="30">
                  <c:v>-0.69800172616992029</c:v>
                </c:pt>
                <c:pt idx="31">
                  <c:v>-0.23004850154636358</c:v>
                </c:pt>
                <c:pt idx="32">
                  <c:v>-0.53864890865497728</c:v>
                </c:pt>
                <c:pt idx="33">
                  <c:v>-0.5707748976917344</c:v>
                </c:pt>
                <c:pt idx="34">
                  <c:v>0.10085778164709325</c:v>
                </c:pt>
                <c:pt idx="35">
                  <c:v>0.5405837157619402</c:v>
                </c:pt>
                <c:pt idx="36">
                  <c:v>1.0542294498089575</c:v>
                </c:pt>
                <c:pt idx="37">
                  <c:v>0.51026406053780704</c:v>
                </c:pt>
                <c:pt idx="38">
                  <c:v>0.42992330265656165</c:v>
                </c:pt>
                <c:pt idx="39">
                  <c:v>1.3545981052295701</c:v>
                </c:pt>
                <c:pt idx="40">
                  <c:v>1.0023305188756382</c:v>
                </c:pt>
                <c:pt idx="41">
                  <c:v>0.90439172192574802</c:v>
                </c:pt>
                <c:pt idx="42">
                  <c:v>1.2879770270580764</c:v>
                </c:pt>
                <c:pt idx="43">
                  <c:v>2.2832070473301371</c:v>
                </c:pt>
                <c:pt idx="44">
                  <c:v>2.653894497280163</c:v>
                </c:pt>
                <c:pt idx="45">
                  <c:v>3.5691715877483432</c:v>
                </c:pt>
                <c:pt idx="46">
                  <c:v>4.1435842983047593</c:v>
                </c:pt>
                <c:pt idx="47">
                  <c:v>4.6857413730940465</c:v>
                </c:pt>
                <c:pt idx="48">
                  <c:v>5.2984015406845799</c:v>
                </c:pt>
                <c:pt idx="49">
                  <c:v>5.0687425469493803</c:v>
                </c:pt>
                <c:pt idx="50">
                  <c:v>5.367434798227265</c:v>
                </c:pt>
                <c:pt idx="51">
                  <c:v>5.5148241281123944</c:v>
                </c:pt>
                <c:pt idx="52">
                  <c:v>5.2615648710024345</c:v>
                </c:pt>
                <c:pt idx="53">
                  <c:v>5.4460656607972169</c:v>
                </c:pt>
                <c:pt idx="54">
                  <c:v>5.8927324394269931</c:v>
                </c:pt>
                <c:pt idx="55">
                  <c:v>5.202284741152539</c:v>
                </c:pt>
                <c:pt idx="56">
                  <c:v>3.848247566896589</c:v>
                </c:pt>
                <c:pt idx="57">
                  <c:v>3.2760852647515719</c:v>
                </c:pt>
                <c:pt idx="58">
                  <c:v>3.1378873597450365</c:v>
                </c:pt>
                <c:pt idx="59">
                  <c:v>1.9415543218522657</c:v>
                </c:pt>
                <c:pt idx="60">
                  <c:v>2.3441881783105885</c:v>
                </c:pt>
                <c:pt idx="61">
                  <c:v>2.8897464386743934</c:v>
                </c:pt>
                <c:pt idx="62">
                  <c:v>2.5795148899768492</c:v>
                </c:pt>
                <c:pt idx="63">
                  <c:v>3.3054951932144263</c:v>
                </c:pt>
                <c:pt idx="64">
                  <c:v>3.4305180107710385</c:v>
                </c:pt>
                <c:pt idx="65">
                  <c:v>2.3348443629442102</c:v>
                </c:pt>
                <c:pt idx="66">
                  <c:v>2.5898220400538037</c:v>
                </c:pt>
                <c:pt idx="67">
                  <c:v>2.5446462153500704</c:v>
                </c:pt>
                <c:pt idx="68">
                  <c:v>2.3472609132142566</c:v>
                </c:pt>
                <c:pt idx="69">
                  <c:v>1.975946595326775</c:v>
                </c:pt>
                <c:pt idx="70">
                  <c:v>0.49246575792429326</c:v>
                </c:pt>
                <c:pt idx="71">
                  <c:v>-1.7140208097501954</c:v>
                </c:pt>
                <c:pt idx="72">
                  <c:v>-2.5582982128175615</c:v>
                </c:pt>
                <c:pt idx="73">
                  <c:v>-0.7392011842391355</c:v>
                </c:pt>
                <c:pt idx="74">
                  <c:v>-0.51936587809171897</c:v>
                </c:pt>
                <c:pt idx="75">
                  <c:v>-0.58787274569232295</c:v>
                </c:pt>
                <c:pt idx="76">
                  <c:v>-0.39342346674268924</c:v>
                </c:pt>
                <c:pt idx="77">
                  <c:v>-1.0623356686684815</c:v>
                </c:pt>
                <c:pt idx="78">
                  <c:v>-1.6499569055962411</c:v>
                </c:pt>
                <c:pt idx="79">
                  <c:v>-2.3116962812486292</c:v>
                </c:pt>
                <c:pt idx="80">
                  <c:v>-3.1051018390882348</c:v>
                </c:pt>
                <c:pt idx="81">
                  <c:v>-4.658915217040942</c:v>
                </c:pt>
                <c:pt idx="82">
                  <c:v>-4.7471345366573132</c:v>
                </c:pt>
                <c:pt idx="83">
                  <c:v>-3.776937419543998</c:v>
                </c:pt>
                <c:pt idx="84">
                  <c:v>-2.8335164911353274</c:v>
                </c:pt>
                <c:pt idx="85">
                  <c:v>-0.81232370042042135</c:v>
                </c:pt>
                <c:pt idx="86">
                  <c:v>-1.386632615058403</c:v>
                </c:pt>
                <c:pt idx="87">
                  <c:v>-0.85416701102028014</c:v>
                </c:pt>
                <c:pt idx="88">
                  <c:v>0.24518543669080373</c:v>
                </c:pt>
                <c:pt idx="89">
                  <c:v>1.5778624297622059</c:v>
                </c:pt>
                <c:pt idx="90">
                  <c:v>2.4982192107860897</c:v>
                </c:pt>
                <c:pt idx="91">
                  <c:v>2.5460951082955887</c:v>
                </c:pt>
                <c:pt idx="92">
                  <c:v>1.890027662621236</c:v>
                </c:pt>
                <c:pt idx="93">
                  <c:v>1.24028588971197</c:v>
                </c:pt>
                <c:pt idx="94">
                  <c:v>0.38310800517410826</c:v>
                </c:pt>
                <c:pt idx="95">
                  <c:v>-1.8865820515869132</c:v>
                </c:pt>
                <c:pt idx="96">
                  <c:v>-4.415938747064672</c:v>
                </c:pt>
                <c:pt idx="97">
                  <c:v>-5.5113742340664089</c:v>
                </c:pt>
                <c:pt idx="98">
                  <c:v>-5.5930251024130939</c:v>
                </c:pt>
                <c:pt idx="99">
                  <c:v>-6.5403794827954727</c:v>
                </c:pt>
                <c:pt idx="100">
                  <c:v>-6.0899103375085275</c:v>
                </c:pt>
                <c:pt idx="101">
                  <c:v>-5.7404994823730533</c:v>
                </c:pt>
                <c:pt idx="102">
                  <c:v>-5.9502090122996378</c:v>
                </c:pt>
                <c:pt idx="103">
                  <c:v>-5.9855069028721033</c:v>
                </c:pt>
                <c:pt idx="104">
                  <c:v>-4.1604961386177024</c:v>
                </c:pt>
                <c:pt idx="105">
                  <c:v>-2.0038030993805478</c:v>
                </c:pt>
                <c:pt idx="106">
                  <c:v>-1.1071095780789051</c:v>
                </c:pt>
                <c:pt idx="107">
                  <c:v>-0.58468316939476495</c:v>
                </c:pt>
                <c:pt idx="108">
                  <c:v>-0.3378225227351237</c:v>
                </c:pt>
                <c:pt idx="109">
                  <c:v>-0.90845635065805652</c:v>
                </c:pt>
                <c:pt idx="110">
                  <c:v>0.47957090648219491</c:v>
                </c:pt>
                <c:pt idx="111">
                  <c:v>1.2576235688111694</c:v>
                </c:pt>
                <c:pt idx="112">
                  <c:v>1.9472573513523344</c:v>
                </c:pt>
                <c:pt idx="113">
                  <c:v>2.4066756041204087</c:v>
                </c:pt>
                <c:pt idx="114">
                  <c:v>1.724245271558388</c:v>
                </c:pt>
                <c:pt idx="115">
                  <c:v>2.1848451903986046</c:v>
                </c:pt>
                <c:pt idx="116">
                  <c:v>2.7279001820619442</c:v>
                </c:pt>
                <c:pt idx="117">
                  <c:v>3.5045488220499834</c:v>
                </c:pt>
                <c:pt idx="118">
                  <c:v>4.9964660050110581</c:v>
                </c:pt>
                <c:pt idx="119">
                  <c:v>5.3077288800265308</c:v>
                </c:pt>
                <c:pt idx="120">
                  <c:v>5.603537398669971</c:v>
                </c:pt>
                <c:pt idx="121">
                  <c:v>5.7611851036485007</c:v>
                </c:pt>
                <c:pt idx="122">
                  <c:v>6.6349895224875297</c:v>
                </c:pt>
                <c:pt idx="123">
                  <c:v>5.9886680114464923</c:v>
                </c:pt>
                <c:pt idx="124">
                  <c:v>6.0157750707095943</c:v>
                </c:pt>
                <c:pt idx="125">
                  <c:v>6.6770363053157382</c:v>
                </c:pt>
                <c:pt idx="126">
                  <c:v>6.3381612630355164</c:v>
                </c:pt>
                <c:pt idx="127">
                  <c:v>6.8824938804089868</c:v>
                </c:pt>
                <c:pt idx="128">
                  <c:v>6.0496153417988694</c:v>
                </c:pt>
                <c:pt idx="129">
                  <c:v>7.7492855751002878</c:v>
                </c:pt>
                <c:pt idx="130">
                  <c:v>6.9011653974421847</c:v>
                </c:pt>
                <c:pt idx="131">
                  <c:v>4.7562820692373009</c:v>
                </c:pt>
                <c:pt idx="132">
                  <c:v>2.8167366410917793</c:v>
                </c:pt>
                <c:pt idx="133">
                  <c:v>2.1277373427857356</c:v>
                </c:pt>
                <c:pt idx="134">
                  <c:v>2.5609331885829363</c:v>
                </c:pt>
                <c:pt idx="135">
                  <c:v>2.319384016543836</c:v>
                </c:pt>
                <c:pt idx="136">
                  <c:v>3.0850559615222153</c:v>
                </c:pt>
                <c:pt idx="137">
                  <c:v>3.6039671916407485</c:v>
                </c:pt>
                <c:pt idx="138">
                  <c:v>5.8247038128922952</c:v>
                </c:pt>
                <c:pt idx="139">
                  <c:v>8.1239251238494035</c:v>
                </c:pt>
                <c:pt idx="140">
                  <c:v>8.5798423775089532</c:v>
                </c:pt>
                <c:pt idx="141">
                  <c:v>8.7744529603764931</c:v>
                </c:pt>
                <c:pt idx="142">
                  <c:v>6.5512440591657821</c:v>
                </c:pt>
                <c:pt idx="143">
                  <c:v>5.2597404044533391</c:v>
                </c:pt>
                <c:pt idx="144">
                  <c:v>3.8943575589114516</c:v>
                </c:pt>
                <c:pt idx="145">
                  <c:v>3.6239716427897974</c:v>
                </c:pt>
                <c:pt idx="146">
                  <c:v>4.8451373434973561</c:v>
                </c:pt>
                <c:pt idx="147">
                  <c:v>7.3108396045068957</c:v>
                </c:pt>
                <c:pt idx="148">
                  <c:v>8.3959528531377714</c:v>
                </c:pt>
                <c:pt idx="149">
                  <c:v>9.0810750740191111</c:v>
                </c:pt>
                <c:pt idx="150">
                  <c:v>7.5508427629407606</c:v>
                </c:pt>
                <c:pt idx="151">
                  <c:v>5.917319788922498</c:v>
                </c:pt>
                <c:pt idx="152">
                  <c:v>0.88045791414432983</c:v>
                </c:pt>
                <c:pt idx="153">
                  <c:v>-1.7146048252568278</c:v>
                </c:pt>
                <c:pt idx="154">
                  <c:v>-2.9404632940105841</c:v>
                </c:pt>
                <c:pt idx="155">
                  <c:v>-3.1302652042109855</c:v>
                </c:pt>
                <c:pt idx="156">
                  <c:v>-1.9478245715207834</c:v>
                </c:pt>
                <c:pt idx="157">
                  <c:v>-1.1338529748156532</c:v>
                </c:pt>
                <c:pt idx="158">
                  <c:v>-6.7069407469944053E-2</c:v>
                </c:pt>
                <c:pt idx="159">
                  <c:v>1.5346352811656629</c:v>
                </c:pt>
                <c:pt idx="160">
                  <c:v>4.6570535761027827</c:v>
                </c:pt>
                <c:pt idx="161">
                  <c:v>4.9895872350888624</c:v>
                </c:pt>
                <c:pt idx="162">
                  <c:v>4.687395623922697</c:v>
                </c:pt>
                <c:pt idx="163">
                  <c:v>2.604241472620771</c:v>
                </c:pt>
                <c:pt idx="164">
                  <c:v>9.7882522521871351E-2</c:v>
                </c:pt>
                <c:pt idx="165">
                  <c:v>0.88784283748231019</c:v>
                </c:pt>
                <c:pt idx="166">
                  <c:v>-1.2450629993946905</c:v>
                </c:pt>
                <c:pt idx="167">
                  <c:v>-1.7976263575416169</c:v>
                </c:pt>
                <c:pt idx="168">
                  <c:v>-0.98865419216414807</c:v>
                </c:pt>
                <c:pt idx="169">
                  <c:v>-2.0474918653240763</c:v>
                </c:pt>
                <c:pt idx="170">
                  <c:v>-4.6565403741697651</c:v>
                </c:pt>
                <c:pt idx="171">
                  <c:v>-6.53381426898369</c:v>
                </c:pt>
                <c:pt idx="172">
                  <c:v>-6.9144575229907161</c:v>
                </c:pt>
                <c:pt idx="173">
                  <c:v>-5.6890574366827309</c:v>
                </c:pt>
                <c:pt idx="174">
                  <c:v>-5.1488819079101518</c:v>
                </c:pt>
                <c:pt idx="175">
                  <c:v>-5.8895288441489981</c:v>
                </c:pt>
                <c:pt idx="176">
                  <c:v>-5.4723970502916757</c:v>
                </c:pt>
                <c:pt idx="177">
                  <c:v>-4.1995997073227898</c:v>
                </c:pt>
                <c:pt idx="178">
                  <c:v>-2.637266201165005</c:v>
                </c:pt>
                <c:pt idx="179">
                  <c:v>-1.7201144799984434</c:v>
                </c:pt>
                <c:pt idx="180">
                  <c:v>-2.2387276201163786</c:v>
                </c:pt>
                <c:pt idx="181">
                  <c:v>-3.521082364642325</c:v>
                </c:pt>
                <c:pt idx="182">
                  <c:v>-4.3721440640943854</c:v>
                </c:pt>
                <c:pt idx="183">
                  <c:v>-5.3545713691144954</c:v>
                </c:pt>
                <c:pt idx="184">
                  <c:v>-6.2022264348679528</c:v>
                </c:pt>
                <c:pt idx="185">
                  <c:v>-7.2911306580488997</c:v>
                </c:pt>
                <c:pt idx="186">
                  <c:v>-6.3326750918201355</c:v>
                </c:pt>
                <c:pt idx="187">
                  <c:v>-3.814324505214131</c:v>
                </c:pt>
                <c:pt idx="188">
                  <c:v>-2.402315008719853</c:v>
                </c:pt>
                <c:pt idx="189">
                  <c:v>-3.3205747161883039</c:v>
                </c:pt>
                <c:pt idx="190">
                  <c:v>-4.2716687114820786</c:v>
                </c:pt>
                <c:pt idx="191">
                  <c:v>-5.3887548846247455</c:v>
                </c:pt>
                <c:pt idx="192">
                  <c:v>-6.1497869307722226</c:v>
                </c:pt>
                <c:pt idx="193">
                  <c:v>-7.1629814653300059</c:v>
                </c:pt>
                <c:pt idx="194">
                  <c:v>-7.8636786976973099</c:v>
                </c:pt>
                <c:pt idx="195">
                  <c:v>-8.2275117067431154</c:v>
                </c:pt>
                <c:pt idx="196">
                  <c:v>-8.1336204958828375</c:v>
                </c:pt>
                <c:pt idx="197">
                  <c:v>-7.4441520795765257</c:v>
                </c:pt>
                <c:pt idx="198">
                  <c:v>-6.5529300471859528</c:v>
                </c:pt>
                <c:pt idx="199">
                  <c:v>-5.1760299308712376</c:v>
                </c:pt>
                <c:pt idx="200">
                  <c:v>-4.7844424185311283</c:v>
                </c:pt>
                <c:pt idx="201">
                  <c:v>-4.9018869926647</c:v>
                </c:pt>
                <c:pt idx="202">
                  <c:v>-4.7720558540595732</c:v>
                </c:pt>
                <c:pt idx="203">
                  <c:v>-4.3883802387451141</c:v>
                </c:pt>
                <c:pt idx="204">
                  <c:v>-4.068800006482661</c:v>
                </c:pt>
                <c:pt idx="205">
                  <c:v>-4.1939650642046473</c:v>
                </c:pt>
                <c:pt idx="206">
                  <c:v>-4.2691900044797677</c:v>
                </c:pt>
                <c:pt idx="207">
                  <c:v>-4.7019584566709653</c:v>
                </c:pt>
                <c:pt idx="208">
                  <c:v>-4.7370781248867218</c:v>
                </c:pt>
                <c:pt idx="209">
                  <c:v>-4.5365897498656267</c:v>
                </c:pt>
                <c:pt idx="210">
                  <c:v>-3.902676282731619</c:v>
                </c:pt>
                <c:pt idx="211">
                  <c:v>-4.1231227271161686</c:v>
                </c:pt>
                <c:pt idx="212">
                  <c:v>-3.3322960874864833</c:v>
                </c:pt>
                <c:pt idx="213">
                  <c:v>-3.518971724536442</c:v>
                </c:pt>
                <c:pt idx="214">
                  <c:v>-3.3276913987559595</c:v>
                </c:pt>
                <c:pt idx="215">
                  <c:v>-3.6798681325671367</c:v>
                </c:pt>
                <c:pt idx="216">
                  <c:v>-4.3898287901851205</c:v>
                </c:pt>
                <c:pt idx="217">
                  <c:v>-4.1970290269305792</c:v>
                </c:pt>
                <c:pt idx="218">
                  <c:v>-4.2627042030824072</c:v>
                </c:pt>
                <c:pt idx="219">
                  <c:v>-2.9893616619399381</c:v>
                </c:pt>
                <c:pt idx="220">
                  <c:v>-1.6818600738680516</c:v>
                </c:pt>
                <c:pt idx="221">
                  <c:v>-1.7237800521170215</c:v>
                </c:pt>
                <c:pt idx="222">
                  <c:v>-1.4507255032999211</c:v>
                </c:pt>
                <c:pt idx="223">
                  <c:v>-1.391926636680779</c:v>
                </c:pt>
                <c:pt idx="224">
                  <c:v>-0.93224650328083669</c:v>
                </c:pt>
                <c:pt idx="225">
                  <c:v>-0.58381136340450723</c:v>
                </c:pt>
                <c:pt idx="226">
                  <c:v>-0.37524163050650827</c:v>
                </c:pt>
                <c:pt idx="227">
                  <c:v>-0.11247578686645454</c:v>
                </c:pt>
                <c:pt idx="228">
                  <c:v>-0.32969167967952728</c:v>
                </c:pt>
                <c:pt idx="229">
                  <c:v>0.34273135366063912</c:v>
                </c:pt>
                <c:pt idx="230">
                  <c:v>0.52265619316997913</c:v>
                </c:pt>
                <c:pt idx="231">
                  <c:v>-3.4416233127586793E-2</c:v>
                </c:pt>
                <c:pt idx="232">
                  <c:v>-0.23471029870091797</c:v>
                </c:pt>
                <c:pt idx="233">
                  <c:v>0.71921340981954529</c:v>
                </c:pt>
                <c:pt idx="234">
                  <c:v>1.5993505780945014</c:v>
                </c:pt>
                <c:pt idx="235">
                  <c:v>2.5206150300023609</c:v>
                </c:pt>
                <c:pt idx="236">
                  <c:v>2.6813649655202738</c:v>
                </c:pt>
                <c:pt idx="237">
                  <c:v>2.6981754502784696</c:v>
                </c:pt>
                <c:pt idx="238">
                  <c:v>3.0107191038593442</c:v>
                </c:pt>
                <c:pt idx="239">
                  <c:v>2.5896846736966666</c:v>
                </c:pt>
                <c:pt idx="240">
                  <c:v>2.4543777164594474</c:v>
                </c:pt>
                <c:pt idx="241">
                  <c:v>2.4434026561682458</c:v>
                </c:pt>
                <c:pt idx="242">
                  <c:v>3.2440408692744711</c:v>
                </c:pt>
                <c:pt idx="243">
                  <c:v>4.0938881548643735</c:v>
                </c:pt>
                <c:pt idx="244">
                  <c:v>3.4369765949598303</c:v>
                </c:pt>
                <c:pt idx="245">
                  <c:v>2.6732631340647686</c:v>
                </c:pt>
                <c:pt idx="246">
                  <c:v>3.0273338571034145</c:v>
                </c:pt>
                <c:pt idx="247">
                  <c:v>2.8285425758491698</c:v>
                </c:pt>
                <c:pt idx="248">
                  <c:v>2.1981215361864201</c:v>
                </c:pt>
                <c:pt idx="249">
                  <c:v>2.7142826524684125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9C49-8116-42379133FA3E}"/>
            </c:ext>
          </c:extLst>
        </c:ser>
        <c:ser>
          <c:idx val="1"/>
          <c:order val="1"/>
          <c:tx>
            <c:strRef>
              <c:f>Sheet2!$AE$1</c:f>
              <c:strCache>
                <c:ptCount val="1"/>
                <c:pt idx="0">
                  <c:v>MACD-Signal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Sheet2!$AE$2:$AE$251</c:f>
              <c:numCache>
                <c:formatCode>0.000</c:formatCode>
                <c:ptCount val="250"/>
                <c:pt idx="0">
                  <c:v>0</c:v>
                </c:pt>
                <c:pt idx="1">
                  <c:v>-1.4165799924967359E-2</c:v>
                </c:pt>
                <c:pt idx="2">
                  <c:v>0.36908988744483889</c:v>
                </c:pt>
                <c:pt idx="3">
                  <c:v>0.45165402270542487</c:v>
                </c:pt>
                <c:pt idx="4">
                  <c:v>4.2613080548955379E-2</c:v>
                </c:pt>
                <c:pt idx="5">
                  <c:v>-0.23799697442026194</c:v>
                </c:pt>
                <c:pt idx="6">
                  <c:v>2.9900217057817438E-2</c:v>
                </c:pt>
                <c:pt idx="7">
                  <c:v>9.5348825331731654E-2</c:v>
                </c:pt>
                <c:pt idx="8">
                  <c:v>-0.41078727260163628</c:v>
                </c:pt>
                <c:pt idx="9">
                  <c:v>-0.96200111996434079</c:v>
                </c:pt>
                <c:pt idx="10">
                  <c:v>-0.5302718770383732</c:v>
                </c:pt>
                <c:pt idx="11">
                  <c:v>-7.469808823034417E-2</c:v>
                </c:pt>
                <c:pt idx="12">
                  <c:v>0.43138237480760389</c:v>
                </c:pt>
                <c:pt idx="13">
                  <c:v>1.2776269252226176</c:v>
                </c:pt>
                <c:pt idx="14">
                  <c:v>1.7549415079254129</c:v>
                </c:pt>
                <c:pt idx="15">
                  <c:v>1.7479009452125034</c:v>
                </c:pt>
                <c:pt idx="16">
                  <c:v>1.9291395425023352</c:v>
                </c:pt>
                <c:pt idx="17">
                  <c:v>1.8120345582576678</c:v>
                </c:pt>
                <c:pt idx="18">
                  <c:v>1.6401171814206457</c:v>
                </c:pt>
                <c:pt idx="19">
                  <c:v>1.7579306112762687</c:v>
                </c:pt>
                <c:pt idx="20">
                  <c:v>1.6893954163468563</c:v>
                </c:pt>
                <c:pt idx="21">
                  <c:v>1.4446650804205021</c:v>
                </c:pt>
                <c:pt idx="22">
                  <c:v>0.54057669107099438</c:v>
                </c:pt>
                <c:pt idx="23">
                  <c:v>0.29132365791888953</c:v>
                </c:pt>
                <c:pt idx="24">
                  <c:v>0.79522533136189411</c:v>
                </c:pt>
                <c:pt idx="25">
                  <c:v>0.79178375226573516</c:v>
                </c:pt>
                <c:pt idx="26">
                  <c:v>0.36556240454278288</c:v>
                </c:pt>
                <c:pt idx="27">
                  <c:v>0.1654530181659046</c:v>
                </c:pt>
                <c:pt idx="28">
                  <c:v>-9.8708631215395498E-3</c:v>
                </c:pt>
                <c:pt idx="29">
                  <c:v>-0.49068331815081651</c:v>
                </c:pt>
                <c:pt idx="30">
                  <c:v>-0.62889559016355245</c:v>
                </c:pt>
                <c:pt idx="31">
                  <c:v>-0.36299753108542654</c:v>
                </c:pt>
                <c:pt idx="32">
                  <c:v>-0.48009844946512703</c:v>
                </c:pt>
                <c:pt idx="33">
                  <c:v>-0.54054941494953201</c:v>
                </c:pt>
                <c:pt idx="34">
                  <c:v>-0.11294461721844853</c:v>
                </c:pt>
                <c:pt idx="35">
                  <c:v>0.32274093810181059</c:v>
                </c:pt>
                <c:pt idx="36">
                  <c:v>0.81039994590657516</c:v>
                </c:pt>
                <c:pt idx="37">
                  <c:v>0.61030935566072975</c:v>
                </c:pt>
                <c:pt idx="38">
                  <c:v>0.49005198699128438</c:v>
                </c:pt>
                <c:pt idx="39">
                  <c:v>1.0664160658168083</c:v>
                </c:pt>
                <c:pt idx="40">
                  <c:v>1.0236923678560284</c:v>
                </c:pt>
                <c:pt idx="41">
                  <c:v>0.94415860390250828</c:v>
                </c:pt>
                <c:pt idx="42">
                  <c:v>1.1733708860062204</c:v>
                </c:pt>
                <c:pt idx="43">
                  <c:v>1.9132616602221648</c:v>
                </c:pt>
                <c:pt idx="44">
                  <c:v>2.4070168849274971</c:v>
                </c:pt>
                <c:pt idx="45">
                  <c:v>3.1817866868080613</c:v>
                </c:pt>
                <c:pt idx="46">
                  <c:v>3.8229850944725268</c:v>
                </c:pt>
                <c:pt idx="47">
                  <c:v>4.3981559468868729</c:v>
                </c:pt>
                <c:pt idx="48">
                  <c:v>4.9983196760853446</c:v>
                </c:pt>
                <c:pt idx="49">
                  <c:v>5.0452682566613687</c:v>
                </c:pt>
                <c:pt idx="50">
                  <c:v>5.2600459510386326</c:v>
                </c:pt>
                <c:pt idx="51">
                  <c:v>5.4298980690878071</c:v>
                </c:pt>
                <c:pt idx="52">
                  <c:v>5.3176759370308924</c:v>
                </c:pt>
                <c:pt idx="53">
                  <c:v>5.4032690862084429</c:v>
                </c:pt>
                <c:pt idx="54">
                  <c:v>5.7295779883541433</c:v>
                </c:pt>
                <c:pt idx="55">
                  <c:v>5.3780491568864068</c:v>
                </c:pt>
                <c:pt idx="56">
                  <c:v>4.3581814302265283</c:v>
                </c:pt>
                <c:pt idx="57">
                  <c:v>3.6367839865765577</c:v>
                </c:pt>
                <c:pt idx="58">
                  <c:v>3.3041862353555436</c:v>
                </c:pt>
                <c:pt idx="59">
                  <c:v>2.3957649596866917</c:v>
                </c:pt>
                <c:pt idx="60">
                  <c:v>2.3613804387692898</c:v>
                </c:pt>
                <c:pt idx="61">
                  <c:v>2.7136244387060255</c:v>
                </c:pt>
                <c:pt idx="62">
                  <c:v>2.6242180728865749</c:v>
                </c:pt>
                <c:pt idx="63">
                  <c:v>3.0784028197718092</c:v>
                </c:pt>
                <c:pt idx="64">
                  <c:v>3.3131462804379623</c:v>
                </c:pt>
                <c:pt idx="65">
                  <c:v>2.6609450021087944</c:v>
                </c:pt>
                <c:pt idx="66">
                  <c:v>2.6135296940721338</c:v>
                </c:pt>
                <c:pt idx="67">
                  <c:v>2.5676073749240915</c:v>
                </c:pt>
                <c:pt idx="68">
                  <c:v>2.4207097337842018</c:v>
                </c:pt>
                <c:pt idx="69">
                  <c:v>2.1242009748125841</c:v>
                </c:pt>
                <c:pt idx="70">
                  <c:v>1.0363774968870569</c:v>
                </c:pt>
                <c:pt idx="71">
                  <c:v>-0.79722137420444461</c:v>
                </c:pt>
                <c:pt idx="72">
                  <c:v>-1.9712725999465226</c:v>
                </c:pt>
                <c:pt idx="73">
                  <c:v>-1.1498916561415979</c:v>
                </c:pt>
                <c:pt idx="74">
                  <c:v>-0.7295411374416787</c:v>
                </c:pt>
                <c:pt idx="75">
                  <c:v>-0.63509554294210824</c:v>
                </c:pt>
                <c:pt idx="76">
                  <c:v>-0.47398082547582898</c:v>
                </c:pt>
                <c:pt idx="77">
                  <c:v>-0.86621738760426403</c:v>
                </c:pt>
                <c:pt idx="78">
                  <c:v>-1.3887103995989154</c:v>
                </c:pt>
                <c:pt idx="79">
                  <c:v>-2.0040343206987248</c:v>
                </c:pt>
                <c:pt idx="80">
                  <c:v>-2.7380793329583981</c:v>
                </c:pt>
                <c:pt idx="81">
                  <c:v>-4.0186365890134272</c:v>
                </c:pt>
                <c:pt idx="82">
                  <c:v>-4.5043018874426846</c:v>
                </c:pt>
                <c:pt idx="83">
                  <c:v>-4.0193922421768935</c:v>
                </c:pt>
                <c:pt idx="84">
                  <c:v>-3.2288084081491828</c:v>
                </c:pt>
                <c:pt idx="85">
                  <c:v>-1.6178186029966752</c:v>
                </c:pt>
                <c:pt idx="86">
                  <c:v>-1.4636946110378273</c:v>
                </c:pt>
                <c:pt idx="87">
                  <c:v>-1.057342877692796</c:v>
                </c:pt>
                <c:pt idx="88">
                  <c:v>-0.18899066810372955</c:v>
                </c:pt>
                <c:pt idx="89">
                  <c:v>0.98891139714022747</c:v>
                </c:pt>
                <c:pt idx="90">
                  <c:v>1.995116606237469</c:v>
                </c:pt>
                <c:pt idx="91">
                  <c:v>2.362435607609549</c:v>
                </c:pt>
                <c:pt idx="92">
                  <c:v>2.0474969776173406</c:v>
                </c:pt>
                <c:pt idx="93">
                  <c:v>1.5093562523470936</c:v>
                </c:pt>
                <c:pt idx="94">
                  <c:v>0.75852408756510337</c:v>
                </c:pt>
                <c:pt idx="95">
                  <c:v>-1.0048800052029077</c:v>
                </c:pt>
                <c:pt idx="96">
                  <c:v>-3.278919166444084</c:v>
                </c:pt>
                <c:pt idx="97">
                  <c:v>-4.7672225448589671</c:v>
                </c:pt>
                <c:pt idx="98">
                  <c:v>-5.317757583228385</c:v>
                </c:pt>
                <c:pt idx="99">
                  <c:v>-6.1328388496064434</c:v>
                </c:pt>
                <c:pt idx="100">
                  <c:v>-6.1042198415411661</c:v>
                </c:pt>
                <c:pt idx="101">
                  <c:v>-5.8617396020957582</c:v>
                </c:pt>
                <c:pt idx="102">
                  <c:v>-5.9207192088983449</c:v>
                </c:pt>
                <c:pt idx="103">
                  <c:v>-5.9639110048808508</c:v>
                </c:pt>
                <c:pt idx="104">
                  <c:v>-4.7616344273720852</c:v>
                </c:pt>
                <c:pt idx="105">
                  <c:v>-2.9230802087110606</c:v>
                </c:pt>
                <c:pt idx="106">
                  <c:v>-1.7124331216229569</c:v>
                </c:pt>
                <c:pt idx="107">
                  <c:v>-0.96059982013749567</c:v>
                </c:pt>
                <c:pt idx="108">
                  <c:v>-0.5454149552025811</c:v>
                </c:pt>
                <c:pt idx="109">
                  <c:v>-0.78744255217289805</c:v>
                </c:pt>
                <c:pt idx="110">
                  <c:v>5.7233086930497223E-2</c:v>
                </c:pt>
                <c:pt idx="111">
                  <c:v>0.85749340818427866</c:v>
                </c:pt>
                <c:pt idx="112">
                  <c:v>1.5840027036296491</c:v>
                </c:pt>
                <c:pt idx="113">
                  <c:v>2.132451303956822</c:v>
                </c:pt>
                <c:pt idx="114">
                  <c:v>1.8603139490245328</c:v>
                </c:pt>
                <c:pt idx="115">
                  <c:v>2.0766681099405808</c:v>
                </c:pt>
                <c:pt idx="116">
                  <c:v>2.5108228246881565</c:v>
                </c:pt>
                <c:pt idx="117">
                  <c:v>3.1733068229293746</c:v>
                </c:pt>
                <c:pt idx="118">
                  <c:v>4.3887462776504975</c:v>
                </c:pt>
                <c:pt idx="119">
                  <c:v>5.0014013459011863</c:v>
                </c:pt>
                <c:pt idx="120">
                  <c:v>5.4028253810803761</c:v>
                </c:pt>
                <c:pt idx="121">
                  <c:v>5.6417318627924598</c:v>
                </c:pt>
                <c:pt idx="122">
                  <c:v>6.3039036359225067</c:v>
                </c:pt>
                <c:pt idx="123">
                  <c:v>6.093746552938498</c:v>
                </c:pt>
                <c:pt idx="124">
                  <c:v>6.0417655647858961</c:v>
                </c:pt>
                <c:pt idx="125">
                  <c:v>6.4652793918057903</c:v>
                </c:pt>
                <c:pt idx="126">
                  <c:v>6.3805339726256083</c:v>
                </c:pt>
                <c:pt idx="127">
                  <c:v>6.7151739111478612</c:v>
                </c:pt>
                <c:pt idx="128">
                  <c:v>6.2714681982485345</c:v>
                </c:pt>
                <c:pt idx="129">
                  <c:v>7.2566797828163701</c:v>
                </c:pt>
                <c:pt idx="130">
                  <c:v>7.0196701925669132</c:v>
                </c:pt>
                <c:pt idx="131">
                  <c:v>5.5107447770138389</c:v>
                </c:pt>
                <c:pt idx="132">
                  <c:v>3.7147393530657995</c:v>
                </c:pt>
                <c:pt idx="133">
                  <c:v>2.6567380128790905</c:v>
                </c:pt>
                <c:pt idx="134">
                  <c:v>2.5928681300149878</c:v>
                </c:pt>
                <c:pt idx="135">
                  <c:v>2.4105453877008869</c:v>
                </c:pt>
                <c:pt idx="136">
                  <c:v>2.8602191035817728</c:v>
                </c:pt>
                <c:pt idx="137">
                  <c:v>3.3560511622877569</c:v>
                </c:pt>
                <c:pt idx="138">
                  <c:v>5.0018195960241156</c:v>
                </c:pt>
                <c:pt idx="139">
                  <c:v>7.0832232812409739</c:v>
                </c:pt>
                <c:pt idx="140">
                  <c:v>8.0809693454196267</c:v>
                </c:pt>
                <c:pt idx="141">
                  <c:v>8.5432917553908716</c:v>
                </c:pt>
                <c:pt idx="142">
                  <c:v>7.2152599579074792</c:v>
                </c:pt>
                <c:pt idx="143">
                  <c:v>5.9115802556047194</c:v>
                </c:pt>
                <c:pt idx="144">
                  <c:v>4.5667651244758751</c:v>
                </c:pt>
                <c:pt idx="145">
                  <c:v>3.9382361366851564</c:v>
                </c:pt>
                <c:pt idx="146">
                  <c:v>4.5428369412266232</c:v>
                </c:pt>
                <c:pt idx="147">
                  <c:v>6.3881720500801382</c:v>
                </c:pt>
                <c:pt idx="148">
                  <c:v>7.7266925854518931</c:v>
                </c:pt>
                <c:pt idx="149">
                  <c:v>8.6296142444967057</c:v>
                </c:pt>
                <c:pt idx="150">
                  <c:v>7.9104332567927429</c:v>
                </c:pt>
                <c:pt idx="151">
                  <c:v>6.5816909448792469</c:v>
                </c:pt>
                <c:pt idx="152">
                  <c:v>2.7808689243893023</c:v>
                </c:pt>
                <c:pt idx="153">
                  <c:v>-0.21611357537478426</c:v>
                </c:pt>
                <c:pt idx="154">
                  <c:v>-2.0323467211319843</c:v>
                </c:pt>
                <c:pt idx="155">
                  <c:v>-2.764292376517985</c:v>
                </c:pt>
                <c:pt idx="156">
                  <c:v>-2.2199805065198506</c:v>
                </c:pt>
                <c:pt idx="157">
                  <c:v>-1.495895485383719</c:v>
                </c:pt>
                <c:pt idx="158">
                  <c:v>-0.54334476677453569</c:v>
                </c:pt>
                <c:pt idx="159">
                  <c:v>0.84197526518559662</c:v>
                </c:pt>
                <c:pt idx="160">
                  <c:v>3.3853608057970543</c:v>
                </c:pt>
                <c:pt idx="161">
                  <c:v>4.4548450919915936</c:v>
                </c:pt>
                <c:pt idx="162">
                  <c:v>4.6098787799456629</c:v>
                </c:pt>
                <c:pt idx="163">
                  <c:v>3.2727872417290684</c:v>
                </c:pt>
                <c:pt idx="164">
                  <c:v>1.1561840955909373</c:v>
                </c:pt>
                <c:pt idx="165">
                  <c:v>0.97728992351851929</c:v>
                </c:pt>
                <c:pt idx="166">
                  <c:v>-0.50427869175695383</c:v>
                </c:pt>
                <c:pt idx="167">
                  <c:v>-1.3665104689467291</c:v>
                </c:pt>
                <c:pt idx="168">
                  <c:v>-1.1146062844250084</c:v>
                </c:pt>
                <c:pt idx="169">
                  <c:v>-1.7365300050243873</c:v>
                </c:pt>
                <c:pt idx="170">
                  <c:v>-3.6832035844546391</c:v>
                </c:pt>
                <c:pt idx="171">
                  <c:v>-5.5836107074740067</c:v>
                </c:pt>
                <c:pt idx="172">
                  <c:v>-6.4708419178184799</c:v>
                </c:pt>
                <c:pt idx="173">
                  <c:v>-5.9496522637279803</c:v>
                </c:pt>
                <c:pt idx="174">
                  <c:v>-5.4158053598494282</c:v>
                </c:pt>
                <c:pt idx="175">
                  <c:v>-5.7316210160491412</c:v>
                </c:pt>
                <c:pt idx="176">
                  <c:v>-5.5588050388774981</c:v>
                </c:pt>
                <c:pt idx="177">
                  <c:v>-4.6526681511743595</c:v>
                </c:pt>
                <c:pt idx="178">
                  <c:v>-3.3090668511681232</c:v>
                </c:pt>
                <c:pt idx="179">
                  <c:v>-2.2497652703883366</c:v>
                </c:pt>
                <c:pt idx="180">
                  <c:v>-2.2424068368736982</c:v>
                </c:pt>
                <c:pt idx="181">
                  <c:v>-3.0948571887194496</c:v>
                </c:pt>
                <c:pt idx="182">
                  <c:v>-3.9463817723027406</c:v>
                </c:pt>
                <c:pt idx="183">
                  <c:v>-4.8851748368439107</c:v>
                </c:pt>
                <c:pt idx="184">
                  <c:v>-5.7632092355266051</c:v>
                </c:pt>
                <c:pt idx="185">
                  <c:v>-6.7818235172081351</c:v>
                </c:pt>
                <c:pt idx="186">
                  <c:v>-6.482391233616136</c:v>
                </c:pt>
                <c:pt idx="187">
                  <c:v>-4.703680081348133</c:v>
                </c:pt>
                <c:pt idx="188">
                  <c:v>-3.1694366995959466</c:v>
                </c:pt>
                <c:pt idx="189">
                  <c:v>-3.2701953773241845</c:v>
                </c:pt>
                <c:pt idx="190">
                  <c:v>-3.9378442667627809</c:v>
                </c:pt>
                <c:pt idx="191">
                  <c:v>-4.9051180120040909</c:v>
                </c:pt>
                <c:pt idx="192">
                  <c:v>-5.7348972911828451</c:v>
                </c:pt>
                <c:pt idx="193">
                  <c:v>-6.6869534072809529</c:v>
                </c:pt>
                <c:pt idx="194">
                  <c:v>-7.4714369342251903</c:v>
                </c:pt>
                <c:pt idx="195">
                  <c:v>-7.9754867825704743</c:v>
                </c:pt>
                <c:pt idx="196">
                  <c:v>-8.0809092581120492</c:v>
                </c:pt>
                <c:pt idx="197">
                  <c:v>-7.6564044724217002</c:v>
                </c:pt>
                <c:pt idx="198">
                  <c:v>-6.9207548555978686</c:v>
                </c:pt>
                <c:pt idx="199">
                  <c:v>-5.7576049057801146</c:v>
                </c:pt>
                <c:pt idx="200">
                  <c:v>-5.1088299142807907</c:v>
                </c:pt>
                <c:pt idx="201">
                  <c:v>-4.9708679665367308</c:v>
                </c:pt>
                <c:pt idx="202">
                  <c:v>-4.8383265582186263</c:v>
                </c:pt>
                <c:pt idx="203">
                  <c:v>-4.5383623452362851</c:v>
                </c:pt>
                <c:pt idx="204">
                  <c:v>-4.2253207860672024</c:v>
                </c:pt>
                <c:pt idx="205">
                  <c:v>-4.204416971492166</c:v>
                </c:pt>
                <c:pt idx="206">
                  <c:v>-4.2475989934839005</c:v>
                </c:pt>
                <c:pt idx="207">
                  <c:v>-4.5505053022752771</c:v>
                </c:pt>
                <c:pt idx="208">
                  <c:v>-4.6748871840162405</c:v>
                </c:pt>
                <c:pt idx="209">
                  <c:v>-4.582688894582498</c:v>
                </c:pt>
                <c:pt idx="210">
                  <c:v>-4.1293471533485793</c:v>
                </c:pt>
                <c:pt idx="211">
                  <c:v>-4.1251975358603055</c:v>
                </c:pt>
                <c:pt idx="212">
                  <c:v>-3.5965965702777574</c:v>
                </c:pt>
                <c:pt idx="213">
                  <c:v>-3.5448466731168811</c:v>
                </c:pt>
                <c:pt idx="214">
                  <c:v>-3.4000764902096003</c:v>
                </c:pt>
                <c:pt idx="215">
                  <c:v>-3.5866042517812913</c:v>
                </c:pt>
                <c:pt idx="216">
                  <c:v>-4.1220872773838444</c:v>
                </c:pt>
                <c:pt idx="217">
                  <c:v>-4.1720484437483343</c:v>
                </c:pt>
                <c:pt idx="218">
                  <c:v>-4.2324856166377165</c:v>
                </c:pt>
                <c:pt idx="219">
                  <c:v>-3.4037363135058643</c:v>
                </c:pt>
                <c:pt idx="220">
                  <c:v>-2.2558188204139893</c:v>
                </c:pt>
                <c:pt idx="221">
                  <c:v>-1.901126308216011</c:v>
                </c:pt>
                <c:pt idx="222">
                  <c:v>-1.6008591049386178</c:v>
                </c:pt>
                <c:pt idx="223">
                  <c:v>-1.4615707927667252</c:v>
                </c:pt>
                <c:pt idx="224">
                  <c:v>-1.1086879331094663</c:v>
                </c:pt>
                <c:pt idx="225">
                  <c:v>-0.75877021997282701</c:v>
                </c:pt>
                <c:pt idx="226">
                  <c:v>-0.50308449366194785</c:v>
                </c:pt>
                <c:pt idx="227">
                  <c:v>-0.242678689131619</c:v>
                </c:pt>
                <c:pt idx="228">
                  <c:v>-0.30068734949689119</c:v>
                </c:pt>
                <c:pt idx="229">
                  <c:v>0.12825845260812901</c:v>
                </c:pt>
                <c:pt idx="230">
                  <c:v>0.39119027964936243</c:v>
                </c:pt>
                <c:pt idx="231">
                  <c:v>0.10745260446472964</c:v>
                </c:pt>
                <c:pt idx="232">
                  <c:v>-0.12065599764570212</c:v>
                </c:pt>
                <c:pt idx="233">
                  <c:v>0.4392569406644628</c:v>
                </c:pt>
                <c:pt idx="234">
                  <c:v>1.2126526989511552</c:v>
                </c:pt>
                <c:pt idx="235">
                  <c:v>2.0846275863186259</c:v>
                </c:pt>
                <c:pt idx="236">
                  <c:v>2.4824525057863913</c:v>
                </c:pt>
                <c:pt idx="237">
                  <c:v>2.6262678021144437</c:v>
                </c:pt>
                <c:pt idx="238">
                  <c:v>2.8825686699443773</c:v>
                </c:pt>
                <c:pt idx="239">
                  <c:v>2.6873126724459038</c:v>
                </c:pt>
                <c:pt idx="240">
                  <c:v>2.5320227017882662</c:v>
                </c:pt>
                <c:pt idx="241">
                  <c:v>2.4729426713749194</c:v>
                </c:pt>
                <c:pt idx="242">
                  <c:v>2.9870081366412871</c:v>
                </c:pt>
                <c:pt idx="243">
                  <c:v>3.7249281487900117</c:v>
                </c:pt>
                <c:pt idx="244">
                  <c:v>3.532960446236558</c:v>
                </c:pt>
                <c:pt idx="245">
                  <c:v>2.9598289047886985</c:v>
                </c:pt>
                <c:pt idx="246">
                  <c:v>3.0048322063318427</c:v>
                </c:pt>
                <c:pt idx="247">
                  <c:v>2.887305786010061</c:v>
                </c:pt>
                <c:pt idx="248">
                  <c:v>2.4278496194609671</c:v>
                </c:pt>
                <c:pt idx="249">
                  <c:v>2.6188049747992643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3-9C49-8116-42379133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45455"/>
        <c:axId val="1442886367"/>
      </c:areaChart>
      <c:catAx>
        <c:axId val="13511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6367"/>
        <c:crosses val="autoZero"/>
        <c:auto val="1"/>
        <c:lblAlgn val="ctr"/>
        <c:lblOffset val="100"/>
        <c:noMultiLvlLbl val="0"/>
      </c:catAx>
      <c:valAx>
        <c:axId val="14428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4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Sheet3!$D$2:$D$251</c:f>
              <c:numCache>
                <c:formatCode>General</c:formatCode>
                <c:ptCount val="250"/>
                <c:pt idx="0">
                  <c:v>90</c:v>
                </c:pt>
                <c:pt idx="1">
                  <c:v>89.840634750844004</c:v>
                </c:pt>
                <c:pt idx="2">
                  <c:v>94.279753433079023</c:v>
                </c:pt>
                <c:pt idx="3">
                  <c:v>91.723884268620026</c:v>
                </c:pt>
                <c:pt idx="4">
                  <c:v>87.330152770476474</c:v>
                </c:pt>
                <c:pt idx="5">
                  <c:v>88.24561341335496</c:v>
                </c:pt>
                <c:pt idx="6">
                  <c:v>92.98817196816789</c:v>
                </c:pt>
                <c:pt idx="7">
                  <c:v>90.633175490798124</c:v>
                </c:pt>
                <c:pt idx="8">
                  <c:v>84.900851406067559</c:v>
                </c:pt>
                <c:pt idx="9">
                  <c:v>83.433492133851146</c:v>
                </c:pt>
                <c:pt idx="10">
                  <c:v>92.033704910864955</c:v>
                </c:pt>
                <c:pt idx="11">
                  <c:v>91.689918593913987</c:v>
                </c:pt>
                <c:pt idx="12">
                  <c:v>93.881482251151454</c:v>
                </c:pt>
                <c:pt idx="13">
                  <c:v>99.720807809479865</c:v>
                </c:pt>
                <c:pt idx="14">
                  <c:v>98.702248024630777</c:v>
                </c:pt>
                <c:pt idx="15">
                  <c:v>96.658513013226639</c:v>
                </c:pt>
                <c:pt idx="16">
                  <c:v>100.59291221652177</c:v>
                </c:pt>
                <c:pt idx="17">
                  <c:v>98.504203115341284</c:v>
                </c:pt>
                <c:pt idx="18">
                  <c:v>98.95112444995749</c:v>
                </c:pt>
                <c:pt idx="19">
                  <c:v>102.49558923800596</c:v>
                </c:pt>
                <c:pt idx="20">
                  <c:v>101.14047126338575</c:v>
                </c:pt>
                <c:pt idx="21">
                  <c:v>100.11866390392851</c:v>
                </c:pt>
                <c:pt idx="22">
                  <c:v>92.857869865398243</c:v>
                </c:pt>
                <c:pt idx="23">
                  <c:v>98.423440614940205</c:v>
                </c:pt>
                <c:pt idx="24">
                  <c:v>104.7977233063794</c:v>
                </c:pt>
                <c:pt idx="25">
                  <c:v>99.871046243215829</c:v>
                </c:pt>
                <c:pt idx="26">
                  <c:v>96.512446305764982</c:v>
                </c:pt>
                <c:pt idx="27">
                  <c:v>98.486216556472229</c:v>
                </c:pt>
                <c:pt idx="28">
                  <c:v>97.645145876205831</c:v>
                </c:pt>
                <c:pt idx="29">
                  <c:v>93.496428425042652</c:v>
                </c:pt>
                <c:pt idx="30">
                  <c:v>95.913269266027356</c:v>
                </c:pt>
                <c:pt idx="31">
                  <c:v>98.941566309636983</c:v>
                </c:pt>
                <c:pt idx="32">
                  <c:v>94.640226107054971</c:v>
                </c:pt>
                <c:pt idx="33">
                  <c:v>95.36435836338616</c:v>
                </c:pt>
                <c:pt idx="34">
                  <c:v>100.24471996572856</c:v>
                </c:pt>
                <c:pt idx="35">
                  <c:v>100.9065626450581</c:v>
                </c:pt>
                <c:pt idx="36">
                  <c:v>103.27029377183229</c:v>
                </c:pt>
                <c:pt idx="37">
                  <c:v>97.663085141015088</c:v>
                </c:pt>
                <c:pt idx="38">
                  <c:v>99.491523044259338</c:v>
                </c:pt>
                <c:pt idx="39">
                  <c:v>106.96290874641012</c:v>
                </c:pt>
                <c:pt idx="40">
                  <c:v>101.2995016910784</c:v>
                </c:pt>
                <c:pt idx="41">
                  <c:v>102.47519631880773</c:v>
                </c:pt>
                <c:pt idx="42">
                  <c:v>106.19603715606259</c:v>
                </c:pt>
                <c:pt idx="43">
                  <c:v>112.76990960110274</c:v>
                </c:pt>
                <c:pt idx="44">
                  <c:v>112.71074891830484</c:v>
                </c:pt>
                <c:pt idx="45">
                  <c:v>119.41952454565612</c:v>
                </c:pt>
                <c:pt idx="46">
                  <c:v>121.85109730683079</c:v>
                </c:pt>
                <c:pt idx="47">
                  <c:v>125.69141667467711</c:v>
                </c:pt>
                <c:pt idx="48">
                  <c:v>130.460610318996</c:v>
                </c:pt>
                <c:pt idx="49">
                  <c:v>128.93672796596232</c:v>
                </c:pt>
                <c:pt idx="50">
                  <c:v>134.62992709896167</c:v>
                </c:pt>
                <c:pt idx="51">
                  <c:v>137.22429546710231</c:v>
                </c:pt>
                <c:pt idx="52">
                  <c:v>137.49270578329336</c:v>
                </c:pt>
                <c:pt idx="53">
                  <c:v>142.52028117069523</c:v>
                </c:pt>
                <c:pt idx="54">
                  <c:v>147.85531168163817</c:v>
                </c:pt>
                <c:pt idx="55">
                  <c:v>143.83665304977404</c:v>
                </c:pt>
                <c:pt idx="56">
                  <c:v>139.0443074065285</c:v>
                </c:pt>
                <c:pt idx="57">
                  <c:v>142.09336262091304</c:v>
                </c:pt>
                <c:pt idx="58">
                  <c:v>144.98357017431985</c:v>
                </c:pt>
                <c:pt idx="59">
                  <c:v>138.13280769002284</c:v>
                </c:pt>
                <c:pt idx="60">
                  <c:v>146.90867092595732</c:v>
                </c:pt>
                <c:pt idx="61">
                  <c:v>150.56191654200791</c:v>
                </c:pt>
                <c:pt idx="62">
                  <c:v>147.4978201046583</c:v>
                </c:pt>
                <c:pt idx="63">
                  <c:v>155.47335601871887</c:v>
                </c:pt>
                <c:pt idx="64">
                  <c:v>155.15985353405026</c:v>
                </c:pt>
                <c:pt idx="65">
                  <c:v>148.15746891050799</c:v>
                </c:pt>
                <c:pt idx="66">
                  <c:v>155.61991826160937</c:v>
                </c:pt>
                <c:pt idx="67">
                  <c:v>155.55609988791988</c:v>
                </c:pt>
                <c:pt idx="68">
                  <c:v>155.52873652839133</c:v>
                </c:pt>
                <c:pt idx="69">
                  <c:v>154.70705080938546</c:v>
                </c:pt>
                <c:pt idx="70">
                  <c:v>146.05417509808032</c:v>
                </c:pt>
                <c:pt idx="71">
                  <c:v>135.68568206909376</c:v>
                </c:pt>
                <c:pt idx="72">
                  <c:v>137.3225374119115</c:v>
                </c:pt>
                <c:pt idx="73">
                  <c:v>153.06372563211039</c:v>
                </c:pt>
                <c:pt idx="74">
                  <c:v>147.06650172178274</c:v>
                </c:pt>
                <c:pt idx="75">
                  <c:v>145.41367605114269</c:v>
                </c:pt>
                <c:pt idx="76">
                  <c:v>146.85213674082129</c:v>
                </c:pt>
                <c:pt idx="77">
                  <c:v>140.86078637720777</c:v>
                </c:pt>
                <c:pt idx="78">
                  <c:v>138.59810807361859</c:v>
                </c:pt>
                <c:pt idx="79">
                  <c:v>135.16056925113853</c:v>
                </c:pt>
                <c:pt idx="80">
                  <c:v>130.70113692932657</c:v>
                </c:pt>
                <c:pt idx="81">
                  <c:v>120.66860790649568</c:v>
                </c:pt>
                <c:pt idx="82">
                  <c:v>123.8927589126634</c:v>
                </c:pt>
                <c:pt idx="83">
                  <c:v>129.14854730115007</c:v>
                </c:pt>
                <c:pt idx="84">
                  <c:v>130.45494708598986</c:v>
                </c:pt>
                <c:pt idx="85">
                  <c:v>140.42345105714932</c:v>
                </c:pt>
                <c:pt idx="86">
                  <c:v>127.62520118429464</c:v>
                </c:pt>
                <c:pt idx="87">
                  <c:v>133.22261256560307</c:v>
                </c:pt>
                <c:pt idx="88">
                  <c:v>138.91081000177368</c:v>
                </c:pt>
                <c:pt idx="89">
                  <c:v>144.63107037731029</c:v>
                </c:pt>
                <c:pt idx="90">
                  <c:v>146.99196947758492</c:v>
                </c:pt>
                <c:pt idx="91">
                  <c:v>144.91872119020368</c:v>
                </c:pt>
                <c:pt idx="92">
                  <c:v>141.07975931175582</c:v>
                </c:pt>
                <c:pt idx="93">
                  <c:v>139.7759796289445</c:v>
                </c:pt>
                <c:pt idx="94">
                  <c:v>136.56625553140353</c:v>
                </c:pt>
                <c:pt idx="95">
                  <c:v>123.16384564643414</c:v>
                </c:pt>
                <c:pt idx="96">
                  <c:v>112.32913963160179</c:v>
                </c:pt>
                <c:pt idx="97">
                  <c:v>112.02283088746752</c:v>
                </c:pt>
                <c:pt idx="98">
                  <c:v>113.03650420584104</c:v>
                </c:pt>
                <c:pt idx="99">
                  <c:v>103.46143727515333</c:v>
                </c:pt>
                <c:pt idx="100">
                  <c:v>107.35918364493733</c:v>
                </c:pt>
                <c:pt idx="101">
                  <c:v>105.13293330855126</c:v>
                </c:pt>
                <c:pt idx="102">
                  <c:v>99.292218672373565</c:v>
                </c:pt>
                <c:pt idx="103">
                  <c:v>96.891218106636586</c:v>
                </c:pt>
                <c:pt idx="104">
                  <c:v>107.72723694939839</c:v>
                </c:pt>
                <c:pt idx="105">
                  <c:v>114.52214361735058</c:v>
                </c:pt>
                <c:pt idx="106">
                  <c:v>111.61867132047409</c:v>
                </c:pt>
                <c:pt idx="107">
                  <c:v>111.39654051135911</c:v>
                </c:pt>
                <c:pt idx="108">
                  <c:v>110.86594814187251</c:v>
                </c:pt>
                <c:pt idx="109">
                  <c:v>105.42984058444424</c:v>
                </c:pt>
                <c:pt idx="110">
                  <c:v>117.6683521493589</c:v>
                </c:pt>
                <c:pt idx="111">
                  <c:v>118.19142354150632</c:v>
                </c:pt>
                <c:pt idx="112">
                  <c:v>120.88027804565472</c:v>
                </c:pt>
                <c:pt idx="113">
                  <c:v>122.54100848692684</c:v>
                </c:pt>
                <c:pt idx="114">
                  <c:v>116.7884457836996</c:v>
                </c:pt>
                <c:pt idx="115">
                  <c:v>123.83478914102854</c:v>
                </c:pt>
                <c:pt idx="116">
                  <c:v>127.15772449834195</c:v>
                </c:pt>
                <c:pt idx="117">
                  <c:v>132.17431942262985</c:v>
                </c:pt>
                <c:pt idx="118">
                  <c:v>142.00937814591086</c:v>
                </c:pt>
                <c:pt idx="119">
                  <c:v>140.8744139791882</c:v>
                </c:pt>
                <c:pt idx="120">
                  <c:v>144.5017908089653</c:v>
                </c:pt>
                <c:pt idx="121">
                  <c:v>147.30268322106548</c:v>
                </c:pt>
                <c:pt idx="122">
                  <c:v>156.10621809426843</c:v>
                </c:pt>
                <c:pt idx="123">
                  <c:v>151.08108384734828</c:v>
                </c:pt>
                <c:pt idx="124">
                  <c:v>156.864006841709</c:v>
                </c:pt>
                <c:pt idx="125">
                  <c:v>164.72292539955723</c:v>
                </c:pt>
                <c:pt idx="126">
                  <c:v>162.87483579668913</c:v>
                </c:pt>
                <c:pt idx="127">
                  <c:v>171.48191122762876</c:v>
                </c:pt>
                <c:pt idx="128">
                  <c:v>166.49923865876329</c:v>
                </c:pt>
                <c:pt idx="129">
                  <c:v>185.60308723386387</c:v>
                </c:pt>
                <c:pt idx="130">
                  <c:v>176.31814775577266</c:v>
                </c:pt>
                <c:pt idx="131">
                  <c:v>167.07458620358932</c:v>
                </c:pt>
                <c:pt idx="132">
                  <c:v>163.48566983993612</c:v>
                </c:pt>
                <c:pt idx="133">
                  <c:v>167.48472513576883</c:v>
                </c:pt>
                <c:pt idx="134">
                  <c:v>174.55355984386489</c:v>
                </c:pt>
                <c:pt idx="135">
                  <c:v>172.2896242646743</c:v>
                </c:pt>
                <c:pt idx="136">
                  <c:v>180.1580525484402</c:v>
                </c:pt>
                <c:pt idx="137">
                  <c:v>182.52972697517706</c:v>
                </c:pt>
                <c:pt idx="138">
                  <c:v>198.91159030990963</c:v>
                </c:pt>
                <c:pt idx="139">
                  <c:v>210.18515556352787</c:v>
                </c:pt>
                <c:pt idx="140">
                  <c:v>208.46961228407073</c:v>
                </c:pt>
                <c:pt idx="141">
                  <c:v>212.39544382969345</c:v>
                </c:pt>
                <c:pt idx="142">
                  <c:v>199.33016121933136</c:v>
                </c:pt>
                <c:pt idx="143">
                  <c:v>201.81234144341383</c:v>
                </c:pt>
                <c:pt idx="144">
                  <c:v>199.36785492292594</c:v>
                </c:pt>
                <c:pt idx="145">
                  <c:v>204.7486707136369</c:v>
                </c:pt>
                <c:pt idx="146">
                  <c:v>216.80094295482527</c:v>
                </c:pt>
                <c:pt idx="147">
                  <c:v>232.83161578131532</c:v>
                </c:pt>
                <c:pt idx="148">
                  <c:v>234.76257590426238</c:v>
                </c:pt>
                <c:pt idx="149">
                  <c:v>239.75851599291749</c:v>
                </c:pt>
                <c:pt idx="150">
                  <c:v>230.08182231331412</c:v>
                </c:pt>
                <c:pt idx="151">
                  <c:v>227.72675063396102</c:v>
                </c:pt>
                <c:pt idx="152">
                  <c:v>199.44303836365901</c:v>
                </c:pt>
                <c:pt idx="153">
                  <c:v>200.56774427433513</c:v>
                </c:pt>
                <c:pt idx="154">
                  <c:v>200.89675430365804</c:v>
                </c:pt>
                <c:pt idx="155">
                  <c:v>202.90644220516481</c:v>
                </c:pt>
                <c:pt idx="156">
                  <c:v>210.96882198903728</c:v>
                </c:pt>
                <c:pt idx="157">
                  <c:v>211.3699341478046</c:v>
                </c:pt>
                <c:pt idx="158">
                  <c:v>215.54799802866916</c:v>
                </c:pt>
                <c:pt idx="159">
                  <c:v>223.26011422031848</c:v>
                </c:pt>
                <c:pt idx="160">
                  <c:v>241.03875031838734</c:v>
                </c:pt>
                <c:pt idx="161">
                  <c:v>233.37160636908595</c:v>
                </c:pt>
                <c:pt idx="162">
                  <c:v>232.26982826693973</c:v>
                </c:pt>
                <c:pt idx="163">
                  <c:v>220.19863638880096</c:v>
                </c:pt>
                <c:pt idx="164">
                  <c:v>211.03568160457752</c:v>
                </c:pt>
                <c:pt idx="165">
                  <c:v>227.03476102843729</c:v>
                </c:pt>
                <c:pt idx="166">
                  <c:v>208.32204741075924</c:v>
                </c:pt>
                <c:pt idx="167">
                  <c:v>212.08691407246789</c:v>
                </c:pt>
                <c:pt idx="168">
                  <c:v>219.46564556661585</c:v>
                </c:pt>
                <c:pt idx="169">
                  <c:v>207.79414726032431</c:v>
                </c:pt>
                <c:pt idx="170">
                  <c:v>191.43788820395946</c:v>
                </c:pt>
                <c:pt idx="171">
                  <c:v>185.46625784115281</c:v>
                </c:pt>
                <c:pt idx="172">
                  <c:v>186.85362188086421</c:v>
                </c:pt>
                <c:pt idx="173">
                  <c:v>194.1094667827067</c:v>
                </c:pt>
                <c:pt idx="174">
                  <c:v>190.41465418492751</c:v>
                </c:pt>
                <c:pt idx="175">
                  <c:v>180.12465909409087</c:v>
                </c:pt>
                <c:pt idx="176">
                  <c:v>183.27097087090169</c:v>
                </c:pt>
                <c:pt idx="177">
                  <c:v>188.41222524259319</c:v>
                </c:pt>
                <c:pt idx="178">
                  <c:v>192.93873731323978</c:v>
                </c:pt>
                <c:pt idx="179">
                  <c:v>192.24940809677531</c:v>
                </c:pt>
                <c:pt idx="180">
                  <c:v>183.8311454212253</c:v>
                </c:pt>
                <c:pt idx="181">
                  <c:v>175.16857358769425</c:v>
                </c:pt>
                <c:pt idx="182">
                  <c:v>172.15448863758647</c:v>
                </c:pt>
                <c:pt idx="183">
                  <c:v>166.00445861569662</c:v>
                </c:pt>
                <c:pt idx="184">
                  <c:v>160.89946915806905</c:v>
                </c:pt>
                <c:pt idx="185">
                  <c:v>153.02219452979162</c:v>
                </c:pt>
                <c:pt idx="186">
                  <c:v>160.9206628402068</c:v>
                </c:pt>
                <c:pt idx="187">
                  <c:v>172.80813242892651</c:v>
                </c:pt>
                <c:pt idx="188">
                  <c:v>171.41763905360258</c:v>
                </c:pt>
                <c:pt idx="189">
                  <c:v>157.68149575725226</c:v>
                </c:pt>
                <c:pt idx="190">
                  <c:v>152.56104226432853</c:v>
                </c:pt>
                <c:pt idx="191">
                  <c:v>145.85143759119254</c:v>
                </c:pt>
                <c:pt idx="192">
                  <c:v>141.91766449534492</c:v>
                </c:pt>
                <c:pt idx="193">
                  <c:v>134.28794020536523</c:v>
                </c:pt>
                <c:pt idx="194">
                  <c:v>129.50399836817647</c:v>
                </c:pt>
                <c:pt idx="195">
                  <c:v>125.64620038095357</c:v>
                </c:pt>
                <c:pt idx="196">
                  <c:v>123.69196064521756</c:v>
                </c:pt>
                <c:pt idx="197">
                  <c:v>124.42059867613224</c:v>
                </c:pt>
                <c:pt idx="198">
                  <c:v>124.6248142140481</c:v>
                </c:pt>
                <c:pt idx="199">
                  <c:v>128.11021193325305</c:v>
                </c:pt>
                <c:pt idx="200">
                  <c:v>122.9515028451095</c:v>
                </c:pt>
                <c:pt idx="201">
                  <c:v>118.11209728048161</c:v>
                </c:pt>
                <c:pt idx="202">
                  <c:v>117.10466562022216</c:v>
                </c:pt>
                <c:pt idx="203">
                  <c:v>117.07688025363019</c:v>
                </c:pt>
                <c:pt idx="204">
                  <c:v>115.74483941496813</c:v>
                </c:pt>
                <c:pt idx="205">
                  <c:v>111.49338054976221</c:v>
                </c:pt>
                <c:pt idx="206">
                  <c:v>109.33287119648439</c:v>
                </c:pt>
                <c:pt idx="207">
                  <c:v>104.25341256391094</c:v>
                </c:pt>
                <c:pt idx="208">
                  <c:v>103.37010963272203</c:v>
                </c:pt>
                <c:pt idx="209">
                  <c:v>102.6457120557999</c:v>
                </c:pt>
                <c:pt idx="210">
                  <c:v>104.32981468428778</c:v>
                </c:pt>
                <c:pt idx="211">
                  <c:v>98.189474341501921</c:v>
                </c:pt>
                <c:pt idx="212">
                  <c:v>102.94089855270454</c:v>
                </c:pt>
                <c:pt idx="213">
                  <c:v>96.711376672567837</c:v>
                </c:pt>
                <c:pt idx="214">
                  <c:v>97.133195801853248</c:v>
                </c:pt>
                <c:pt idx="215">
                  <c:v>92.062903295769487</c:v>
                </c:pt>
                <c:pt idx="216">
                  <c:v>86.306971232595828</c:v>
                </c:pt>
                <c:pt idx="217">
                  <c:v>88.397897692384319</c:v>
                </c:pt>
                <c:pt idx="218">
                  <c:v>85.035620304762105</c:v>
                </c:pt>
                <c:pt idx="219">
                  <c:v>92.717037966396731</c:v>
                </c:pt>
                <c:pt idx="220">
                  <c:v>95.935248881396006</c:v>
                </c:pt>
                <c:pt idx="221">
                  <c:v>89.549912655307082</c:v>
                </c:pt>
                <c:pt idx="222">
                  <c:v>90.903611658372853</c:v>
                </c:pt>
                <c:pt idx="223">
                  <c:v>89.527022211097943</c:v>
                </c:pt>
                <c:pt idx="224">
                  <c:v>92.043464426780531</c:v>
                </c:pt>
                <c:pt idx="225">
                  <c:v>92.351884190612822</c:v>
                </c:pt>
                <c:pt idx="226">
                  <c:v>92.2305109461402</c:v>
                </c:pt>
                <c:pt idx="227">
                  <c:v>93.179355026595331</c:v>
                </c:pt>
                <c:pt idx="228">
                  <c:v>90.442934562503837</c:v>
                </c:pt>
                <c:pt idx="229">
                  <c:v>96.19012504396764</c:v>
                </c:pt>
                <c:pt idx="230">
                  <c:v>95.02123488375733</c:v>
                </c:pt>
                <c:pt idx="231">
                  <c:v>90.384820425073201</c:v>
                </c:pt>
                <c:pt idx="232">
                  <c:v>91.093696521899716</c:v>
                </c:pt>
                <c:pt idx="233">
                  <c:v>98.931945448745978</c:v>
                </c:pt>
                <c:pt idx="234">
                  <c:v>102.07688608163609</c:v>
                </c:pt>
                <c:pt idx="235">
                  <c:v>106.26549608689244</c:v>
                </c:pt>
                <c:pt idx="236">
                  <c:v>105.04637031064641</c:v>
                </c:pt>
                <c:pt idx="237">
                  <c:v>105.8701316870215</c:v>
                </c:pt>
                <c:pt idx="238">
                  <c:v>109.49605487498449</c:v>
                </c:pt>
                <c:pt idx="239">
                  <c:v>106.59348158637066</c:v>
                </c:pt>
                <c:pt idx="240">
                  <c:v>108.55765946459044</c:v>
                </c:pt>
                <c:pt idx="241">
                  <c:v>110.243763199585</c:v>
                </c:pt>
                <c:pt idx="242">
                  <c:v>117.51415136713075</c:v>
                </c:pt>
                <c:pt idx="243">
                  <c:v>122.30747359126728</c:v>
                </c:pt>
                <c:pt idx="244">
                  <c:v>116.02819182705582</c:v>
                </c:pt>
                <c:pt idx="245">
                  <c:v>114.64647540744092</c:v>
                </c:pt>
                <c:pt idx="246">
                  <c:v>121.69349124084343</c:v>
                </c:pt>
                <c:pt idx="247">
                  <c:v>120.29994066783365</c:v>
                </c:pt>
                <c:pt idx="248">
                  <c:v>117.78121928330467</c:v>
                </c:pt>
                <c:pt idx="249">
                  <c:v>125.27317258216378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5-174F-B223-4B160B155808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Sheet3!$E$2:$E$251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174F-B223-4B160B155808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Sheet3!$F$2:$F$251</c:f>
              <c:numCache>
                <c:formatCode>m/d/yy\ h:mm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5-174F-B223-4B160B155808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SMA-20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Sheet3!$G$2:$G$251</c:f>
              <c:numCache>
                <c:formatCode>0.00</c:formatCode>
                <c:ptCount val="250"/>
                <c:pt idx="19">
                  <c:v>93.330311662917637</c:v>
                </c:pt>
                <c:pt idx="20">
                  <c:v>93.887335226086932</c:v>
                </c:pt>
                <c:pt idx="21">
                  <c:v>94.401236683741161</c:v>
                </c:pt>
                <c:pt idx="22">
                  <c:v>94.330142505357145</c:v>
                </c:pt>
                <c:pt idx="23">
                  <c:v>94.665120322673118</c:v>
                </c:pt>
                <c:pt idx="24">
                  <c:v>95.538498849468283</c:v>
                </c:pt>
                <c:pt idx="25">
                  <c:v>96.119770490961329</c:v>
                </c:pt>
                <c:pt idx="26">
                  <c:v>96.295984207841201</c:v>
                </c:pt>
                <c:pt idx="27">
                  <c:v>96.688636261124913</c:v>
                </c:pt>
                <c:pt idx="28">
                  <c:v>97.325850984631828</c:v>
                </c:pt>
                <c:pt idx="29">
                  <c:v>97.828997799191399</c:v>
                </c:pt>
                <c:pt idx="30">
                  <c:v>98.022976016949514</c:v>
                </c:pt>
                <c:pt idx="31">
                  <c:v>98.385558402735654</c:v>
                </c:pt>
                <c:pt idx="32">
                  <c:v>98.423495595530852</c:v>
                </c:pt>
                <c:pt idx="33">
                  <c:v>98.205673123226163</c:v>
                </c:pt>
                <c:pt idx="34">
                  <c:v>98.282796720281056</c:v>
                </c:pt>
                <c:pt idx="35">
                  <c:v>98.495199201872623</c:v>
                </c:pt>
                <c:pt idx="36">
                  <c:v>98.629068279638133</c:v>
                </c:pt>
                <c:pt idx="37">
                  <c:v>98.58701238092182</c:v>
                </c:pt>
                <c:pt idx="38">
                  <c:v>98.614032310636915</c:v>
                </c:pt>
                <c:pt idx="39">
                  <c:v>98.837398286057123</c:v>
                </c:pt>
                <c:pt idx="40">
                  <c:v>98.84534980744175</c:v>
                </c:pt>
                <c:pt idx="41">
                  <c:v>98.963176428185719</c:v>
                </c:pt>
                <c:pt idx="42">
                  <c:v>99.630084792718947</c:v>
                </c:pt>
                <c:pt idx="43">
                  <c:v>100.34740824202706</c:v>
                </c:pt>
                <c:pt idx="44">
                  <c:v>100.74305952262335</c:v>
                </c:pt>
                <c:pt idx="45">
                  <c:v>101.72048343774536</c:v>
                </c:pt>
                <c:pt idx="46">
                  <c:v>102.98741598779866</c:v>
                </c:pt>
                <c:pt idx="47">
                  <c:v>104.34767599370889</c:v>
                </c:pt>
                <c:pt idx="48">
                  <c:v>105.98844921584839</c:v>
                </c:pt>
                <c:pt idx="49">
                  <c:v>107.76046419289439</c:v>
                </c:pt>
                <c:pt idx="50">
                  <c:v>109.6962970845411</c:v>
                </c:pt>
                <c:pt idx="51">
                  <c:v>111.61043354241437</c:v>
                </c:pt>
                <c:pt idx="52">
                  <c:v>113.75305752622629</c:v>
                </c:pt>
                <c:pt idx="53">
                  <c:v>116.11085366659174</c:v>
                </c:pt>
                <c:pt idx="54">
                  <c:v>118.49138325238724</c:v>
                </c:pt>
                <c:pt idx="55">
                  <c:v>120.63788777262303</c:v>
                </c:pt>
                <c:pt idx="56">
                  <c:v>122.42658845435783</c:v>
                </c:pt>
                <c:pt idx="57">
                  <c:v>124.64810232835271</c:v>
                </c:pt>
                <c:pt idx="58">
                  <c:v>126.92270468485574</c:v>
                </c:pt>
                <c:pt idx="59">
                  <c:v>128.48119963203638</c:v>
                </c:pt>
                <c:pt idx="60">
                  <c:v>130.76165809378034</c:v>
                </c:pt>
                <c:pt idx="61">
                  <c:v>133.16599410494035</c:v>
                </c:pt>
                <c:pt idx="62">
                  <c:v>135.23108325237013</c:v>
                </c:pt>
                <c:pt idx="63">
                  <c:v>137.36625557325092</c:v>
                </c:pt>
                <c:pt idx="64">
                  <c:v>139.48871080403819</c:v>
                </c:pt>
                <c:pt idx="65">
                  <c:v>140.92560802228081</c:v>
                </c:pt>
                <c:pt idx="66">
                  <c:v>142.61404907001969</c:v>
                </c:pt>
                <c:pt idx="67">
                  <c:v>144.10728323068184</c:v>
                </c:pt>
                <c:pt idx="68">
                  <c:v>145.36068954115163</c:v>
                </c:pt>
                <c:pt idx="69">
                  <c:v>146.64920568332278</c:v>
                </c:pt>
                <c:pt idx="70">
                  <c:v>147.22041808327873</c:v>
                </c:pt>
                <c:pt idx="71">
                  <c:v>147.14348741337827</c:v>
                </c:pt>
                <c:pt idx="72">
                  <c:v>147.13497899480919</c:v>
                </c:pt>
                <c:pt idx="73">
                  <c:v>147.66215121787997</c:v>
                </c:pt>
                <c:pt idx="74">
                  <c:v>147.62271071988712</c:v>
                </c:pt>
                <c:pt idx="75">
                  <c:v>147.70156186995558</c:v>
                </c:pt>
                <c:pt idx="76">
                  <c:v>148.09195333667026</c:v>
                </c:pt>
                <c:pt idx="77">
                  <c:v>148.03032452448497</c:v>
                </c:pt>
                <c:pt idx="78">
                  <c:v>147.71105141944992</c:v>
                </c:pt>
                <c:pt idx="79">
                  <c:v>147.56243949750572</c:v>
                </c:pt>
                <c:pt idx="80">
                  <c:v>146.75206279767417</c:v>
                </c:pt>
                <c:pt idx="81">
                  <c:v>145.25739736589856</c:v>
                </c:pt>
                <c:pt idx="82">
                  <c:v>144.07714430629881</c:v>
                </c:pt>
                <c:pt idx="83">
                  <c:v>142.76090387042035</c:v>
                </c:pt>
                <c:pt idx="84">
                  <c:v>141.52565854801736</c:v>
                </c:pt>
                <c:pt idx="85">
                  <c:v>141.1389576553494</c:v>
                </c:pt>
                <c:pt idx="86">
                  <c:v>139.73922180148367</c:v>
                </c:pt>
                <c:pt idx="87">
                  <c:v>138.62254743536784</c:v>
                </c:pt>
                <c:pt idx="88">
                  <c:v>137.79165110903696</c:v>
                </c:pt>
                <c:pt idx="89">
                  <c:v>137.28785208743321</c:v>
                </c:pt>
                <c:pt idx="90">
                  <c:v>137.33474180640843</c:v>
                </c:pt>
                <c:pt idx="91">
                  <c:v>137.79639376246394</c:v>
                </c:pt>
                <c:pt idx="92">
                  <c:v>137.98425485745616</c:v>
                </c:pt>
                <c:pt idx="93">
                  <c:v>137.31986755729787</c:v>
                </c:pt>
                <c:pt idx="94">
                  <c:v>136.79485524777891</c:v>
                </c:pt>
                <c:pt idx="95">
                  <c:v>135.68236372754347</c:v>
                </c:pt>
                <c:pt idx="96">
                  <c:v>133.95621387208251</c:v>
                </c:pt>
                <c:pt idx="97">
                  <c:v>132.51431609759547</c:v>
                </c:pt>
                <c:pt idx="98">
                  <c:v>131.23623590420661</c:v>
                </c:pt>
                <c:pt idx="99">
                  <c:v>129.65127930540737</c:v>
                </c:pt>
                <c:pt idx="100">
                  <c:v>128.48418164118789</c:v>
                </c:pt>
                <c:pt idx="101">
                  <c:v>127.70739791129067</c:v>
                </c:pt>
                <c:pt idx="102">
                  <c:v>126.47737089927618</c:v>
                </c:pt>
                <c:pt idx="103">
                  <c:v>124.8645044395505</c:v>
                </c:pt>
                <c:pt idx="104">
                  <c:v>123.72811893272095</c:v>
                </c:pt>
                <c:pt idx="105">
                  <c:v>122.433053560731</c:v>
                </c:pt>
                <c:pt idx="106">
                  <c:v>121.63272706753996</c:v>
                </c:pt>
                <c:pt idx="107">
                  <c:v>120.54142346482774</c:v>
                </c:pt>
                <c:pt idx="108">
                  <c:v>119.13918037183271</c:v>
                </c:pt>
                <c:pt idx="109">
                  <c:v>117.17911888218939</c:v>
                </c:pt>
                <c:pt idx="110">
                  <c:v>115.71293801577808</c:v>
                </c:pt>
                <c:pt idx="111">
                  <c:v>114.37657313334323</c:v>
                </c:pt>
                <c:pt idx="112">
                  <c:v>113.36659907003818</c:v>
                </c:pt>
                <c:pt idx="113">
                  <c:v>112.50485051293728</c:v>
                </c:pt>
                <c:pt idx="114">
                  <c:v>111.51596002555209</c:v>
                </c:pt>
                <c:pt idx="115">
                  <c:v>111.54950720028179</c:v>
                </c:pt>
                <c:pt idx="116">
                  <c:v>112.29093644361883</c:v>
                </c:pt>
                <c:pt idx="117">
                  <c:v>113.29851087037693</c:v>
                </c:pt>
                <c:pt idx="118">
                  <c:v>114.74715456738042</c:v>
                </c:pt>
                <c:pt idx="119">
                  <c:v>116.61780340258217</c:v>
                </c:pt>
                <c:pt idx="120">
                  <c:v>118.47493376078357</c:v>
                </c:pt>
                <c:pt idx="121">
                  <c:v>120.58342125640927</c:v>
                </c:pt>
                <c:pt idx="122">
                  <c:v>123.42412122750402</c:v>
                </c:pt>
                <c:pt idx="123">
                  <c:v>126.13361451453962</c:v>
                </c:pt>
                <c:pt idx="124">
                  <c:v>128.59045300915514</c:v>
                </c:pt>
                <c:pt idx="125">
                  <c:v>131.10049209826548</c:v>
                </c:pt>
                <c:pt idx="126">
                  <c:v>133.66330032207622</c:v>
                </c:pt>
                <c:pt idx="127">
                  <c:v>136.66756885788971</c:v>
                </c:pt>
                <c:pt idx="128">
                  <c:v>139.44923338373425</c:v>
                </c:pt>
                <c:pt idx="129">
                  <c:v>143.4578957162052</c:v>
                </c:pt>
                <c:pt idx="130">
                  <c:v>146.39038549652591</c:v>
                </c:pt>
                <c:pt idx="131">
                  <c:v>148.83454362963005</c:v>
                </c:pt>
                <c:pt idx="132">
                  <c:v>150.96481321934414</c:v>
                </c:pt>
                <c:pt idx="133">
                  <c:v>153.21199905178622</c:v>
                </c:pt>
                <c:pt idx="134">
                  <c:v>156.10025475479449</c:v>
                </c:pt>
                <c:pt idx="135">
                  <c:v>158.52299651097678</c:v>
                </c:pt>
                <c:pt idx="136">
                  <c:v>161.1730129134817</c:v>
                </c:pt>
                <c:pt idx="137">
                  <c:v>163.69078329110908</c:v>
                </c:pt>
                <c:pt idx="138">
                  <c:v>166.53589389930897</c:v>
                </c:pt>
                <c:pt idx="139">
                  <c:v>170.001430978526</c:v>
                </c:pt>
                <c:pt idx="140">
                  <c:v>173.19982205228126</c:v>
                </c:pt>
                <c:pt idx="141">
                  <c:v>176.45446008271264</c:v>
                </c:pt>
                <c:pt idx="142">
                  <c:v>178.61565723896575</c:v>
                </c:pt>
                <c:pt idx="143">
                  <c:v>181.15222011876909</c:v>
                </c:pt>
                <c:pt idx="144">
                  <c:v>183.27741252282993</c:v>
                </c:pt>
                <c:pt idx="145">
                  <c:v>185.27869978853388</c:v>
                </c:pt>
                <c:pt idx="146">
                  <c:v>187.97500514644068</c:v>
                </c:pt>
                <c:pt idx="147">
                  <c:v>191.04249037412498</c:v>
                </c:pt>
                <c:pt idx="148">
                  <c:v>194.45565723639996</c:v>
                </c:pt>
                <c:pt idx="149">
                  <c:v>197.16342867435267</c:v>
                </c:pt>
                <c:pt idx="150">
                  <c:v>199.85161240222973</c:v>
                </c:pt>
                <c:pt idx="151">
                  <c:v>202.88422062374832</c:v>
                </c:pt>
                <c:pt idx="152">
                  <c:v>204.68208904993446</c:v>
                </c:pt>
                <c:pt idx="153">
                  <c:v>206.33624000686277</c:v>
                </c:pt>
                <c:pt idx="154">
                  <c:v>207.65339972985242</c:v>
                </c:pt>
                <c:pt idx="155">
                  <c:v>209.18424062687694</c:v>
                </c:pt>
                <c:pt idx="156">
                  <c:v>210.72477909890685</c:v>
                </c:pt>
                <c:pt idx="157">
                  <c:v>212.16678945753819</c:v>
                </c:pt>
                <c:pt idx="158">
                  <c:v>212.9986098434762</c:v>
                </c:pt>
                <c:pt idx="159">
                  <c:v>213.65235777631568</c:v>
                </c:pt>
                <c:pt idx="160">
                  <c:v>215.2808146780315</c:v>
                </c:pt>
                <c:pt idx="161">
                  <c:v>216.32962280500115</c:v>
                </c:pt>
                <c:pt idx="162">
                  <c:v>217.97660615738155</c:v>
                </c:pt>
                <c:pt idx="163">
                  <c:v>218.89592090465089</c:v>
                </c:pt>
                <c:pt idx="164">
                  <c:v>219.47931223873351</c:v>
                </c:pt>
                <c:pt idx="165">
                  <c:v>220.59361675447354</c:v>
                </c:pt>
                <c:pt idx="166">
                  <c:v>220.16967197727021</c:v>
                </c:pt>
                <c:pt idx="167">
                  <c:v>219.13243689182787</c:v>
                </c:pt>
                <c:pt idx="168">
                  <c:v>218.36759037494554</c:v>
                </c:pt>
                <c:pt idx="169">
                  <c:v>216.76937193831586</c:v>
                </c:pt>
                <c:pt idx="170">
                  <c:v>214.83717523284813</c:v>
                </c:pt>
                <c:pt idx="171">
                  <c:v>212.72415059320775</c:v>
                </c:pt>
                <c:pt idx="172">
                  <c:v>212.09467976906799</c:v>
                </c:pt>
                <c:pt idx="173">
                  <c:v>211.77176589448655</c:v>
                </c:pt>
                <c:pt idx="174">
                  <c:v>211.24766088855003</c:v>
                </c:pt>
                <c:pt idx="175">
                  <c:v>210.10857173299638</c:v>
                </c:pt>
                <c:pt idx="176">
                  <c:v>208.72367917708956</c:v>
                </c:pt>
                <c:pt idx="177">
                  <c:v>207.57579373182904</c:v>
                </c:pt>
                <c:pt idx="178">
                  <c:v>206.44533069605751</c:v>
                </c:pt>
                <c:pt idx="179">
                  <c:v>204.89479538988039</c:v>
                </c:pt>
                <c:pt idx="180">
                  <c:v>202.03441514502225</c:v>
                </c:pt>
                <c:pt idx="181">
                  <c:v>199.12426350595268</c:v>
                </c:pt>
                <c:pt idx="182">
                  <c:v>196.11849652448501</c:v>
                </c:pt>
                <c:pt idx="183">
                  <c:v>193.40878763582981</c:v>
                </c:pt>
                <c:pt idx="184">
                  <c:v>190.90197701350442</c:v>
                </c:pt>
                <c:pt idx="185">
                  <c:v>187.2013486885721</c:v>
                </c:pt>
                <c:pt idx="186">
                  <c:v>184.83127946004447</c:v>
                </c:pt>
                <c:pt idx="187">
                  <c:v>182.86734037786738</c:v>
                </c:pt>
                <c:pt idx="188">
                  <c:v>180.46494005221675</c:v>
                </c:pt>
                <c:pt idx="189">
                  <c:v>177.95930747706316</c:v>
                </c:pt>
                <c:pt idx="190">
                  <c:v>176.01546518008161</c:v>
                </c:pt>
                <c:pt idx="191">
                  <c:v>174.03472416758362</c:v>
                </c:pt>
                <c:pt idx="192">
                  <c:v>171.78792629830764</c:v>
                </c:pt>
                <c:pt idx="193">
                  <c:v>168.79684996944056</c:v>
                </c:pt>
                <c:pt idx="194">
                  <c:v>165.75131717860302</c:v>
                </c:pt>
                <c:pt idx="195">
                  <c:v>163.02739424294617</c:v>
                </c:pt>
                <c:pt idx="196">
                  <c:v>160.04844373166193</c:v>
                </c:pt>
                <c:pt idx="197">
                  <c:v>156.84886240333887</c:v>
                </c:pt>
                <c:pt idx="198">
                  <c:v>153.43316624837931</c:v>
                </c:pt>
                <c:pt idx="199">
                  <c:v>150.22620644020316</c:v>
                </c:pt>
                <c:pt idx="200">
                  <c:v>147.18222431139739</c:v>
                </c:pt>
                <c:pt idx="201">
                  <c:v>144.32940049603675</c:v>
                </c:pt>
                <c:pt idx="202">
                  <c:v>141.57690934516853</c:v>
                </c:pt>
                <c:pt idx="203">
                  <c:v>139.13053042706525</c:v>
                </c:pt>
                <c:pt idx="204">
                  <c:v>136.87279893991018</c:v>
                </c:pt>
                <c:pt idx="205">
                  <c:v>134.79635824090872</c:v>
                </c:pt>
                <c:pt idx="206">
                  <c:v>132.21696865872258</c:v>
                </c:pt>
                <c:pt idx="207">
                  <c:v>128.78923266547181</c:v>
                </c:pt>
                <c:pt idx="208">
                  <c:v>125.38685619442779</c:v>
                </c:pt>
                <c:pt idx="209">
                  <c:v>122.63506700935515</c:v>
                </c:pt>
                <c:pt idx="210">
                  <c:v>120.22350563035312</c:v>
                </c:pt>
                <c:pt idx="211">
                  <c:v>117.84040746786857</c:v>
                </c:pt>
                <c:pt idx="212">
                  <c:v>115.89156917073656</c:v>
                </c:pt>
                <c:pt idx="213">
                  <c:v>114.0127409940967</c:v>
                </c:pt>
                <c:pt idx="214">
                  <c:v>112.39420086578055</c:v>
                </c:pt>
                <c:pt idx="215">
                  <c:v>110.71503601152135</c:v>
                </c:pt>
                <c:pt idx="216">
                  <c:v>108.84578654089026</c:v>
                </c:pt>
                <c:pt idx="217">
                  <c:v>107.04465149170287</c:v>
                </c:pt>
                <c:pt idx="218">
                  <c:v>105.06519179623857</c:v>
                </c:pt>
                <c:pt idx="219">
                  <c:v>103.29553309789574</c:v>
                </c:pt>
                <c:pt idx="220">
                  <c:v>101.94472039971005</c:v>
                </c:pt>
                <c:pt idx="221">
                  <c:v>100.51661116845132</c:v>
                </c:pt>
                <c:pt idx="222">
                  <c:v>99.206558470358857</c:v>
                </c:pt>
                <c:pt idx="223">
                  <c:v>97.829065568232267</c:v>
                </c:pt>
                <c:pt idx="224">
                  <c:v>96.64399681882287</c:v>
                </c:pt>
                <c:pt idx="225">
                  <c:v>95.686922000865408</c:v>
                </c:pt>
                <c:pt idx="226">
                  <c:v>94.831803988348199</c:v>
                </c:pt>
                <c:pt idx="227">
                  <c:v>94.278101111482428</c:v>
                </c:pt>
                <c:pt idx="228">
                  <c:v>93.631742357971518</c:v>
                </c:pt>
                <c:pt idx="229">
                  <c:v>93.308963007379901</c:v>
                </c:pt>
                <c:pt idx="230">
                  <c:v>92.843534017353392</c:v>
                </c:pt>
                <c:pt idx="231">
                  <c:v>92.453301321531939</c:v>
                </c:pt>
                <c:pt idx="232">
                  <c:v>91.860941219991702</c:v>
                </c:pt>
                <c:pt idx="233">
                  <c:v>91.971969658800589</c:v>
                </c:pt>
                <c:pt idx="234">
                  <c:v>92.219154172789757</c:v>
                </c:pt>
                <c:pt idx="235">
                  <c:v>92.929283812345886</c:v>
                </c:pt>
                <c:pt idx="236">
                  <c:v>93.866253766248434</c:v>
                </c:pt>
                <c:pt idx="237">
                  <c:v>94.739865465980301</c:v>
                </c:pt>
                <c:pt idx="238">
                  <c:v>95.962887194491415</c:v>
                </c:pt>
                <c:pt idx="239">
                  <c:v>96.656709375490095</c:v>
                </c:pt>
                <c:pt idx="240">
                  <c:v>97.28782990464984</c:v>
                </c:pt>
                <c:pt idx="241">
                  <c:v>98.322522431863717</c:v>
                </c:pt>
                <c:pt idx="242">
                  <c:v>99.653049417301617</c:v>
                </c:pt>
                <c:pt idx="243">
                  <c:v>101.29207198631008</c:v>
                </c:pt>
                <c:pt idx="244">
                  <c:v>102.49130835632384</c:v>
                </c:pt>
                <c:pt idx="245">
                  <c:v>103.60603791716525</c:v>
                </c:pt>
                <c:pt idx="246">
                  <c:v>105.07918693190041</c:v>
                </c:pt>
                <c:pt idx="247">
                  <c:v>106.43521621396235</c:v>
                </c:pt>
                <c:pt idx="248">
                  <c:v>107.80213045000237</c:v>
                </c:pt>
                <c:pt idx="249">
                  <c:v>109.25628282691218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5-174F-B223-4B160B155808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Sheet3!$H$2:$H$251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88.205532201017348</c:v>
                </c:pt>
                <c:pt idx="19">
                  <c:v>93.330311662917637</c:v>
                </c:pt>
                <c:pt idx="20">
                  <c:v>93.887335226086932</c:v>
                </c:pt>
                <c:pt idx="21">
                  <c:v>94.401236683741161</c:v>
                </c:pt>
                <c:pt idx="22">
                  <c:v>94.330142505357145</c:v>
                </c:pt>
                <c:pt idx="23">
                  <c:v>94.665120322673118</c:v>
                </c:pt>
                <c:pt idx="24">
                  <c:v>95.538498849468283</c:v>
                </c:pt>
                <c:pt idx="25">
                  <c:v>96.119770490961329</c:v>
                </c:pt>
                <c:pt idx="26">
                  <c:v>96.295984207841201</c:v>
                </c:pt>
                <c:pt idx="27">
                  <c:v>96.688636261124913</c:v>
                </c:pt>
                <c:pt idx="28">
                  <c:v>97.325850984631828</c:v>
                </c:pt>
                <c:pt idx="29">
                  <c:v>97.828997799191399</c:v>
                </c:pt>
                <c:pt idx="30">
                  <c:v>98.022976016949514</c:v>
                </c:pt>
                <c:pt idx="31">
                  <c:v>98.385558402735654</c:v>
                </c:pt>
                <c:pt idx="32">
                  <c:v>98.423495595530852</c:v>
                </c:pt>
                <c:pt idx="33">
                  <c:v>98.205673123226163</c:v>
                </c:pt>
                <c:pt idx="34">
                  <c:v>98.282796720281056</c:v>
                </c:pt>
                <c:pt idx="35">
                  <c:v>98.495199201872623</c:v>
                </c:pt>
                <c:pt idx="36">
                  <c:v>98.629068279638133</c:v>
                </c:pt>
                <c:pt idx="37">
                  <c:v>98.58701238092182</c:v>
                </c:pt>
                <c:pt idx="38">
                  <c:v>98.614032310636915</c:v>
                </c:pt>
                <c:pt idx="39">
                  <c:v>98.837398286057123</c:v>
                </c:pt>
                <c:pt idx="40">
                  <c:v>98.84534980744175</c:v>
                </c:pt>
                <c:pt idx="41">
                  <c:v>98.963176428185719</c:v>
                </c:pt>
                <c:pt idx="42">
                  <c:v>99.630084792718947</c:v>
                </c:pt>
                <c:pt idx="43">
                  <c:v>100.34740824202706</c:v>
                </c:pt>
                <c:pt idx="44">
                  <c:v>100.74305952262335</c:v>
                </c:pt>
                <c:pt idx="45">
                  <c:v>101.72048343774536</c:v>
                </c:pt>
                <c:pt idx="46">
                  <c:v>102.98741598779866</c:v>
                </c:pt>
                <c:pt idx="47">
                  <c:v>104.34767599370889</c:v>
                </c:pt>
                <c:pt idx="48">
                  <c:v>105.98844921584839</c:v>
                </c:pt>
                <c:pt idx="49">
                  <c:v>107.76046419289439</c:v>
                </c:pt>
                <c:pt idx="50">
                  <c:v>109.6962970845411</c:v>
                </c:pt>
                <c:pt idx="51">
                  <c:v>111.61043354241437</c:v>
                </c:pt>
                <c:pt idx="52">
                  <c:v>113.75305752622629</c:v>
                </c:pt>
                <c:pt idx="53">
                  <c:v>116.11085366659174</c:v>
                </c:pt>
                <c:pt idx="54">
                  <c:v>118.49138325238724</c:v>
                </c:pt>
                <c:pt idx="55">
                  <c:v>120.63788777262303</c:v>
                </c:pt>
                <c:pt idx="56">
                  <c:v>122.42658845435783</c:v>
                </c:pt>
                <c:pt idx="57">
                  <c:v>124.64810232835271</c:v>
                </c:pt>
                <c:pt idx="58">
                  <c:v>126.92270468485574</c:v>
                </c:pt>
                <c:pt idx="59">
                  <c:v>128.48119963203638</c:v>
                </c:pt>
                <c:pt idx="60">
                  <c:v>130.76165809378034</c:v>
                </c:pt>
                <c:pt idx="61">
                  <c:v>133.16599410494035</c:v>
                </c:pt>
                <c:pt idx="62">
                  <c:v>135.23108325237013</c:v>
                </c:pt>
                <c:pt idx="63">
                  <c:v>137.36625557325092</c:v>
                </c:pt>
                <c:pt idx="64">
                  <c:v>139.48871080403819</c:v>
                </c:pt>
                <c:pt idx="65">
                  <c:v>140.92560802228081</c:v>
                </c:pt>
                <c:pt idx="66">
                  <c:v>142.61404907001969</c:v>
                </c:pt>
                <c:pt idx="67">
                  <c:v>144.10728323068184</c:v>
                </c:pt>
                <c:pt idx="68">
                  <c:v>145.36068954115163</c:v>
                </c:pt>
                <c:pt idx="69">
                  <c:v>146.64920568332278</c:v>
                </c:pt>
                <c:pt idx="70">
                  <c:v>147.22041808327873</c:v>
                </c:pt>
                <c:pt idx="71">
                  <c:v>147.14348741337827</c:v>
                </c:pt>
                <c:pt idx="72">
                  <c:v>147.13497899480919</c:v>
                </c:pt>
                <c:pt idx="73">
                  <c:v>147.66215121787997</c:v>
                </c:pt>
                <c:pt idx="74">
                  <c:v>147.62271071988712</c:v>
                </c:pt>
                <c:pt idx="75">
                  <c:v>147.70156186995558</c:v>
                </c:pt>
                <c:pt idx="76">
                  <c:v>148.09195333667026</c:v>
                </c:pt>
                <c:pt idx="77">
                  <c:v>148.03032452448497</c:v>
                </c:pt>
                <c:pt idx="78">
                  <c:v>147.71105141944992</c:v>
                </c:pt>
                <c:pt idx="79">
                  <c:v>147.56243949750572</c:v>
                </c:pt>
                <c:pt idx="80">
                  <c:v>146.75206279767417</c:v>
                </c:pt>
                <c:pt idx="81">
                  <c:v>145.25739736589856</c:v>
                </c:pt>
                <c:pt idx="82">
                  <c:v>144.07714430629881</c:v>
                </c:pt>
                <c:pt idx="83">
                  <c:v>142.76090387042035</c:v>
                </c:pt>
                <c:pt idx="84">
                  <c:v>141.52565854801736</c:v>
                </c:pt>
                <c:pt idx="85">
                  <c:v>141.1389576553494</c:v>
                </c:pt>
                <c:pt idx="86">
                  <c:v>139.73922180148367</c:v>
                </c:pt>
                <c:pt idx="87">
                  <c:v>138.62254743536784</c:v>
                </c:pt>
                <c:pt idx="88">
                  <c:v>137.79165110903696</c:v>
                </c:pt>
                <c:pt idx="89">
                  <c:v>137.28785208743321</c:v>
                </c:pt>
                <c:pt idx="90">
                  <c:v>137.33474180640843</c:v>
                </c:pt>
                <c:pt idx="91">
                  <c:v>137.79639376246394</c:v>
                </c:pt>
                <c:pt idx="92">
                  <c:v>137.98425485745616</c:v>
                </c:pt>
                <c:pt idx="93">
                  <c:v>137.31986755729787</c:v>
                </c:pt>
                <c:pt idx="94">
                  <c:v>136.79485524777891</c:v>
                </c:pt>
                <c:pt idx="95">
                  <c:v>135.68236372754347</c:v>
                </c:pt>
                <c:pt idx="96">
                  <c:v>133.95621387208251</c:v>
                </c:pt>
                <c:pt idx="97">
                  <c:v>132.51431609759547</c:v>
                </c:pt>
                <c:pt idx="98">
                  <c:v>131.23623590420661</c:v>
                </c:pt>
                <c:pt idx="99">
                  <c:v>129.65127930540737</c:v>
                </c:pt>
                <c:pt idx="100">
                  <c:v>128.48418164118789</c:v>
                </c:pt>
                <c:pt idx="101">
                  <c:v>127.70739791129067</c:v>
                </c:pt>
                <c:pt idx="102">
                  <c:v>126.47737089927618</c:v>
                </c:pt>
                <c:pt idx="103">
                  <c:v>124.8645044395505</c:v>
                </c:pt>
                <c:pt idx="104">
                  <c:v>123.72811893272095</c:v>
                </c:pt>
                <c:pt idx="105">
                  <c:v>122.433053560731</c:v>
                </c:pt>
                <c:pt idx="106">
                  <c:v>121.63272706753996</c:v>
                </c:pt>
                <c:pt idx="107">
                  <c:v>120.54142346482774</c:v>
                </c:pt>
                <c:pt idx="108">
                  <c:v>119.13918037183271</c:v>
                </c:pt>
                <c:pt idx="109">
                  <c:v>117.17911888218939</c:v>
                </c:pt>
                <c:pt idx="110">
                  <c:v>115.71293801577808</c:v>
                </c:pt>
                <c:pt idx="111">
                  <c:v>114.37657313334323</c:v>
                </c:pt>
                <c:pt idx="112">
                  <c:v>113.36659907003818</c:v>
                </c:pt>
                <c:pt idx="113">
                  <c:v>112.50485051293728</c:v>
                </c:pt>
                <c:pt idx="114">
                  <c:v>111.51596002555209</c:v>
                </c:pt>
                <c:pt idx="115">
                  <c:v>111.54950720028179</c:v>
                </c:pt>
                <c:pt idx="116">
                  <c:v>112.29093644361883</c:v>
                </c:pt>
                <c:pt idx="117">
                  <c:v>113.29851087037693</c:v>
                </c:pt>
                <c:pt idx="118">
                  <c:v>114.74715456738042</c:v>
                </c:pt>
                <c:pt idx="119">
                  <c:v>116.61780340258217</c:v>
                </c:pt>
                <c:pt idx="120">
                  <c:v>118.47493376078357</c:v>
                </c:pt>
                <c:pt idx="121">
                  <c:v>120.58342125640927</c:v>
                </c:pt>
                <c:pt idx="122">
                  <c:v>123.42412122750402</c:v>
                </c:pt>
                <c:pt idx="123">
                  <c:v>126.13361451453962</c:v>
                </c:pt>
                <c:pt idx="124">
                  <c:v>128.59045300915514</c:v>
                </c:pt>
                <c:pt idx="125">
                  <c:v>131.10049209826548</c:v>
                </c:pt>
                <c:pt idx="126">
                  <c:v>133.66330032207622</c:v>
                </c:pt>
                <c:pt idx="127">
                  <c:v>136.66756885788971</c:v>
                </c:pt>
                <c:pt idx="128">
                  <c:v>139.44923338373425</c:v>
                </c:pt>
                <c:pt idx="129">
                  <c:v>143.4578957162052</c:v>
                </c:pt>
                <c:pt idx="130">
                  <c:v>146.39038549652591</c:v>
                </c:pt>
                <c:pt idx="131">
                  <c:v>148.83454362963005</c:v>
                </c:pt>
                <c:pt idx="132">
                  <c:v>150.96481321934414</c:v>
                </c:pt>
                <c:pt idx="133">
                  <c:v>153.21199905178622</c:v>
                </c:pt>
                <c:pt idx="134">
                  <c:v>156.10025475479449</c:v>
                </c:pt>
                <c:pt idx="135">
                  <c:v>158.52299651097678</c:v>
                </c:pt>
                <c:pt idx="136">
                  <c:v>161.1730129134817</c:v>
                </c:pt>
                <c:pt idx="137">
                  <c:v>163.69078329110908</c:v>
                </c:pt>
                <c:pt idx="138">
                  <c:v>166.53589389930897</c:v>
                </c:pt>
                <c:pt idx="139">
                  <c:v>170.001430978526</c:v>
                </c:pt>
                <c:pt idx="140">
                  <c:v>173.19982205228126</c:v>
                </c:pt>
                <c:pt idx="141">
                  <c:v>176.45446008271264</c:v>
                </c:pt>
                <c:pt idx="142">
                  <c:v>178.61565723896575</c:v>
                </c:pt>
                <c:pt idx="143">
                  <c:v>181.15222011876909</c:v>
                </c:pt>
                <c:pt idx="144">
                  <c:v>183.27741252282993</c:v>
                </c:pt>
                <c:pt idx="145">
                  <c:v>185.27869978853388</c:v>
                </c:pt>
                <c:pt idx="146">
                  <c:v>187.97500514644068</c:v>
                </c:pt>
                <c:pt idx="147">
                  <c:v>191.04249037412498</c:v>
                </c:pt>
                <c:pt idx="148">
                  <c:v>194.45565723639996</c:v>
                </c:pt>
                <c:pt idx="149">
                  <c:v>197.16342867435267</c:v>
                </c:pt>
                <c:pt idx="150">
                  <c:v>199.85161240222973</c:v>
                </c:pt>
                <c:pt idx="151">
                  <c:v>202.88422062374832</c:v>
                </c:pt>
                <c:pt idx="152">
                  <c:v>204.68208904993446</c:v>
                </c:pt>
                <c:pt idx="153">
                  <c:v>206.33624000686277</c:v>
                </c:pt>
                <c:pt idx="154">
                  <c:v>207.65339972985242</c:v>
                </c:pt>
                <c:pt idx="155">
                  <c:v>209.18424062687694</c:v>
                </c:pt>
                <c:pt idx="156">
                  <c:v>210.72477909890685</c:v>
                </c:pt>
                <c:pt idx="157">
                  <c:v>212.16678945753819</c:v>
                </c:pt>
                <c:pt idx="158">
                  <c:v>212.9986098434762</c:v>
                </c:pt>
                <c:pt idx="159">
                  <c:v>213.65235777631568</c:v>
                </c:pt>
                <c:pt idx="160">
                  <c:v>215.2808146780315</c:v>
                </c:pt>
                <c:pt idx="161">
                  <c:v>216.32962280500115</c:v>
                </c:pt>
                <c:pt idx="162">
                  <c:v>217.97660615738155</c:v>
                </c:pt>
                <c:pt idx="163">
                  <c:v>218.89592090465089</c:v>
                </c:pt>
                <c:pt idx="164">
                  <c:v>219.47931223873351</c:v>
                </c:pt>
                <c:pt idx="165">
                  <c:v>220.59361675447354</c:v>
                </c:pt>
                <c:pt idx="166">
                  <c:v>220.16967197727021</c:v>
                </c:pt>
                <c:pt idx="167">
                  <c:v>219.13243689182787</c:v>
                </c:pt>
                <c:pt idx="168">
                  <c:v>218.36759037494554</c:v>
                </c:pt>
                <c:pt idx="169">
                  <c:v>216.76937193831586</c:v>
                </c:pt>
                <c:pt idx="170">
                  <c:v>214.83717523284813</c:v>
                </c:pt>
                <c:pt idx="171">
                  <c:v>212.72415059320775</c:v>
                </c:pt>
                <c:pt idx="172">
                  <c:v>212.09467976906799</c:v>
                </c:pt>
                <c:pt idx="173">
                  <c:v>211.77176589448655</c:v>
                </c:pt>
                <c:pt idx="174">
                  <c:v>211.24766088855003</c:v>
                </c:pt>
                <c:pt idx="175">
                  <c:v>210.10857173299638</c:v>
                </c:pt>
                <c:pt idx="176">
                  <c:v>208.72367917708956</c:v>
                </c:pt>
                <c:pt idx="177">
                  <c:v>207.57579373182904</c:v>
                </c:pt>
                <c:pt idx="178">
                  <c:v>206.44533069605751</c:v>
                </c:pt>
                <c:pt idx="179">
                  <c:v>204.89479538988039</c:v>
                </c:pt>
                <c:pt idx="180">
                  <c:v>202.03441514502225</c:v>
                </c:pt>
                <c:pt idx="181">
                  <c:v>199.12426350595268</c:v>
                </c:pt>
                <c:pt idx="182">
                  <c:v>196.11849652448501</c:v>
                </c:pt>
                <c:pt idx="183">
                  <c:v>193.40878763582981</c:v>
                </c:pt>
                <c:pt idx="184">
                  <c:v>190.90197701350442</c:v>
                </c:pt>
                <c:pt idx="185">
                  <c:v>187.2013486885721</c:v>
                </c:pt>
                <c:pt idx="186">
                  <c:v>184.83127946004447</c:v>
                </c:pt>
                <c:pt idx="187">
                  <c:v>182.86734037786738</c:v>
                </c:pt>
                <c:pt idx="188">
                  <c:v>180.46494005221675</c:v>
                </c:pt>
                <c:pt idx="189">
                  <c:v>177.95930747706316</c:v>
                </c:pt>
                <c:pt idx="190">
                  <c:v>176.01546518008161</c:v>
                </c:pt>
                <c:pt idx="191">
                  <c:v>174.03472416758362</c:v>
                </c:pt>
                <c:pt idx="192">
                  <c:v>171.78792629830764</c:v>
                </c:pt>
                <c:pt idx="193">
                  <c:v>168.79684996944056</c:v>
                </c:pt>
                <c:pt idx="194">
                  <c:v>165.75131717860302</c:v>
                </c:pt>
                <c:pt idx="195">
                  <c:v>163.02739424294617</c:v>
                </c:pt>
                <c:pt idx="196">
                  <c:v>160.04844373166193</c:v>
                </c:pt>
                <c:pt idx="197">
                  <c:v>156.84886240333887</c:v>
                </c:pt>
                <c:pt idx="198">
                  <c:v>153.43316624837931</c:v>
                </c:pt>
                <c:pt idx="199">
                  <c:v>150.22620644020316</c:v>
                </c:pt>
                <c:pt idx="200">
                  <c:v>147.18222431139739</c:v>
                </c:pt>
                <c:pt idx="201">
                  <c:v>144.32940049603675</c:v>
                </c:pt>
                <c:pt idx="202">
                  <c:v>141.57690934516853</c:v>
                </c:pt>
                <c:pt idx="203">
                  <c:v>139.13053042706525</c:v>
                </c:pt>
                <c:pt idx="204">
                  <c:v>136.87279893991018</c:v>
                </c:pt>
                <c:pt idx="205">
                  <c:v>134.79635824090872</c:v>
                </c:pt>
                <c:pt idx="206">
                  <c:v>132.21696865872258</c:v>
                </c:pt>
                <c:pt idx="207">
                  <c:v>128.78923266547181</c:v>
                </c:pt>
                <c:pt idx="208">
                  <c:v>125.38685619442779</c:v>
                </c:pt>
                <c:pt idx="209">
                  <c:v>122.63506700935515</c:v>
                </c:pt>
                <c:pt idx="210">
                  <c:v>120.22350563035312</c:v>
                </c:pt>
                <c:pt idx="211">
                  <c:v>117.84040746786857</c:v>
                </c:pt>
                <c:pt idx="212">
                  <c:v>115.89156917073656</c:v>
                </c:pt>
                <c:pt idx="213">
                  <c:v>114.0127409940967</c:v>
                </c:pt>
                <c:pt idx="214">
                  <c:v>112.39420086578055</c:v>
                </c:pt>
                <c:pt idx="215">
                  <c:v>110.71503601152135</c:v>
                </c:pt>
                <c:pt idx="216">
                  <c:v>108.84578654089026</c:v>
                </c:pt>
                <c:pt idx="217">
                  <c:v>107.04465149170287</c:v>
                </c:pt>
                <c:pt idx="218">
                  <c:v>105.06519179623857</c:v>
                </c:pt>
                <c:pt idx="219">
                  <c:v>103.29553309789574</c:v>
                </c:pt>
                <c:pt idx="220">
                  <c:v>101.94472039971005</c:v>
                </c:pt>
                <c:pt idx="221">
                  <c:v>100.51661116845132</c:v>
                </c:pt>
                <c:pt idx="222">
                  <c:v>99.206558470358857</c:v>
                </c:pt>
                <c:pt idx="223">
                  <c:v>97.829065568232267</c:v>
                </c:pt>
                <c:pt idx="224">
                  <c:v>96.64399681882287</c:v>
                </c:pt>
                <c:pt idx="225">
                  <c:v>95.686922000865408</c:v>
                </c:pt>
                <c:pt idx="226">
                  <c:v>94.831803988348199</c:v>
                </c:pt>
                <c:pt idx="227">
                  <c:v>94.278101111482428</c:v>
                </c:pt>
                <c:pt idx="228">
                  <c:v>93.631742357971518</c:v>
                </c:pt>
                <c:pt idx="229">
                  <c:v>93.308963007379901</c:v>
                </c:pt>
                <c:pt idx="230">
                  <c:v>92.843534017353392</c:v>
                </c:pt>
                <c:pt idx="231">
                  <c:v>92.453301321531939</c:v>
                </c:pt>
                <c:pt idx="232">
                  <c:v>91.860941219991702</c:v>
                </c:pt>
                <c:pt idx="233">
                  <c:v>91.971969658800589</c:v>
                </c:pt>
                <c:pt idx="234">
                  <c:v>92.219154172789757</c:v>
                </c:pt>
                <c:pt idx="235">
                  <c:v>92.929283812345886</c:v>
                </c:pt>
                <c:pt idx="236">
                  <c:v>93.866253766248434</c:v>
                </c:pt>
                <c:pt idx="237">
                  <c:v>94.739865465980301</c:v>
                </c:pt>
                <c:pt idx="238">
                  <c:v>95.962887194491415</c:v>
                </c:pt>
                <c:pt idx="239">
                  <c:v>96.656709375490095</c:v>
                </c:pt>
                <c:pt idx="240">
                  <c:v>97.28782990464984</c:v>
                </c:pt>
                <c:pt idx="241">
                  <c:v>98.322522431863717</c:v>
                </c:pt>
                <c:pt idx="242">
                  <c:v>99.653049417301617</c:v>
                </c:pt>
                <c:pt idx="243">
                  <c:v>101.29207198631008</c:v>
                </c:pt>
                <c:pt idx="244">
                  <c:v>102.49130835632384</c:v>
                </c:pt>
                <c:pt idx="245">
                  <c:v>103.60603791716525</c:v>
                </c:pt>
                <c:pt idx="246">
                  <c:v>105.07918693190041</c:v>
                </c:pt>
                <c:pt idx="247">
                  <c:v>106.43521621396235</c:v>
                </c:pt>
                <c:pt idx="248">
                  <c:v>107.80213045000237</c:v>
                </c:pt>
                <c:pt idx="249">
                  <c:v>109.25628282691218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5-174F-B223-4B160B155808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BB-Upper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Sheet3!$I$2:$I$251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102.06414359816515</c:v>
                </c:pt>
                <c:pt idx="19">
                  <c:v>108.06623733148031</c:v>
                </c:pt>
                <c:pt idx="20">
                  <c:v>109.20210247949962</c:v>
                </c:pt>
                <c:pt idx="21">
                  <c:v>109.93754627241984</c:v>
                </c:pt>
                <c:pt idx="22">
                  <c:v>109.89545320333207</c:v>
                </c:pt>
                <c:pt idx="23">
                  <c:v>110.32880397278092</c:v>
                </c:pt>
                <c:pt idx="24">
                  <c:v>111.62356904259822</c:v>
                </c:pt>
                <c:pt idx="25">
                  <c:v>111.68709675207242</c:v>
                </c:pt>
                <c:pt idx="26">
                  <c:v>111.73141189359606</c:v>
                </c:pt>
                <c:pt idx="27">
                  <c:v>111.72761287669137</c:v>
                </c:pt>
                <c:pt idx="28">
                  <c:v>110.28718431584333</c:v>
                </c:pt>
                <c:pt idx="29">
                  <c:v>107.57577221087502</c:v>
                </c:pt>
                <c:pt idx="30">
                  <c:v>107.12203961488439</c:v>
                </c:pt>
                <c:pt idx="31">
                  <c:v>106.51688000463197</c:v>
                </c:pt>
                <c:pt idx="32">
                  <c:v>106.39943519104042</c:v>
                </c:pt>
                <c:pt idx="33">
                  <c:v>106.34771735776474</c:v>
                </c:pt>
                <c:pt idx="34">
                  <c:v>106.51700983057094</c:v>
                </c:pt>
                <c:pt idx="35">
                  <c:v>106.8098301581856</c:v>
                </c:pt>
                <c:pt idx="36">
                  <c:v>107.36488885888217</c:v>
                </c:pt>
                <c:pt idx="37">
                  <c:v>107.34290658700674</c:v>
                </c:pt>
                <c:pt idx="38">
                  <c:v>107.3851635516959</c:v>
                </c:pt>
                <c:pt idx="39">
                  <c:v>108.75115834722486</c:v>
                </c:pt>
                <c:pt idx="40">
                  <c:v>108.77428543892528</c:v>
                </c:pt>
                <c:pt idx="41">
                  <c:v>109.11562558123455</c:v>
                </c:pt>
                <c:pt idx="42">
                  <c:v>109.90226885708768</c:v>
                </c:pt>
                <c:pt idx="43">
                  <c:v>113.36905801689839</c:v>
                </c:pt>
                <c:pt idx="44">
                  <c:v>115.61832037545813</c:v>
                </c:pt>
                <c:pt idx="45">
                  <c:v>120.48750961698508</c:v>
                </c:pt>
                <c:pt idx="46">
                  <c:v>125.12165613698124</c:v>
                </c:pt>
                <c:pt idx="47">
                  <c:v>130.2764653535711</c:v>
                </c:pt>
                <c:pt idx="48">
                  <c:v>136.06167157424775</c:v>
                </c:pt>
                <c:pt idx="49">
                  <c:v>139.80574663776048</c:v>
                </c:pt>
                <c:pt idx="50">
                  <c:v>144.74719359183308</c:v>
                </c:pt>
                <c:pt idx="51">
                  <c:v>149.75465796491196</c:v>
                </c:pt>
                <c:pt idx="52">
                  <c:v>153.38188852227134</c:v>
                </c:pt>
                <c:pt idx="53">
                  <c:v>157.59564230427316</c:v>
                </c:pt>
                <c:pt idx="54">
                  <c:v>162.95231578200062</c:v>
                </c:pt>
                <c:pt idx="55">
                  <c:v>166.16482167194161</c:v>
                </c:pt>
                <c:pt idx="56">
                  <c:v>167.8361055220326</c:v>
                </c:pt>
                <c:pt idx="57">
                  <c:v>168.60950994462416</c:v>
                </c:pt>
                <c:pt idx="58">
                  <c:v>169.39767429580917</c:v>
                </c:pt>
                <c:pt idx="59">
                  <c:v>169.42305020807777</c:v>
                </c:pt>
                <c:pt idx="60">
                  <c:v>169.17930145871497</c:v>
                </c:pt>
                <c:pt idx="61">
                  <c:v>168.7675782514207</c:v>
                </c:pt>
                <c:pt idx="62">
                  <c:v>167.25862873045207</c:v>
                </c:pt>
                <c:pt idx="63">
                  <c:v>168.21681588387077</c:v>
                </c:pt>
                <c:pt idx="64">
                  <c:v>167.77224859471761</c:v>
                </c:pt>
                <c:pt idx="65">
                  <c:v>166.48180690536043</c:v>
                </c:pt>
                <c:pt idx="66">
                  <c:v>166.52119073415091</c:v>
                </c:pt>
                <c:pt idx="67">
                  <c:v>166.61249504836874</c:v>
                </c:pt>
                <c:pt idx="68">
                  <c:v>167.0810858528331</c:v>
                </c:pt>
                <c:pt idx="69">
                  <c:v>166.29512456296092</c:v>
                </c:pt>
                <c:pt idx="70">
                  <c:v>165.27604231864007</c:v>
                </c:pt>
                <c:pt idx="71">
                  <c:v>165.55935386034008</c:v>
                </c:pt>
                <c:pt idx="72">
                  <c:v>165.58660250330547</c:v>
                </c:pt>
                <c:pt idx="73">
                  <c:v>166.20304093483895</c:v>
                </c:pt>
                <c:pt idx="74">
                  <c:v>166.16667407187788</c:v>
                </c:pt>
                <c:pt idx="75">
                  <c:v>166.14243990730529</c:v>
                </c:pt>
                <c:pt idx="76">
                  <c:v>165.67912598700281</c:v>
                </c:pt>
                <c:pt idx="77">
                  <c:v>165.80021188022022</c:v>
                </c:pt>
                <c:pt idx="78">
                  <c:v>166.33022876090388</c:v>
                </c:pt>
                <c:pt idx="79">
                  <c:v>166.86728033257555</c:v>
                </c:pt>
                <c:pt idx="80">
                  <c:v>168.67098799631026</c:v>
                </c:pt>
                <c:pt idx="81">
                  <c:v>172.2328265756129</c:v>
                </c:pt>
                <c:pt idx="82">
                  <c:v>174.01483168372619</c:v>
                </c:pt>
                <c:pt idx="83">
                  <c:v>173.0839284121912</c:v>
                </c:pt>
                <c:pt idx="84">
                  <c:v>171.63255114142527</c:v>
                </c:pt>
                <c:pt idx="85">
                  <c:v>170.94185301011359</c:v>
                </c:pt>
                <c:pt idx="86">
                  <c:v>169.09630996247978</c:v>
                </c:pt>
                <c:pt idx="87">
                  <c:v>166.35770794767663</c:v>
                </c:pt>
                <c:pt idx="88">
                  <c:v>163.28699912290719</c:v>
                </c:pt>
                <c:pt idx="89">
                  <c:v>160.79792338986977</c:v>
                </c:pt>
                <c:pt idx="90">
                  <c:v>160.99061535240492</c:v>
                </c:pt>
                <c:pt idx="91">
                  <c:v>161.87365629753663</c:v>
                </c:pt>
                <c:pt idx="92">
                  <c:v>162.14279735564153</c:v>
                </c:pt>
                <c:pt idx="93">
                  <c:v>159.4759437493384</c:v>
                </c:pt>
                <c:pt idx="94">
                  <c:v>158.03425927922672</c:v>
                </c:pt>
                <c:pt idx="95">
                  <c:v>157.71978810034062</c:v>
                </c:pt>
                <c:pt idx="96">
                  <c:v>159.04291335006954</c:v>
                </c:pt>
                <c:pt idx="97">
                  <c:v>160.53746148999821</c:v>
                </c:pt>
                <c:pt idx="98">
                  <c:v>161.37867380698424</c:v>
                </c:pt>
                <c:pt idx="99">
                  <c:v>164.14029873254412</c:v>
                </c:pt>
                <c:pt idx="100">
                  <c:v>165.57872034922127</c:v>
                </c:pt>
                <c:pt idx="101">
                  <c:v>167.25388783880834</c:v>
                </c:pt>
                <c:pt idx="102">
                  <c:v>169.69153935922211</c:v>
                </c:pt>
                <c:pt idx="103">
                  <c:v>171.68677342378203</c:v>
                </c:pt>
                <c:pt idx="104">
                  <c:v>171.54548050205921</c:v>
                </c:pt>
                <c:pt idx="105">
                  <c:v>169.29388932019737</c:v>
                </c:pt>
                <c:pt idx="106">
                  <c:v>168.82020847628192</c:v>
                </c:pt>
                <c:pt idx="107">
                  <c:v>167.50329955898019</c:v>
                </c:pt>
                <c:pt idx="108">
                  <c:v>164.88542114039245</c:v>
                </c:pt>
                <c:pt idx="109">
                  <c:v>160.51837256954337</c:v>
                </c:pt>
                <c:pt idx="110">
                  <c:v>154.53954411349082</c:v>
                </c:pt>
                <c:pt idx="111">
                  <c:v>148.37990090705935</c:v>
                </c:pt>
                <c:pt idx="112">
                  <c:v>143.05035332007623</c:v>
                </c:pt>
                <c:pt idx="113">
                  <c:v>137.62675111970381</c:v>
                </c:pt>
                <c:pt idx="114">
                  <c:v>131.52073192054948</c:v>
                </c:pt>
                <c:pt idx="115">
                  <c:v>131.71339389830425</c:v>
                </c:pt>
                <c:pt idx="116">
                  <c:v>134.62768001730473</c:v>
                </c:pt>
                <c:pt idx="117">
                  <c:v>138.75787458580248</c:v>
                </c:pt>
                <c:pt idx="118">
                  <c:v>145.72367457187033</c:v>
                </c:pt>
                <c:pt idx="119">
                  <c:v>150.56922301889207</c:v>
                </c:pt>
                <c:pt idx="120">
                  <c:v>155.8994721275298</c:v>
                </c:pt>
                <c:pt idx="121">
                  <c:v>160.89630994685544</c:v>
                </c:pt>
                <c:pt idx="122">
                  <c:v>166.81440360857701</c:v>
                </c:pt>
                <c:pt idx="123">
                  <c:v>169.12803735570276</c:v>
                </c:pt>
                <c:pt idx="124">
                  <c:v>173.77341373528418</c:v>
                </c:pt>
                <c:pt idx="125">
                  <c:v>180.41798829101998</c:v>
                </c:pt>
                <c:pt idx="126">
                  <c:v>184.95378951473771</c:v>
                </c:pt>
                <c:pt idx="127">
                  <c:v>190.80440224649658</c:v>
                </c:pt>
                <c:pt idx="128">
                  <c:v>193.84078006040795</c:v>
                </c:pt>
                <c:pt idx="129">
                  <c:v>200.18305077540964</c:v>
                </c:pt>
                <c:pt idx="130">
                  <c:v>203.96074648475445</c:v>
                </c:pt>
                <c:pt idx="131">
                  <c:v>204.69667668687927</c:v>
                </c:pt>
                <c:pt idx="132">
                  <c:v>204.43309469987071</c:v>
                </c:pt>
                <c:pt idx="133">
                  <c:v>204.2581699571748</c:v>
                </c:pt>
                <c:pt idx="134">
                  <c:v>202.92481005944038</c:v>
                </c:pt>
                <c:pt idx="135">
                  <c:v>201.36882305204404</c:v>
                </c:pt>
                <c:pt idx="136">
                  <c:v>200.85420929826228</c:v>
                </c:pt>
                <c:pt idx="137">
                  <c:v>200.71736486754625</c:v>
                </c:pt>
                <c:pt idx="138">
                  <c:v>206.70028399430612</c:v>
                </c:pt>
                <c:pt idx="139">
                  <c:v>214.87693257548779</c:v>
                </c:pt>
                <c:pt idx="140">
                  <c:v>220.76627268559454</c:v>
                </c:pt>
                <c:pt idx="141">
                  <c:v>226.68183812020976</c:v>
                </c:pt>
                <c:pt idx="142">
                  <c:v>228.90572358971258</c:v>
                </c:pt>
                <c:pt idx="143">
                  <c:v>230.04270237945275</c:v>
                </c:pt>
                <c:pt idx="144">
                  <c:v>230.72835810587196</c:v>
                </c:pt>
                <c:pt idx="145">
                  <c:v>232.88308071892442</c:v>
                </c:pt>
                <c:pt idx="146">
                  <c:v>237.0058172835474</c:v>
                </c:pt>
                <c:pt idx="147">
                  <c:v>246.01265676977644</c:v>
                </c:pt>
                <c:pt idx="148">
                  <c:v>253.19259242890706</c:v>
                </c:pt>
                <c:pt idx="149">
                  <c:v>261.79590626723723</c:v>
                </c:pt>
                <c:pt idx="150">
                  <c:v>266.01949440407702</c:v>
                </c:pt>
                <c:pt idx="151">
                  <c:v>267.58847617176326</c:v>
                </c:pt>
                <c:pt idx="152">
                  <c:v>264.24540221155286</c:v>
                </c:pt>
                <c:pt idx="153">
                  <c:v>260.9440929803971</c:v>
                </c:pt>
                <c:pt idx="154">
                  <c:v>258.42663882152448</c:v>
                </c:pt>
                <c:pt idx="155">
                  <c:v>254.68660460280603</c:v>
                </c:pt>
                <c:pt idx="156">
                  <c:v>252.16745486764205</c:v>
                </c:pt>
                <c:pt idx="157">
                  <c:v>249.37824723510624</c:v>
                </c:pt>
                <c:pt idx="158">
                  <c:v>249.24501133307737</c:v>
                </c:pt>
                <c:pt idx="159">
                  <c:v>250.38327630870762</c:v>
                </c:pt>
                <c:pt idx="160">
                  <c:v>255.47887758733955</c:v>
                </c:pt>
                <c:pt idx="161">
                  <c:v>257.97189384160396</c:v>
                </c:pt>
                <c:pt idx="162">
                  <c:v>259.1906526168616</c:v>
                </c:pt>
                <c:pt idx="163">
                  <c:v>258.76868606417554</c:v>
                </c:pt>
                <c:pt idx="164">
                  <c:v>257.68839476350763</c:v>
                </c:pt>
                <c:pt idx="165">
                  <c:v>257.82804186083041</c:v>
                </c:pt>
                <c:pt idx="166">
                  <c:v>258.10627251474591</c:v>
                </c:pt>
                <c:pt idx="167">
                  <c:v>256.45282307710454</c:v>
                </c:pt>
                <c:pt idx="168">
                  <c:v>254.29752584033653</c:v>
                </c:pt>
                <c:pt idx="169">
                  <c:v>250.42943019405874</c:v>
                </c:pt>
                <c:pt idx="170">
                  <c:v>250.727956916344</c:v>
                </c:pt>
                <c:pt idx="171">
                  <c:v>251.83725112893671</c:v>
                </c:pt>
                <c:pt idx="172">
                  <c:v>253.60210211756163</c:v>
                </c:pt>
                <c:pt idx="173">
                  <c:v>254.1734040379842</c:v>
                </c:pt>
                <c:pt idx="174">
                  <c:v>255.18158376631166</c:v>
                </c:pt>
                <c:pt idx="175">
                  <c:v>257.83395552685721</c:v>
                </c:pt>
                <c:pt idx="176">
                  <c:v>259.20962933835307</c:v>
                </c:pt>
                <c:pt idx="177">
                  <c:v>259.53503365635868</c:v>
                </c:pt>
                <c:pt idx="178">
                  <c:v>258.8816447140677</c:v>
                </c:pt>
                <c:pt idx="179">
                  <c:v>256.83807068725463</c:v>
                </c:pt>
                <c:pt idx="180">
                  <c:v>249.88409721844133</c:v>
                </c:pt>
                <c:pt idx="181">
                  <c:v>245.15240397588752</c:v>
                </c:pt>
                <c:pt idx="182">
                  <c:v>239.69484482205854</c:v>
                </c:pt>
                <c:pt idx="183">
                  <c:v>237.80026483150544</c:v>
                </c:pt>
                <c:pt idx="184">
                  <c:v>237.99300806672247</c:v>
                </c:pt>
                <c:pt idx="185">
                  <c:v>233.67729217586879</c:v>
                </c:pt>
                <c:pt idx="186">
                  <c:v>231.87010065832578</c:v>
                </c:pt>
                <c:pt idx="187">
                  <c:v>226.95590985784483</c:v>
                </c:pt>
                <c:pt idx="188">
                  <c:v>218.10675633234388</c:v>
                </c:pt>
                <c:pt idx="189">
                  <c:v>213.68406237019326</c:v>
                </c:pt>
                <c:pt idx="190">
                  <c:v>213.8390606147546</c:v>
                </c:pt>
                <c:pt idx="191">
                  <c:v>215.57980189165443</c:v>
                </c:pt>
                <c:pt idx="192">
                  <c:v>216.85419923124599</c:v>
                </c:pt>
                <c:pt idx="193">
                  <c:v>216.97523539360131</c:v>
                </c:pt>
                <c:pt idx="194">
                  <c:v>217.47979498870484</c:v>
                </c:pt>
                <c:pt idx="195">
                  <c:v>219.3721762722046</c:v>
                </c:pt>
                <c:pt idx="196">
                  <c:v>219.6876602780859</c:v>
                </c:pt>
                <c:pt idx="197">
                  <c:v>217.34977099511988</c:v>
                </c:pt>
                <c:pt idx="198">
                  <c:v>212.27507267113748</c:v>
                </c:pt>
                <c:pt idx="199">
                  <c:v>205.32636858473654</c:v>
                </c:pt>
                <c:pt idx="200">
                  <c:v>200.18104168774201</c:v>
                </c:pt>
                <c:pt idx="201">
                  <c:v>196.94783494919881</c:v>
                </c:pt>
                <c:pt idx="202">
                  <c:v>193.49255763537633</c:v>
                </c:pt>
                <c:pt idx="203">
                  <c:v>190.59900743450953</c:v>
                </c:pt>
                <c:pt idx="204">
                  <c:v>188.22923941889556</c:v>
                </c:pt>
                <c:pt idx="205">
                  <c:v>187.29140133213349</c:v>
                </c:pt>
                <c:pt idx="206">
                  <c:v>184.0744407174727</c:v>
                </c:pt>
                <c:pt idx="207">
                  <c:v>176.23501169262929</c:v>
                </c:pt>
                <c:pt idx="208">
                  <c:v>166.53100731419954</c:v>
                </c:pt>
                <c:pt idx="209">
                  <c:v>160.36152216494503</c:v>
                </c:pt>
                <c:pt idx="210">
                  <c:v>154.1926604275815</c:v>
                </c:pt>
                <c:pt idx="211">
                  <c:v>150.09743046124419</c:v>
                </c:pt>
                <c:pt idx="212">
                  <c:v>145.35171402487379</c:v>
                </c:pt>
                <c:pt idx="213">
                  <c:v>143.19360303535515</c:v>
                </c:pt>
                <c:pt idx="214">
                  <c:v>141.52418609410969</c:v>
                </c:pt>
                <c:pt idx="215">
                  <c:v>141.05873081552232</c:v>
                </c:pt>
                <c:pt idx="216">
                  <c:v>141.44981622719263</c:v>
                </c:pt>
                <c:pt idx="217">
                  <c:v>140.31728587809826</c:v>
                </c:pt>
                <c:pt idx="218">
                  <c:v>138.91286318007576</c:v>
                </c:pt>
                <c:pt idx="219">
                  <c:v>134.44105847890336</c:v>
                </c:pt>
                <c:pt idx="220">
                  <c:v>130.63793386566019</c:v>
                </c:pt>
                <c:pt idx="221">
                  <c:v>128.16035514732866</c:v>
                </c:pt>
                <c:pt idx="222">
                  <c:v>125.24064391120046</c:v>
                </c:pt>
                <c:pt idx="223">
                  <c:v>121.76339221969731</c:v>
                </c:pt>
                <c:pt idx="224">
                  <c:v>117.79202400867086</c:v>
                </c:pt>
                <c:pt idx="225">
                  <c:v>114.64775883335825</c:v>
                </c:pt>
                <c:pt idx="226">
                  <c:v>111.69389954712059</c:v>
                </c:pt>
                <c:pt idx="227">
                  <c:v>110.01484263063602</c:v>
                </c:pt>
                <c:pt idx="228">
                  <c:v>108.37185650792347</c:v>
                </c:pt>
                <c:pt idx="229">
                  <c:v>106.97302174945872</c:v>
                </c:pt>
                <c:pt idx="230">
                  <c:v>104.58257468828229</c:v>
                </c:pt>
                <c:pt idx="231">
                  <c:v>103.75037116200252</c:v>
                </c:pt>
                <c:pt idx="232">
                  <c:v>100.90458442024615</c:v>
                </c:pt>
                <c:pt idx="233">
                  <c:v>101.57540930309732</c:v>
                </c:pt>
                <c:pt idx="234">
                  <c:v>103.25451277794235</c:v>
                </c:pt>
                <c:pt idx="235">
                  <c:v>106.93947782350513</c:v>
                </c:pt>
                <c:pt idx="236">
                  <c:v>109.04127158586405</c:v>
                </c:pt>
                <c:pt idx="237">
                  <c:v>111.16108357818325</c:v>
                </c:pt>
                <c:pt idx="238">
                  <c:v>113.4824305171541</c:v>
                </c:pt>
                <c:pt idx="239">
                  <c:v>115.20097089595863</c:v>
                </c:pt>
                <c:pt idx="240">
                  <c:v>117.2098073571964</c:v>
                </c:pt>
                <c:pt idx="241">
                  <c:v>119.09129596996601</c:v>
                </c:pt>
                <c:pt idx="242">
                  <c:v>122.93270704362686</c:v>
                </c:pt>
                <c:pt idx="243">
                  <c:v>127.44587436466313</c:v>
                </c:pt>
                <c:pt idx="244">
                  <c:v>129.41638274338314</c:v>
                </c:pt>
                <c:pt idx="245">
                  <c:v>130.67918094538265</c:v>
                </c:pt>
                <c:pt idx="246">
                  <c:v>133.26411965616754</c:v>
                </c:pt>
                <c:pt idx="247">
                  <c:v>134.99394292922304</c:v>
                </c:pt>
                <c:pt idx="248">
                  <c:v>135.19134685630976</c:v>
                </c:pt>
                <c:pt idx="249">
                  <c:v>137.56104066106553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5-174F-B223-4B160B155808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BB-Lower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74.346920803869551</c:v>
                </c:pt>
                <c:pt idx="19">
                  <c:v>78.594385994354965</c:v>
                </c:pt>
                <c:pt idx="20">
                  <c:v>78.57256797267425</c:v>
                </c:pt>
                <c:pt idx="21">
                  <c:v>78.864927095062484</c:v>
                </c:pt>
                <c:pt idx="22">
                  <c:v>78.764831807382222</c:v>
                </c:pt>
                <c:pt idx="23">
                  <c:v>79.001436672565319</c:v>
                </c:pt>
                <c:pt idx="24">
                  <c:v>79.453428656338346</c:v>
                </c:pt>
                <c:pt idx="25">
                  <c:v>80.552444229850238</c:v>
                </c:pt>
                <c:pt idx="26">
                  <c:v>80.860556522086341</c:v>
                </c:pt>
                <c:pt idx="27">
                  <c:v>81.649659645558458</c:v>
                </c:pt>
                <c:pt idx="28">
                  <c:v>84.364517653420322</c:v>
                </c:pt>
                <c:pt idx="29">
                  <c:v>88.082223387507781</c:v>
                </c:pt>
                <c:pt idx="30">
                  <c:v>88.923912419014641</c:v>
                </c:pt>
                <c:pt idx="31">
                  <c:v>90.254236800839337</c:v>
                </c:pt>
                <c:pt idx="32">
                  <c:v>90.447556000021279</c:v>
                </c:pt>
                <c:pt idx="33">
                  <c:v>90.063628888687589</c:v>
                </c:pt>
                <c:pt idx="34">
                  <c:v>90.048583609991169</c:v>
                </c:pt>
                <c:pt idx="35">
                  <c:v>90.180568245559641</c:v>
                </c:pt>
                <c:pt idx="36">
                  <c:v>89.893247700394099</c:v>
                </c:pt>
                <c:pt idx="37">
                  <c:v>89.831118174836902</c:v>
                </c:pt>
                <c:pt idx="38">
                  <c:v>89.842901069577934</c:v>
                </c:pt>
                <c:pt idx="39">
                  <c:v>88.923638224889388</c:v>
                </c:pt>
                <c:pt idx="40">
                  <c:v>88.916414175958224</c:v>
                </c:pt>
                <c:pt idx="41">
                  <c:v>88.810727275136884</c:v>
                </c:pt>
                <c:pt idx="42">
                  <c:v>89.357900728350216</c:v>
                </c:pt>
                <c:pt idx="43">
                  <c:v>87.325758467155723</c:v>
                </c:pt>
                <c:pt idx="44">
                  <c:v>85.867798669788584</c:v>
                </c:pt>
                <c:pt idx="45">
                  <c:v>82.953457258505637</c:v>
                </c:pt>
                <c:pt idx="46">
                  <c:v>80.853175838616067</c:v>
                </c:pt>
                <c:pt idx="47">
                  <c:v>78.418886633846682</c:v>
                </c:pt>
                <c:pt idx="48">
                  <c:v>75.915226857449028</c:v>
                </c:pt>
                <c:pt idx="49">
                  <c:v>75.7151817480283</c:v>
                </c:pt>
                <c:pt idx="50">
                  <c:v>74.645400577249106</c:v>
                </c:pt>
                <c:pt idx="51">
                  <c:v>73.466209119916783</c:v>
                </c:pt>
                <c:pt idx="52">
                  <c:v>74.124226530181232</c:v>
                </c:pt>
                <c:pt idx="53">
                  <c:v>74.626065028910318</c:v>
                </c:pt>
                <c:pt idx="54">
                  <c:v>74.03045072277385</c:v>
                </c:pt>
                <c:pt idx="55">
                  <c:v>75.110953873304453</c:v>
                </c:pt>
                <c:pt idx="56">
                  <c:v>77.017071386683057</c:v>
                </c:pt>
                <c:pt idx="57">
                  <c:v>80.686694712081248</c:v>
                </c:pt>
                <c:pt idx="58">
                  <c:v>84.447735073902322</c:v>
                </c:pt>
                <c:pt idx="59">
                  <c:v>87.53934905599499</c:v>
                </c:pt>
                <c:pt idx="60">
                  <c:v>92.344014728845693</c:v>
                </c:pt>
                <c:pt idx="61">
                  <c:v>97.564409958460004</c:v>
                </c:pt>
                <c:pt idx="62">
                  <c:v>103.20353777428818</c:v>
                </c:pt>
                <c:pt idx="63">
                  <c:v>106.51569526263108</c:v>
                </c:pt>
                <c:pt idx="64">
                  <c:v>111.20517301335877</c:v>
                </c:pt>
                <c:pt idx="65">
                  <c:v>115.36940913920121</c:v>
                </c:pt>
                <c:pt idx="66">
                  <c:v>118.70690740588847</c:v>
                </c:pt>
                <c:pt idx="67">
                  <c:v>121.60207141299495</c:v>
                </c:pt>
                <c:pt idx="68">
                  <c:v>123.64029322947016</c:v>
                </c:pt>
                <c:pt idx="69">
                  <c:v>127.00328680368462</c:v>
                </c:pt>
                <c:pt idx="70">
                  <c:v>129.16479384791739</c:v>
                </c:pt>
                <c:pt idx="71">
                  <c:v>128.72762096641645</c:v>
                </c:pt>
                <c:pt idx="72">
                  <c:v>128.68335548631291</c:v>
                </c:pt>
                <c:pt idx="73">
                  <c:v>129.12126150092098</c:v>
                </c:pt>
                <c:pt idx="74">
                  <c:v>129.07874736789637</c:v>
                </c:pt>
                <c:pt idx="75">
                  <c:v>129.26068383260588</c:v>
                </c:pt>
                <c:pt idx="76">
                  <c:v>130.50478068633771</c:v>
                </c:pt>
                <c:pt idx="77">
                  <c:v>130.26043716874972</c:v>
                </c:pt>
                <c:pt idx="78">
                  <c:v>129.09187407799595</c:v>
                </c:pt>
                <c:pt idx="79">
                  <c:v>128.2575986624359</c:v>
                </c:pt>
                <c:pt idx="80">
                  <c:v>124.8331375990381</c:v>
                </c:pt>
                <c:pt idx="81">
                  <c:v>118.28196815618421</c:v>
                </c:pt>
                <c:pt idx="82">
                  <c:v>114.13945692887141</c:v>
                </c:pt>
                <c:pt idx="83">
                  <c:v>112.43787932864949</c:v>
                </c:pt>
                <c:pt idx="84">
                  <c:v>111.41876595460944</c:v>
                </c:pt>
                <c:pt idx="85">
                  <c:v>111.33606230058521</c:v>
                </c:pt>
                <c:pt idx="86">
                  <c:v>110.38213364048754</c:v>
                </c:pt>
                <c:pt idx="87">
                  <c:v>110.88738692305905</c:v>
                </c:pt>
                <c:pt idx="88">
                  <c:v>112.29630309516673</c:v>
                </c:pt>
                <c:pt idx="89">
                  <c:v>113.77778078499666</c:v>
                </c:pt>
                <c:pt idx="90">
                  <c:v>113.67886826041195</c:v>
                </c:pt>
                <c:pt idx="91">
                  <c:v>113.71913122739124</c:v>
                </c:pt>
                <c:pt idx="92">
                  <c:v>113.8257123592708</c:v>
                </c:pt>
                <c:pt idx="93">
                  <c:v>115.16379136525734</c:v>
                </c:pt>
                <c:pt idx="94">
                  <c:v>115.55545121633111</c:v>
                </c:pt>
                <c:pt idx="95">
                  <c:v>113.64493935474631</c:v>
                </c:pt>
                <c:pt idx="96">
                  <c:v>108.86951439409549</c:v>
                </c:pt>
                <c:pt idx="97">
                  <c:v>104.49117070519273</c:v>
                </c:pt>
                <c:pt idx="98">
                  <c:v>101.09379800142898</c:v>
                </c:pt>
                <c:pt idx="99">
                  <c:v>95.162259878270618</c:v>
                </c:pt>
                <c:pt idx="100">
                  <c:v>91.389642933154505</c:v>
                </c:pt>
                <c:pt idx="101">
                  <c:v>88.160907983773015</c:v>
                </c:pt>
                <c:pt idx="102">
                  <c:v>83.263202439330257</c:v>
                </c:pt>
                <c:pt idx="103">
                  <c:v>78.042235455318959</c:v>
                </c:pt>
                <c:pt idx="104">
                  <c:v>75.910757363382686</c:v>
                </c:pt>
                <c:pt idx="105">
                  <c:v>75.572217801264614</c:v>
                </c:pt>
                <c:pt idx="106">
                  <c:v>74.445245658798001</c:v>
                </c:pt>
                <c:pt idx="107">
                  <c:v>73.579547370675286</c:v>
                </c:pt>
                <c:pt idx="108">
                  <c:v>73.392939603272964</c:v>
                </c:pt>
                <c:pt idx="109">
                  <c:v>73.839865194835397</c:v>
                </c:pt>
                <c:pt idx="110">
                  <c:v>76.886331918065352</c:v>
                </c:pt>
                <c:pt idx="111">
                  <c:v>80.373245359627106</c:v>
                </c:pt>
                <c:pt idx="112">
                  <c:v>83.682844820000142</c:v>
                </c:pt>
                <c:pt idx="113">
                  <c:v>87.382949906170751</c:v>
                </c:pt>
                <c:pt idx="114">
                  <c:v>91.511188130554686</c:v>
                </c:pt>
                <c:pt idx="115">
                  <c:v>91.385620502259343</c:v>
                </c:pt>
                <c:pt idx="116">
                  <c:v>89.954192869932939</c:v>
                </c:pt>
                <c:pt idx="117">
                  <c:v>87.839147154951391</c:v>
                </c:pt>
                <c:pt idx="118">
                  <c:v>83.770634562890507</c:v>
                </c:pt>
                <c:pt idx="119">
                  <c:v>82.666383786272263</c:v>
                </c:pt>
                <c:pt idx="120">
                  <c:v>81.050395394037338</c:v>
                </c:pt>
                <c:pt idx="121">
                  <c:v>80.270532565963094</c:v>
                </c:pt>
                <c:pt idx="122">
                  <c:v>80.033838846431024</c:v>
                </c:pt>
                <c:pt idx="123">
                  <c:v>83.139191673376487</c:v>
                </c:pt>
                <c:pt idx="124">
                  <c:v>83.407492283026102</c:v>
                </c:pt>
                <c:pt idx="125">
                  <c:v>81.782995905510987</c:v>
                </c:pt>
                <c:pt idx="126">
                  <c:v>82.372811129414728</c:v>
                </c:pt>
                <c:pt idx="127">
                  <c:v>82.530735469282817</c:v>
                </c:pt>
                <c:pt idx="128">
                  <c:v>85.05768670706054</c:v>
                </c:pt>
                <c:pt idx="129">
                  <c:v>86.732740657000747</c:v>
                </c:pt>
                <c:pt idx="130">
                  <c:v>88.820024508297365</c:v>
                </c:pt>
                <c:pt idx="131">
                  <c:v>92.972410572380824</c:v>
                </c:pt>
                <c:pt idx="132">
                  <c:v>97.496531738817581</c:v>
                </c:pt>
                <c:pt idx="133">
                  <c:v>102.16582814639763</c:v>
                </c:pt>
                <c:pt idx="134">
                  <c:v>109.27569945014861</c:v>
                </c:pt>
                <c:pt idx="135">
                  <c:v>115.67716996990953</c:v>
                </c:pt>
                <c:pt idx="136">
                  <c:v>121.49181652870111</c:v>
                </c:pt>
                <c:pt idx="137">
                  <c:v>126.66420171467192</c:v>
                </c:pt>
                <c:pt idx="138">
                  <c:v>126.37150380431183</c:v>
                </c:pt>
                <c:pt idx="139">
                  <c:v>125.12592938156422</c:v>
                </c:pt>
                <c:pt idx="140">
                  <c:v>125.63337141896798</c:v>
                </c:pt>
                <c:pt idx="141">
                  <c:v>126.22708204521551</c:v>
                </c:pt>
                <c:pt idx="142">
                  <c:v>128.32559088821893</c:v>
                </c:pt>
                <c:pt idx="143">
                  <c:v>132.26173785808544</c:v>
                </c:pt>
                <c:pt idx="144">
                  <c:v>135.82646693978791</c:v>
                </c:pt>
                <c:pt idx="145">
                  <c:v>137.67431885814335</c:v>
                </c:pt>
                <c:pt idx="146">
                  <c:v>138.94419300933396</c:v>
                </c:pt>
                <c:pt idx="147">
                  <c:v>136.07232397847352</c:v>
                </c:pt>
                <c:pt idx="148">
                  <c:v>135.71872204389285</c:v>
                </c:pt>
                <c:pt idx="149">
                  <c:v>132.53095108146812</c:v>
                </c:pt>
                <c:pt idx="150">
                  <c:v>133.68373040038242</c:v>
                </c:pt>
                <c:pt idx="151">
                  <c:v>138.17996507573338</c:v>
                </c:pt>
                <c:pt idx="152">
                  <c:v>145.11877588831607</c:v>
                </c:pt>
                <c:pt idx="153">
                  <c:v>151.72838703332843</c:v>
                </c:pt>
                <c:pt idx="154">
                  <c:v>156.88016063818037</c:v>
                </c:pt>
                <c:pt idx="155">
                  <c:v>163.68187665094786</c:v>
                </c:pt>
                <c:pt idx="156">
                  <c:v>169.28210333017165</c:v>
                </c:pt>
                <c:pt idx="157">
                  <c:v>174.95533167997013</c:v>
                </c:pt>
                <c:pt idx="158">
                  <c:v>176.75220835387503</c:v>
                </c:pt>
                <c:pt idx="159">
                  <c:v>176.92143924392374</c:v>
                </c:pt>
                <c:pt idx="160">
                  <c:v>175.08275176872345</c:v>
                </c:pt>
                <c:pt idx="161">
                  <c:v>174.68735176839834</c:v>
                </c:pt>
                <c:pt idx="162">
                  <c:v>176.76255969790151</c:v>
                </c:pt>
                <c:pt idx="163">
                  <c:v>179.02315574512625</c:v>
                </c:pt>
                <c:pt idx="164">
                  <c:v>181.27022971395937</c:v>
                </c:pt>
                <c:pt idx="165">
                  <c:v>183.35919164811668</c:v>
                </c:pt>
                <c:pt idx="166">
                  <c:v>182.23307143979451</c:v>
                </c:pt>
                <c:pt idx="167">
                  <c:v>181.81205070655122</c:v>
                </c:pt>
                <c:pt idx="168">
                  <c:v>182.43765490955454</c:v>
                </c:pt>
                <c:pt idx="169">
                  <c:v>183.10931368257297</c:v>
                </c:pt>
                <c:pt idx="170">
                  <c:v>178.94639354935225</c:v>
                </c:pt>
                <c:pt idx="171">
                  <c:v>173.61105005747879</c:v>
                </c:pt>
                <c:pt idx="172">
                  <c:v>170.58725742057436</c:v>
                </c:pt>
                <c:pt idx="173">
                  <c:v>169.3701277509889</c:v>
                </c:pt>
                <c:pt idx="174">
                  <c:v>167.3137380107884</c:v>
                </c:pt>
                <c:pt idx="175">
                  <c:v>162.38318793913555</c:v>
                </c:pt>
                <c:pt idx="176">
                  <c:v>158.23772901582606</c:v>
                </c:pt>
                <c:pt idx="177">
                  <c:v>155.61655380729943</c:v>
                </c:pt>
                <c:pt idx="178">
                  <c:v>154.00901667804732</c:v>
                </c:pt>
                <c:pt idx="179">
                  <c:v>152.95152009250614</c:v>
                </c:pt>
                <c:pt idx="180">
                  <c:v>154.18473307160318</c:v>
                </c:pt>
                <c:pt idx="181">
                  <c:v>153.09612303601784</c:v>
                </c:pt>
                <c:pt idx="182">
                  <c:v>152.54214822691148</c:v>
                </c:pt>
                <c:pt idx="183">
                  <c:v>149.01731044015418</c:v>
                </c:pt>
                <c:pt idx="184">
                  <c:v>143.81094596028638</c:v>
                </c:pt>
                <c:pt idx="185">
                  <c:v>140.72540520127541</c:v>
                </c:pt>
                <c:pt idx="186">
                  <c:v>137.79245826176316</c:v>
                </c:pt>
                <c:pt idx="187">
                  <c:v>138.77877089788993</c:v>
                </c:pt>
                <c:pt idx="188">
                  <c:v>142.82312377208962</c:v>
                </c:pt>
                <c:pt idx="189">
                  <c:v>142.23455258393307</c:v>
                </c:pt>
                <c:pt idx="190">
                  <c:v>138.19186974540861</c:v>
                </c:pt>
                <c:pt idx="191">
                  <c:v>132.48964644351281</c:v>
                </c:pt>
                <c:pt idx="192">
                  <c:v>126.72165336536929</c:v>
                </c:pt>
                <c:pt idx="193">
                  <c:v>120.61846454527981</c:v>
                </c:pt>
                <c:pt idx="194">
                  <c:v>114.02283936850118</c:v>
                </c:pt>
                <c:pt idx="195">
                  <c:v>106.68261221368775</c:v>
                </c:pt>
                <c:pt idx="196">
                  <c:v>100.40922718523795</c:v>
                </c:pt>
                <c:pt idx="197">
                  <c:v>96.347953811557858</c:v>
                </c:pt>
                <c:pt idx="198">
                  <c:v>94.591259825621151</c:v>
                </c:pt>
                <c:pt idx="199">
                  <c:v>95.126044295669772</c:v>
                </c:pt>
                <c:pt idx="200">
                  <c:v>94.183406935052773</c:v>
                </c:pt>
                <c:pt idx="201">
                  <c:v>91.710966042874702</c:v>
                </c:pt>
                <c:pt idx="202">
                  <c:v>89.661261054960733</c:v>
                </c:pt>
                <c:pt idx="203">
                  <c:v>87.662053419620975</c:v>
                </c:pt>
                <c:pt idx="204">
                  <c:v>85.516358460924806</c:v>
                </c:pt>
                <c:pt idx="205">
                  <c:v>82.301315149683958</c:v>
                </c:pt>
                <c:pt idx="206">
                  <c:v>80.359496599972459</c:v>
                </c:pt>
                <c:pt idx="207">
                  <c:v>81.343453638314344</c:v>
                </c:pt>
                <c:pt idx="208">
                  <c:v>84.242705074656058</c:v>
                </c:pt>
                <c:pt idx="209">
                  <c:v>84.908611853765265</c:v>
                </c:pt>
                <c:pt idx="210">
                  <c:v>86.254350833124732</c:v>
                </c:pt>
                <c:pt idx="211">
                  <c:v>85.583384474492959</c:v>
                </c:pt>
                <c:pt idx="212">
                  <c:v>86.431424316599347</c:v>
                </c:pt>
                <c:pt idx="213">
                  <c:v>84.831878952838252</c:v>
                </c:pt>
                <c:pt idx="214">
                  <c:v>83.2642156374514</c:v>
                </c:pt>
                <c:pt idx="215">
                  <c:v>80.371341207520373</c:v>
                </c:pt>
                <c:pt idx="216">
                  <c:v>76.241756854587891</c:v>
                </c:pt>
                <c:pt idx="217">
                  <c:v>73.772017105307469</c:v>
                </c:pt>
                <c:pt idx="218">
                  <c:v>71.217520412401356</c:v>
                </c:pt>
                <c:pt idx="219">
                  <c:v>72.150007716888126</c:v>
                </c:pt>
                <c:pt idx="220">
                  <c:v>73.251506933759913</c:v>
                </c:pt>
                <c:pt idx="221">
                  <c:v>72.872867189573981</c:v>
                </c:pt>
                <c:pt idx="222">
                  <c:v>73.172473029517249</c:v>
                </c:pt>
                <c:pt idx="223">
                  <c:v>73.894738916767224</c:v>
                </c:pt>
                <c:pt idx="224">
                  <c:v>75.495969628974876</c:v>
                </c:pt>
                <c:pt idx="225">
                  <c:v>76.726085168372563</c:v>
                </c:pt>
                <c:pt idx="226">
                  <c:v>77.969708429575803</c:v>
                </c:pt>
                <c:pt idx="227">
                  <c:v>78.541359592328831</c:v>
                </c:pt>
                <c:pt idx="228">
                  <c:v>78.891628208019569</c:v>
                </c:pt>
                <c:pt idx="229">
                  <c:v>79.644904265301079</c:v>
                </c:pt>
                <c:pt idx="230">
                  <c:v>81.104493346424491</c:v>
                </c:pt>
                <c:pt idx="231">
                  <c:v>81.156231481061354</c:v>
                </c:pt>
                <c:pt idx="232">
                  <c:v>82.817298019737251</c:v>
                </c:pt>
                <c:pt idx="233">
                  <c:v>82.368530014503861</c:v>
                </c:pt>
                <c:pt idx="234">
                  <c:v>81.183795567637162</c:v>
                </c:pt>
                <c:pt idx="235">
                  <c:v>78.919089801186644</c:v>
                </c:pt>
                <c:pt idx="236">
                  <c:v>78.691235946632816</c:v>
                </c:pt>
                <c:pt idx="237">
                  <c:v>78.318647353777351</c:v>
                </c:pt>
                <c:pt idx="238">
                  <c:v>78.443343871828731</c:v>
                </c:pt>
                <c:pt idx="239">
                  <c:v>78.112447855021557</c:v>
                </c:pt>
                <c:pt idx="240">
                  <c:v>77.365852452103283</c:v>
                </c:pt>
                <c:pt idx="241">
                  <c:v>77.553748893761423</c:v>
                </c:pt>
                <c:pt idx="242">
                  <c:v>76.37339179097637</c:v>
                </c:pt>
                <c:pt idx="243">
                  <c:v>75.138269607957028</c:v>
                </c:pt>
                <c:pt idx="244">
                  <c:v>75.56623396926453</c:v>
                </c:pt>
                <c:pt idx="245">
                  <c:v>76.532894888947865</c:v>
                </c:pt>
                <c:pt idx="246">
                  <c:v>76.894254207633281</c:v>
                </c:pt>
                <c:pt idx="247">
                  <c:v>77.876489498701673</c:v>
                </c:pt>
                <c:pt idx="248">
                  <c:v>80.412914043694968</c:v>
                </c:pt>
                <c:pt idx="249">
                  <c:v>80.951524992758834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5-174F-B223-4B160B155808}"/>
            </c:ext>
          </c:extLst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Sheet3!$K$2:$K$251</c:f>
              <c:numCache>
                <c:formatCode>0.00</c:formatCode>
                <c:ptCount val="250"/>
                <c:pt idx="0">
                  <c:v>90</c:v>
                </c:pt>
                <c:pt idx="1">
                  <c:v>89.984822357223237</c:v>
                </c:pt>
                <c:pt idx="2">
                  <c:v>90.393863412066651</c:v>
                </c:pt>
                <c:pt idx="3">
                  <c:v>90.520532065071734</c:v>
                </c:pt>
                <c:pt idx="4">
                  <c:v>90.216686417967423</c:v>
                </c:pt>
                <c:pt idx="5">
                  <c:v>90.028965179432902</c:v>
                </c:pt>
                <c:pt idx="6">
                  <c:v>90.310794397407662</c:v>
                </c:pt>
                <c:pt idx="7">
                  <c:v>90.341497358682943</c:v>
                </c:pt>
                <c:pt idx="8">
                  <c:v>89.823340601290994</c:v>
                </c:pt>
                <c:pt idx="9">
                  <c:v>89.214783604391954</c:v>
                </c:pt>
                <c:pt idx="10">
                  <c:v>89.483252300246534</c:v>
                </c:pt>
                <c:pt idx="11">
                  <c:v>89.693410994881532</c:v>
                </c:pt>
                <c:pt idx="12">
                  <c:v>90.092274924050102</c:v>
                </c:pt>
                <c:pt idx="13">
                  <c:v>91.009278055995793</c:v>
                </c:pt>
                <c:pt idx="14">
                  <c:v>91.741941862532457</c:v>
                </c:pt>
                <c:pt idx="15">
                  <c:v>92.210186734027147</c:v>
                </c:pt>
                <c:pt idx="16">
                  <c:v>93.008541541883787</c:v>
                </c:pt>
                <c:pt idx="17">
                  <c:v>93.531937882213072</c:v>
                </c:pt>
                <c:pt idx="18">
                  <c:v>94.048050888664918</c:v>
                </c:pt>
                <c:pt idx="19">
                  <c:v>94.852578350506917</c:v>
                </c:pt>
                <c:pt idx="20">
                  <c:v>95.451425294590621</c:v>
                </c:pt>
                <c:pt idx="21">
                  <c:v>95.895924209765667</c:v>
                </c:pt>
                <c:pt idx="22">
                  <c:v>95.606585700778282</c:v>
                </c:pt>
                <c:pt idx="23">
                  <c:v>95.874857597365136</c:v>
                </c:pt>
                <c:pt idx="24">
                  <c:v>96.724654331556977</c:v>
                </c:pt>
                <c:pt idx="25">
                  <c:v>97.024310704095925</c:v>
                </c:pt>
                <c:pt idx="26">
                  <c:v>96.975561713778688</c:v>
                </c:pt>
                <c:pt idx="27">
                  <c:v>97.119433603559031</c:v>
                </c:pt>
                <c:pt idx="28">
                  <c:v>97.169501439049213</c:v>
                </c:pt>
                <c:pt idx="29">
                  <c:v>96.819684961524771</c:v>
                </c:pt>
                <c:pt idx="30">
                  <c:v>96.733359657191684</c:v>
                </c:pt>
                <c:pt idx="31">
                  <c:v>96.943665052662666</c:v>
                </c:pt>
                <c:pt idx="32">
                  <c:v>96.724289914985732</c:v>
                </c:pt>
                <c:pt idx="33">
                  <c:v>96.594772624357205</c:v>
                </c:pt>
                <c:pt idx="34">
                  <c:v>96.942386656868763</c:v>
                </c:pt>
                <c:pt idx="35">
                  <c:v>97.319927227172499</c:v>
                </c:pt>
                <c:pt idx="36">
                  <c:v>97.886628802854389</c:v>
                </c:pt>
                <c:pt idx="37">
                  <c:v>97.865338930298265</c:v>
                </c:pt>
                <c:pt idx="38">
                  <c:v>98.020213607818377</c:v>
                </c:pt>
                <c:pt idx="39">
                  <c:v>98.871898859112832</c:v>
                </c:pt>
                <c:pt idx="40">
                  <c:v>99.103099128823828</c:v>
                </c:pt>
                <c:pt idx="41">
                  <c:v>99.424251242155634</c:v>
                </c:pt>
                <c:pt idx="42">
                  <c:v>100.06918323395629</c:v>
                </c:pt>
                <c:pt idx="43">
                  <c:v>101.27877622130357</c:v>
                </c:pt>
                <c:pt idx="44">
                  <c:v>102.36753552577989</c:v>
                </c:pt>
                <c:pt idx="45">
                  <c:v>103.99153448005382</c:v>
                </c:pt>
                <c:pt idx="46">
                  <c:v>105.69244522546116</c:v>
                </c:pt>
                <c:pt idx="47">
                  <c:v>107.59710917300553</c:v>
                </c:pt>
                <c:pt idx="48">
                  <c:v>109.77458547262367</c:v>
                </c:pt>
                <c:pt idx="49">
                  <c:v>111.5995514243702</c:v>
                </c:pt>
                <c:pt idx="50">
                  <c:v>113.79292053623605</c:v>
                </c:pt>
                <c:pt idx="51">
                  <c:v>116.0244800534614</c:v>
                </c:pt>
                <c:pt idx="52">
                  <c:v>118.06907298011207</c:v>
                </c:pt>
                <c:pt idx="53">
                  <c:v>120.39775947445332</c:v>
                </c:pt>
                <c:pt idx="54">
                  <c:v>123.01276444656617</c:v>
                </c:pt>
                <c:pt idx="55">
                  <c:v>124.99599193258597</c:v>
                </c:pt>
                <c:pt idx="56">
                  <c:v>126.33392673962811</c:v>
                </c:pt>
                <c:pt idx="57">
                  <c:v>127.83482539498857</c:v>
                </c:pt>
                <c:pt idx="58">
                  <c:v>129.46803918349633</c:v>
                </c:pt>
                <c:pt idx="59">
                  <c:v>130.29325523173694</c:v>
                </c:pt>
                <c:pt idx="60">
                  <c:v>131.87567577404363</c:v>
                </c:pt>
                <c:pt idx="61">
                  <c:v>133.65531775194498</c:v>
                </c:pt>
                <c:pt idx="62">
                  <c:v>134.97365130934625</c:v>
                </c:pt>
                <c:pt idx="63">
                  <c:v>136.9260041388103</c:v>
                </c:pt>
                <c:pt idx="64">
                  <c:v>138.66256122407125</c:v>
                </c:pt>
                <c:pt idx="65">
                  <c:v>139.56683814658905</c:v>
                </c:pt>
                <c:pt idx="66">
                  <c:v>141.09570291944812</c:v>
                </c:pt>
                <c:pt idx="67">
                  <c:v>142.47288358311209</c:v>
                </c:pt>
                <c:pt idx="68">
                  <c:v>143.71629814932916</c:v>
                </c:pt>
                <c:pt idx="69">
                  <c:v>144.76303649790594</c:v>
                </c:pt>
                <c:pt idx="70">
                  <c:v>144.88600207887492</c:v>
                </c:pt>
                <c:pt idx="71">
                  <c:v>144.00978112556243</c:v>
                </c:pt>
                <c:pt idx="72">
                  <c:v>143.37290077188138</c:v>
                </c:pt>
                <c:pt idx="73">
                  <c:v>144.29583647285557</c:v>
                </c:pt>
                <c:pt idx="74">
                  <c:v>144.55970935370578</c:v>
                </c:pt>
                <c:pt idx="75">
                  <c:v>144.64103951536643</c:v>
                </c:pt>
                <c:pt idx="76">
                  <c:v>144.85162020350498</c:v>
                </c:pt>
                <c:pt idx="77">
                  <c:v>144.47154079147668</c:v>
                </c:pt>
                <c:pt idx="78">
                  <c:v>143.91216624691876</c:v>
                </c:pt>
                <c:pt idx="79">
                  <c:v>143.07868081874921</c:v>
                </c:pt>
                <c:pt idx="80">
                  <c:v>141.89986711499466</c:v>
                </c:pt>
                <c:pt idx="81">
                  <c:v>139.87784242847096</c:v>
                </c:pt>
                <c:pt idx="82">
                  <c:v>138.35545352220359</c:v>
                </c:pt>
                <c:pt idx="83">
                  <c:v>137.47860531067468</c:v>
                </c:pt>
                <c:pt idx="84">
                  <c:v>136.80968547975232</c:v>
                </c:pt>
                <c:pt idx="85">
                  <c:v>137.1538536299806</c:v>
                </c:pt>
                <c:pt idx="86">
                  <c:v>136.24636292086765</c:v>
                </c:pt>
                <c:pt idx="87">
                  <c:v>135.95838669655674</c:v>
                </c:pt>
                <c:pt idx="88">
                  <c:v>136.23956986848216</c:v>
                </c:pt>
                <c:pt idx="89">
                  <c:v>137.03876039313246</c:v>
                </c:pt>
                <c:pt idx="90">
                  <c:v>137.98668506784222</c:v>
                </c:pt>
                <c:pt idx="91">
                  <c:v>138.6468789842576</c:v>
                </c:pt>
                <c:pt idx="92">
                  <c:v>138.87858187259076</c:v>
                </c:pt>
                <c:pt idx="93">
                  <c:v>138.96404832557681</c:v>
                </c:pt>
                <c:pt idx="94">
                  <c:v>138.73568710708412</c:v>
                </c:pt>
                <c:pt idx="95">
                  <c:v>137.25265458702222</c:v>
                </c:pt>
                <c:pt idx="96">
                  <c:v>134.8789864960298</c:v>
                </c:pt>
                <c:pt idx="97">
                  <c:v>132.70220977140482</c:v>
                </c:pt>
                <c:pt idx="98">
                  <c:v>130.82928543182732</c:v>
                </c:pt>
                <c:pt idx="99">
                  <c:v>128.22282370262027</c:v>
                </c:pt>
                <c:pt idx="100">
                  <c:v>126.23581036379333</c:v>
                </c:pt>
                <c:pt idx="101">
                  <c:v>124.22601254900837</c:v>
                </c:pt>
                <c:pt idx="102">
                  <c:v>121.85136551313839</c:v>
                </c:pt>
                <c:pt idx="103">
                  <c:v>119.47420861728106</c:v>
                </c:pt>
                <c:pt idx="104">
                  <c:v>118.35544941081605</c:v>
                </c:pt>
                <c:pt idx="105">
                  <c:v>117.99037266858124</c:v>
                </c:pt>
                <c:pt idx="106">
                  <c:v>117.38354396876151</c:v>
                </c:pt>
                <c:pt idx="107">
                  <c:v>116.81335316329462</c:v>
                </c:pt>
                <c:pt idx="108">
                  <c:v>116.2469336374449</c:v>
                </c:pt>
                <c:pt idx="109">
                  <c:v>115.21673429906389</c:v>
                </c:pt>
                <c:pt idx="110">
                  <c:v>115.4502217133777</c:v>
                </c:pt>
                <c:pt idx="111">
                  <c:v>115.71128855415186</c:v>
                </c:pt>
                <c:pt idx="112">
                  <c:v>116.20357326762833</c:v>
                </c:pt>
                <c:pt idx="113">
                  <c:v>116.80713852660914</c:v>
                </c:pt>
                <c:pt idx="114">
                  <c:v>116.80535826537965</c:v>
                </c:pt>
                <c:pt idx="115">
                  <c:v>117.47482787258431</c:v>
                </c:pt>
                <c:pt idx="116">
                  <c:v>118.39700850360884</c:v>
                </c:pt>
                <c:pt idx="117">
                  <c:v>119.70913335303942</c:v>
                </c:pt>
                <c:pt idx="118">
                  <c:v>121.83296619045575</c:v>
                </c:pt>
                <c:pt idx="119">
                  <c:v>123.64643740843027</c:v>
                </c:pt>
                <c:pt idx="120">
                  <c:v>125.63266154181457</c:v>
                </c:pt>
                <c:pt idx="121">
                  <c:v>127.69647313031466</c:v>
                </c:pt>
                <c:pt idx="122">
                  <c:v>130.40216312688167</c:v>
                </c:pt>
                <c:pt idx="123">
                  <c:v>132.37158414787851</c:v>
                </c:pt>
                <c:pt idx="124">
                  <c:v>134.70419583300523</c:v>
                </c:pt>
                <c:pt idx="125">
                  <c:v>137.56312245839112</c:v>
                </c:pt>
                <c:pt idx="126">
                  <c:v>139.97376182394331</c:v>
                </c:pt>
                <c:pt idx="127">
                  <c:v>142.97453795762763</c:v>
                </c:pt>
                <c:pt idx="128">
                  <c:v>145.21498564345006</c:v>
                </c:pt>
                <c:pt idx="129">
                  <c:v>149.06147150920376</c:v>
                </c:pt>
                <c:pt idx="130">
                  <c:v>151.65734543744841</c:v>
                </c:pt>
                <c:pt idx="131">
                  <c:v>153.12565408184278</c:v>
                </c:pt>
                <c:pt idx="132">
                  <c:v>154.11232224928025</c:v>
                </c:pt>
                <c:pt idx="133">
                  <c:v>155.38588442894584</c:v>
                </c:pt>
                <c:pt idx="134">
                  <c:v>157.21137732560481</c:v>
                </c:pt>
                <c:pt idx="135">
                  <c:v>158.64740084361145</c:v>
                </c:pt>
                <c:pt idx="136">
                  <c:v>160.69603433930942</c:v>
                </c:pt>
                <c:pt idx="137">
                  <c:v>162.77543363796346</c:v>
                </c:pt>
                <c:pt idx="138">
                  <c:v>166.21697236862502</c:v>
                </c:pt>
                <c:pt idx="139">
                  <c:v>170.40441838718721</c:v>
                </c:pt>
                <c:pt idx="140">
                  <c:v>174.02967494879516</c:v>
                </c:pt>
                <c:pt idx="141">
                  <c:v>177.6835576993569</c:v>
                </c:pt>
                <c:pt idx="142">
                  <c:v>179.7451389869735</c:v>
                </c:pt>
                <c:pt idx="143">
                  <c:v>181.8467773161583</c:v>
                </c:pt>
                <c:pt idx="144">
                  <c:v>183.51545137394569</c:v>
                </c:pt>
                <c:pt idx="145">
                  <c:v>185.53766273963058</c:v>
                </c:pt>
                <c:pt idx="146">
                  <c:v>188.51511799822055</c:v>
                </c:pt>
                <c:pt idx="147">
                  <c:v>192.73573683470576</c:v>
                </c:pt>
                <c:pt idx="148">
                  <c:v>196.73829293656829</c:v>
                </c:pt>
                <c:pt idx="149">
                  <c:v>200.83545703717297</c:v>
                </c:pt>
                <c:pt idx="150">
                  <c:v>203.62082515871023</c:v>
                </c:pt>
                <c:pt idx="151">
                  <c:v>205.91662758492458</c:v>
                </c:pt>
                <c:pt idx="152">
                  <c:v>205.30009527813741</c:v>
                </c:pt>
                <c:pt idx="153">
                  <c:v>204.84939518253719</c:v>
                </c:pt>
                <c:pt idx="154">
                  <c:v>204.47295319407249</c:v>
                </c:pt>
                <c:pt idx="155">
                  <c:v>204.32376167131937</c:v>
                </c:pt>
                <c:pt idx="156">
                  <c:v>204.95662455872107</c:v>
                </c:pt>
                <c:pt idx="157">
                  <c:v>205.56741594815762</c:v>
                </c:pt>
                <c:pt idx="158">
                  <c:v>206.51794757487301</c:v>
                </c:pt>
                <c:pt idx="159">
                  <c:v>208.11243963634402</c:v>
                </c:pt>
                <c:pt idx="160">
                  <c:v>211.24827874891957</c:v>
                </c:pt>
                <c:pt idx="161">
                  <c:v>213.35526233179257</c:v>
                </c:pt>
                <c:pt idx="162">
                  <c:v>215.15664956371134</c:v>
                </c:pt>
                <c:pt idx="163">
                  <c:v>215.63683878514846</c:v>
                </c:pt>
                <c:pt idx="164">
                  <c:v>215.1986333393798</c:v>
                </c:pt>
                <c:pt idx="165">
                  <c:v>216.32588359548052</c:v>
                </c:pt>
                <c:pt idx="166">
                  <c:v>215.56361348264991</c:v>
                </c:pt>
                <c:pt idx="167">
                  <c:v>215.23249925310876</c:v>
                </c:pt>
                <c:pt idx="168">
                  <c:v>215.63565604487133</c:v>
                </c:pt>
                <c:pt idx="169">
                  <c:v>214.88884568443825</c:v>
                </c:pt>
                <c:pt idx="170">
                  <c:v>212.6554211624879</c:v>
                </c:pt>
                <c:pt idx="171">
                  <c:v>210.06597703664647</c:v>
                </c:pt>
                <c:pt idx="172">
                  <c:v>207.85527654561957</c:v>
                </c:pt>
                <c:pt idx="173">
                  <c:v>206.54615180629455</c:v>
                </c:pt>
                <c:pt idx="174">
                  <c:v>205.00981869949769</c:v>
                </c:pt>
                <c:pt idx="175">
                  <c:v>202.63980349898276</c:v>
                </c:pt>
                <c:pt idx="176">
                  <c:v>200.79515277249885</c:v>
                </c:pt>
                <c:pt idx="177">
                  <c:v>199.61582634107927</c:v>
                </c:pt>
                <c:pt idx="178">
                  <c:v>198.97991310033265</c:v>
                </c:pt>
                <c:pt idx="179">
                  <c:v>198.3389126238034</c:v>
                </c:pt>
                <c:pt idx="180">
                  <c:v>196.95722050927216</c:v>
                </c:pt>
                <c:pt idx="181">
                  <c:v>194.88211127864568</c:v>
                </c:pt>
                <c:pt idx="182">
                  <c:v>192.717575789021</c:v>
                </c:pt>
                <c:pt idx="183">
                  <c:v>190.17346939156153</c:v>
                </c:pt>
                <c:pt idx="184">
                  <c:v>187.38546936932414</c:v>
                </c:pt>
                <c:pt idx="185">
                  <c:v>184.11277652746389</c:v>
                </c:pt>
                <c:pt idx="186">
                  <c:v>181.90400379534415</c:v>
                </c:pt>
                <c:pt idx="187">
                  <c:v>181.03773033187579</c:v>
                </c:pt>
                <c:pt idx="188">
                  <c:v>180.12153116251645</c:v>
                </c:pt>
                <c:pt idx="189">
                  <c:v>177.98438493344366</c:v>
                </c:pt>
                <c:pt idx="190">
                  <c:v>175.56311420305175</c:v>
                </c:pt>
                <c:pt idx="191">
                  <c:v>172.73343071620803</c:v>
                </c:pt>
                <c:pt idx="192">
                  <c:v>169.79859583803059</c:v>
                </c:pt>
                <c:pt idx="193">
                  <c:v>166.41662863491962</c:v>
                </c:pt>
                <c:pt idx="194">
                  <c:v>162.90114003808694</c:v>
                </c:pt>
                <c:pt idx="195">
                  <c:v>159.35305054693137</c:v>
                </c:pt>
                <c:pt idx="196">
                  <c:v>155.95675627057767</c:v>
                </c:pt>
                <c:pt idx="197">
                  <c:v>152.95331269015429</c:v>
                </c:pt>
                <c:pt idx="198">
                  <c:v>150.25536045433464</c:v>
                </c:pt>
                <c:pt idx="199">
                  <c:v>148.1462986904221</c:v>
                </c:pt>
                <c:pt idx="200">
                  <c:v>145.74679432420183</c:v>
                </c:pt>
                <c:pt idx="201">
                  <c:v>143.11491841527609</c:v>
                </c:pt>
                <c:pt idx="202">
                  <c:v>140.63775148241382</c:v>
                </c:pt>
                <c:pt idx="203">
                  <c:v>138.39385898443442</c:v>
                </c:pt>
                <c:pt idx="204">
                  <c:v>136.2368095016281</c:v>
                </c:pt>
                <c:pt idx="205">
                  <c:v>133.88029245859326</c:v>
                </c:pt>
                <c:pt idx="206">
                  <c:v>131.5424428145829</c:v>
                </c:pt>
                <c:pt idx="207">
                  <c:v>128.94348755261416</c:v>
                </c:pt>
                <c:pt idx="208">
                  <c:v>126.50792775071967</c:v>
                </c:pt>
                <c:pt idx="209">
                  <c:v>124.23533577977494</c:v>
                </c:pt>
                <c:pt idx="210">
                  <c:v>122.33957186591903</c:v>
                </c:pt>
                <c:pt idx="211">
                  <c:v>120.03956257787931</c:v>
                </c:pt>
                <c:pt idx="212">
                  <c:v>118.41111838500552</c:v>
                </c:pt>
                <c:pt idx="213">
                  <c:v>116.34447631715432</c:v>
                </c:pt>
                <c:pt idx="214">
                  <c:v>114.51483055379232</c:v>
                </c:pt>
                <c:pt idx="215">
                  <c:v>112.37655176731396</c:v>
                </c:pt>
                <c:pt idx="216">
                  <c:v>109.89373457353128</c:v>
                </c:pt>
                <c:pt idx="217">
                  <c:v>107.84651201342204</c:v>
                </c:pt>
                <c:pt idx="218">
                  <c:v>105.67404613640682</c:v>
                </c:pt>
                <c:pt idx="219">
                  <c:v>104.44004535831061</c:v>
                </c:pt>
                <c:pt idx="220">
                  <c:v>103.63006474146161</c:v>
                </c:pt>
                <c:pt idx="221">
                  <c:v>102.28909787611357</c:v>
                </c:pt>
                <c:pt idx="222">
                  <c:v>101.20476585537635</c:v>
                </c:pt>
                <c:pt idx="223">
                  <c:v>100.09259979401651</c:v>
                </c:pt>
                <c:pt idx="224">
                  <c:v>99.326015473327359</c:v>
                </c:pt>
                <c:pt idx="225">
                  <c:v>98.661812494021206</c:v>
                </c:pt>
                <c:pt idx="226">
                  <c:v>98.049307584699207</c:v>
                </c:pt>
                <c:pt idx="227">
                  <c:v>97.585502579165507</c:v>
                </c:pt>
                <c:pt idx="228">
                  <c:v>96.905258006150106</c:v>
                </c:pt>
                <c:pt idx="229">
                  <c:v>96.837150104989874</c:v>
                </c:pt>
                <c:pt idx="230">
                  <c:v>96.664205798205813</c:v>
                </c:pt>
                <c:pt idx="231">
                  <c:v>96.06616909600271</c:v>
                </c:pt>
                <c:pt idx="232">
                  <c:v>95.592600279421475</c:v>
                </c:pt>
                <c:pt idx="233">
                  <c:v>95.910633152690465</c:v>
                </c:pt>
                <c:pt idx="234">
                  <c:v>96.49789533639958</c:v>
                </c:pt>
                <c:pt idx="235">
                  <c:v>97.428143026922712</c:v>
                </c:pt>
                <c:pt idx="236">
                  <c:v>98.153688482515435</c:v>
                </c:pt>
                <c:pt idx="237">
                  <c:v>98.888587835325538</c:v>
                </c:pt>
                <c:pt idx="238">
                  <c:v>99.898822791483525</c:v>
                </c:pt>
                <c:pt idx="239">
                  <c:v>100.53640934337754</c:v>
                </c:pt>
                <c:pt idx="240">
                  <c:v>101.3003379263502</c:v>
                </c:pt>
                <c:pt idx="241">
                  <c:v>102.15209271427732</c:v>
                </c:pt>
                <c:pt idx="242">
                  <c:v>103.61514591931098</c:v>
                </c:pt>
                <c:pt idx="243">
                  <c:v>105.39536760235444</c:v>
                </c:pt>
                <c:pt idx="244">
                  <c:v>106.40801752851647</c:v>
                </c:pt>
                <c:pt idx="245">
                  <c:v>107.19263256460451</c:v>
                </c:pt>
                <c:pt idx="246">
                  <c:v>108.57366672424632</c:v>
                </c:pt>
                <c:pt idx="247">
                  <c:v>109.69045471887368</c:v>
                </c:pt>
                <c:pt idx="248">
                  <c:v>110.46100372500996</c:v>
                </c:pt>
                <c:pt idx="249">
                  <c:v>111.87168647331033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5-174F-B223-4B160B15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0127"/>
        <c:axId val="1505259119"/>
      </c:lineChart>
      <c:catAx>
        <c:axId val="140575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9119"/>
        <c:crosses val="autoZero"/>
        <c:auto val="1"/>
        <c:lblAlgn val="ctr"/>
        <c:lblOffset val="100"/>
        <c:noMultiLvlLbl val="0"/>
      </c:catAx>
      <c:valAx>
        <c:axId val="150525911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62</xdr:row>
      <xdr:rowOff>46013</xdr:rowOff>
    </xdr:from>
    <xdr:to>
      <xdr:col>8</xdr:col>
      <xdr:colOff>787400</xdr:colOff>
      <xdr:row>80</xdr:row>
      <xdr:rowOff>181279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B8120-4419-4F47-9445-A73B2E75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44</xdr:row>
      <xdr:rowOff>57903</xdr:rowOff>
    </xdr:from>
    <xdr:to>
      <xdr:col>8</xdr:col>
      <xdr:colOff>812799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09C63-E020-1D45-9C24-AF6D88841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101601</xdr:colOff>
      <xdr:row>19</xdr:row>
      <xdr:rowOff>20793</xdr:rowOff>
    </xdr:from>
    <xdr:to>
      <xdr:col>8</xdr:col>
      <xdr:colOff>801633</xdr:colOff>
      <xdr:row>44</xdr:row>
      <xdr:rowOff>23678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20A85-51F9-DD44-8A32-8E69B3214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B66B-9BA7-6748-8969-38459675A917}">
  <sheetPr codeName="Sheet1"/>
  <dimension ref="A1:AJ75"/>
  <sheetViews>
    <sheetView zoomScale="92" workbookViewId="0">
      <selection activeCell="C12" sqref="C12"/>
    </sheetView>
  </sheetViews>
  <sheetFormatPr baseColWidth="10" defaultRowHeight="16" x14ac:dyDescent="0.2"/>
  <cols>
    <col min="1" max="1" width="10.83203125" style="10"/>
    <col min="2" max="2" width="15.33203125" style="10" bestFit="1" customWidth="1"/>
    <col min="3" max="3" width="10.83203125" style="10"/>
    <col min="4" max="4" width="15.33203125" style="10" bestFit="1" customWidth="1"/>
    <col min="5" max="5" width="14.83203125" style="10" bestFit="1" customWidth="1"/>
    <col min="6" max="6" width="10.83203125" style="11"/>
    <col min="7" max="36" width="10.83203125" style="9"/>
  </cols>
  <sheetData>
    <row r="1" spans="2:36" ht="17" thickBot="1" x14ac:dyDescent="0.25">
      <c r="F1" s="33" t="s">
        <v>13</v>
      </c>
      <c r="G1" s="13">
        <v>0</v>
      </c>
      <c r="H1" s="17">
        <f>IF($C$11&gt;=1,1,"")</f>
        <v>1</v>
      </c>
      <c r="I1" s="17">
        <f>IF($C$11&gt;=2,2,"")</f>
        <v>2</v>
      </c>
      <c r="J1" s="17">
        <f>IF($C$11&gt;=3,3,"")</f>
        <v>3</v>
      </c>
      <c r="K1" s="17">
        <f>IF($C$11&gt;=4,4,"")</f>
        <v>4</v>
      </c>
      <c r="L1" s="17">
        <f>IF($C$11&gt;=5,5,"")</f>
        <v>5</v>
      </c>
      <c r="M1" s="17">
        <f>IF($C$11&gt;=6,6,"")</f>
        <v>6</v>
      </c>
      <c r="N1" s="17" t="str">
        <f>IF($C$11&gt;=7,7,"")</f>
        <v/>
      </c>
      <c r="O1" s="17" t="str">
        <f>IF($C$11&gt;=8,8,"")</f>
        <v/>
      </c>
      <c r="P1" s="17" t="str">
        <f>IF($C$11&gt;=9,9,"")</f>
        <v/>
      </c>
      <c r="Q1" s="12" t="str">
        <f>IF($C$11&gt;=10,10,"")</f>
        <v/>
      </c>
    </row>
    <row r="2" spans="2:36" x14ac:dyDescent="0.2">
      <c r="F2" s="34" t="s">
        <v>14</v>
      </c>
      <c r="G2" s="24">
        <f t="shared" ref="G2:L2" si="0">IFERROR(G1*$C$15,"")</f>
        <v>0</v>
      </c>
      <c r="H2" s="24">
        <f t="shared" si="0"/>
        <v>0.16666666666666666</v>
      </c>
      <c r="I2" s="24">
        <f t="shared" si="0"/>
        <v>0.33333333333333331</v>
      </c>
      <c r="J2" s="24">
        <f t="shared" si="0"/>
        <v>0.5</v>
      </c>
      <c r="K2" s="24">
        <f t="shared" si="0"/>
        <v>0.66666666666666663</v>
      </c>
      <c r="L2" s="24">
        <f t="shared" si="0"/>
        <v>0.83333333333333326</v>
      </c>
      <c r="M2" s="24">
        <f t="shared" ref="M2" si="1">IFERROR(M1*$C$15,"")</f>
        <v>1</v>
      </c>
      <c r="N2" s="24" t="str">
        <f t="shared" ref="N2" si="2">IFERROR(N1*$C$15,"")</f>
        <v/>
      </c>
      <c r="O2" s="24" t="str">
        <f t="shared" ref="O2" si="3">IFERROR(O1*$C$15,"")</f>
        <v/>
      </c>
      <c r="P2" s="24" t="str">
        <f t="shared" ref="P2" si="4">IFERROR(P1*$C$15,"")</f>
        <v/>
      </c>
      <c r="Q2" s="26" t="str">
        <f t="shared" ref="Q2" si="5">IFERROR(Q1*$C$15,"")</f>
        <v/>
      </c>
    </row>
    <row r="3" spans="2:36" x14ac:dyDescent="0.2">
      <c r="F3" s="35" t="s">
        <v>15</v>
      </c>
      <c r="G3" s="24"/>
      <c r="H3" s="24">
        <f t="shared" ref="H3:Q3" si="6">IFERROR(U^H1,"")</f>
        <v>1.3307914006144648</v>
      </c>
      <c r="I3" s="24">
        <f t="shared" si="6"/>
        <v>1.7710057519494089</v>
      </c>
      <c r="J3" s="24">
        <f t="shared" si="6"/>
        <v>2.3568392251330272</v>
      </c>
      <c r="K3" s="24">
        <f t="shared" si="6"/>
        <v>3.1364613734378914</v>
      </c>
      <c r="L3" s="24">
        <f t="shared" si="6"/>
        <v>4.1739758241305793</v>
      </c>
      <c r="M3" s="24">
        <f t="shared" si="6"/>
        <v>5.5546911331256483</v>
      </c>
      <c r="N3" s="24" t="str">
        <f t="shared" si="6"/>
        <v/>
      </c>
      <c r="O3" s="24" t="str">
        <f t="shared" si="6"/>
        <v/>
      </c>
      <c r="P3" s="24" t="str">
        <f t="shared" si="6"/>
        <v/>
      </c>
      <c r="Q3" s="26" t="str">
        <f t="shared" si="6"/>
        <v/>
      </c>
    </row>
    <row r="4" spans="2:36" ht="17" thickBot="1" x14ac:dyDescent="0.25">
      <c r="F4" s="36" t="s">
        <v>16</v>
      </c>
      <c r="G4" s="25"/>
      <c r="H4" s="25">
        <f t="shared" ref="H4:Q4" si="7">IFERROR(D^H1,"")</f>
        <v>0.75143256827348837</v>
      </c>
      <c r="I4" s="25">
        <f t="shared" si="7"/>
        <v>0.56465090466209078</v>
      </c>
      <c r="J4" s="25">
        <f t="shared" si="7"/>
        <v>0.42429707946818351</v>
      </c>
      <c r="K4" s="25">
        <f t="shared" si="7"/>
        <v>0.31883064413571754</v>
      </c>
      <c r="L4" s="25">
        <f t="shared" si="7"/>
        <v>0.23957972976719286</v>
      </c>
      <c r="M4" s="25">
        <f t="shared" si="7"/>
        <v>0.18002801164523005</v>
      </c>
      <c r="N4" s="25" t="str">
        <f t="shared" si="7"/>
        <v/>
      </c>
      <c r="O4" s="25" t="str">
        <f t="shared" si="7"/>
        <v/>
      </c>
      <c r="P4" s="25" t="str">
        <f t="shared" si="7"/>
        <v/>
      </c>
      <c r="Q4" s="27" t="str">
        <f t="shared" si="7"/>
        <v/>
      </c>
    </row>
    <row r="5" spans="2:36" x14ac:dyDescent="0.2"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AJ5"/>
    </row>
    <row r="6" spans="2:36" x14ac:dyDescent="0.2"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AJ6"/>
    </row>
    <row r="7" spans="2:36" ht="17" thickBot="1" x14ac:dyDescent="0.25">
      <c r="G7" s="19"/>
      <c r="H7" s="19"/>
      <c r="I7" s="19"/>
      <c r="J7" s="19"/>
      <c r="K7" s="19"/>
      <c r="L7" s="19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AJ7"/>
    </row>
    <row r="8" spans="2:36" ht="17" thickBot="1" x14ac:dyDescent="0.25">
      <c r="B8" s="1" t="s">
        <v>6</v>
      </c>
      <c r="C8" s="2">
        <f>Sheet2!B1</f>
        <v>90</v>
      </c>
      <c r="G8" s="19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AJ8"/>
    </row>
    <row r="9" spans="2:36" x14ac:dyDescent="0.2">
      <c r="B9" s="3" t="s">
        <v>5</v>
      </c>
      <c r="C9" s="4">
        <f>Sheet2!B2</f>
        <v>87</v>
      </c>
      <c r="G9" s="19"/>
      <c r="H9" s="19"/>
      <c r="I9" s="19"/>
      <c r="J9" s="19"/>
      <c r="K9" s="19"/>
      <c r="L9" s="19"/>
      <c r="M9" s="20"/>
      <c r="N9" s="19"/>
      <c r="O9" s="21"/>
      <c r="P9" s="19"/>
      <c r="Q9" s="19"/>
      <c r="R9" s="19"/>
      <c r="S9" s="19"/>
      <c r="T9" s="19"/>
      <c r="U9" s="19"/>
      <c r="V9" s="19"/>
      <c r="W9" s="19"/>
      <c r="X9" s="19"/>
      <c r="AJ9"/>
    </row>
    <row r="10" spans="2:36" x14ac:dyDescent="0.2">
      <c r="B10" s="3" t="s">
        <v>10</v>
      </c>
      <c r="C10" s="8">
        <f>Sheet2!B6</f>
        <v>1</v>
      </c>
      <c r="G10" s="19"/>
      <c r="H10" s="19"/>
      <c r="I10" s="19"/>
      <c r="J10" s="19"/>
      <c r="K10" s="19"/>
      <c r="L10" s="19"/>
      <c r="M10" s="20"/>
      <c r="N10" s="19"/>
      <c r="O10" s="22"/>
      <c r="P10" s="19"/>
      <c r="Q10" s="19"/>
      <c r="R10" s="19"/>
      <c r="S10" s="19"/>
      <c r="T10" s="19"/>
      <c r="U10" s="19"/>
      <c r="V10" s="19"/>
      <c r="W10" s="19"/>
      <c r="X10" s="19"/>
      <c r="AJ10"/>
    </row>
    <row r="11" spans="2:36" ht="17" thickBot="1" x14ac:dyDescent="0.25">
      <c r="B11" s="3" t="s">
        <v>7</v>
      </c>
      <c r="C11" s="5">
        <v>6</v>
      </c>
      <c r="G11" s="19"/>
      <c r="H11" s="19"/>
      <c r="I11" s="19"/>
      <c r="J11" s="19"/>
      <c r="K11" s="19"/>
      <c r="L11" s="19"/>
      <c r="M11" s="20"/>
      <c r="N11" s="19"/>
      <c r="O11" s="23"/>
      <c r="P11" s="19"/>
      <c r="Q11" s="19"/>
      <c r="R11" s="19"/>
      <c r="S11" s="19"/>
      <c r="T11" s="19"/>
      <c r="U11" s="19"/>
      <c r="V11" s="19"/>
      <c r="W11" s="19"/>
      <c r="X11" s="19"/>
      <c r="AJ11"/>
    </row>
    <row r="12" spans="2:36" ht="17" thickBot="1" x14ac:dyDescent="0.25">
      <c r="B12" s="3" t="s">
        <v>8</v>
      </c>
      <c r="C12" s="28">
        <f>Sheet2!B5</f>
        <v>0.7</v>
      </c>
      <c r="G12" s="19"/>
      <c r="H12" s="19"/>
      <c r="I12" s="19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AJ12"/>
    </row>
    <row r="13" spans="2:36" x14ac:dyDescent="0.2">
      <c r="B13" s="6" t="s">
        <v>4</v>
      </c>
      <c r="C13" s="28">
        <f>Sheet2!B4</f>
        <v>0</v>
      </c>
      <c r="G13" s="19"/>
      <c r="H13" s="19"/>
      <c r="I13" s="19"/>
      <c r="J13" s="19"/>
      <c r="K13" s="19"/>
      <c r="L13" s="19"/>
      <c r="M13" s="20"/>
      <c r="N13" s="21" t="str">
        <f>IFERROR($G$41*N$3,"")</f>
        <v/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AJ13"/>
    </row>
    <row r="14" spans="2:36" x14ac:dyDescent="0.2">
      <c r="B14" s="3" t="s">
        <v>9</v>
      </c>
      <c r="C14" s="28">
        <f>Sheet2!B3</f>
        <v>0.09</v>
      </c>
      <c r="D14" s="38"/>
      <c r="G14" s="19"/>
      <c r="H14" s="19"/>
      <c r="I14" s="19"/>
      <c r="J14" s="19"/>
      <c r="K14" s="19"/>
      <c r="L14" s="19"/>
      <c r="M14" s="20"/>
      <c r="N14" s="22" t="str">
        <f>IFERROR(IF(N$1=$C$11,MAX(N13-$C$9,0),MAX((($C$19*O10+$C$20*O18))*EXP(-$C$14*$C$15),(N13-$C$9))),"")</f>
        <v/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AJ14"/>
    </row>
    <row r="15" spans="2:36" ht="17" thickBot="1" x14ac:dyDescent="0.25">
      <c r="B15" s="7" t="s">
        <v>3</v>
      </c>
      <c r="C15" s="8">
        <f>C10/C11</f>
        <v>0.16666666666666666</v>
      </c>
      <c r="G15" s="19"/>
      <c r="H15" s="19"/>
      <c r="I15" s="19"/>
      <c r="J15" s="19"/>
      <c r="K15" s="19"/>
      <c r="L15" s="19"/>
      <c r="M15" s="20"/>
      <c r="N15" s="23" t="str">
        <f>IFERROR(IF(N$1=$C$11,MAX(-N13+$C$9,0),MAX((($C$19*O11+$C$20*O19))*EXP(-$C$14*$C$15),(-N13+$C$9))),"")</f>
        <v/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AJ15"/>
    </row>
    <row r="16" spans="2:36" ht="17" thickBot="1" x14ac:dyDescent="0.25">
      <c r="B16" s="6" t="s">
        <v>0</v>
      </c>
      <c r="C16" s="8">
        <f>EXP(C12*SQRT(C15))</f>
        <v>1.3307914006144648</v>
      </c>
      <c r="G16" s="19"/>
      <c r="H16" s="19"/>
      <c r="I16" s="19"/>
      <c r="J16" s="19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AJ16"/>
    </row>
    <row r="17" spans="2:36" x14ac:dyDescent="0.2">
      <c r="B17" s="6" t="s">
        <v>1</v>
      </c>
      <c r="C17" s="8">
        <f>1/C16</f>
        <v>0.75143256827348837</v>
      </c>
      <c r="G17" s="19"/>
      <c r="H17" s="19"/>
      <c r="I17" s="19"/>
      <c r="J17" s="19"/>
      <c r="K17" s="19"/>
      <c r="L17" s="19"/>
      <c r="M17" s="21">
        <f>IFERROR($G$41*M$3,"")</f>
        <v>499.92220198130838</v>
      </c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AJ17"/>
    </row>
    <row r="18" spans="2:36" x14ac:dyDescent="0.2">
      <c r="B18" s="6" t="s">
        <v>2</v>
      </c>
      <c r="C18" s="8">
        <f>EXP((C14-C13)*C15)</f>
        <v>1.0151130646157189</v>
      </c>
      <c r="G18" s="20"/>
      <c r="H18" s="20"/>
      <c r="I18" s="20"/>
      <c r="J18" s="20"/>
      <c r="K18" s="20"/>
      <c r="L18" s="20"/>
      <c r="M18" s="22">
        <f>IFERROR(IF(M$1=$C$11,MAX(M17-$C$9,0),MAX((($C$19*N14+$C$20*N22))*EXP(-$C$14*$C$15),(M17-$C$9))),"")</f>
        <v>412.92220198130838</v>
      </c>
      <c r="N18" s="19"/>
      <c r="O18" s="22"/>
      <c r="P18" s="19"/>
      <c r="Q18" s="19"/>
      <c r="R18" s="19"/>
      <c r="S18" s="19"/>
      <c r="T18" s="19"/>
      <c r="U18" s="19"/>
      <c r="V18" s="19"/>
      <c r="W18" s="19"/>
      <c r="X18" s="19"/>
      <c r="AJ18"/>
    </row>
    <row r="19" spans="2:36" ht="17" thickBot="1" x14ac:dyDescent="0.25">
      <c r="B19" s="6" t="s">
        <v>11</v>
      </c>
      <c r="C19" s="8">
        <f>(C18-C17)/(C16-C17)</f>
        <v>0.45512466820742931</v>
      </c>
      <c r="G19" s="20"/>
      <c r="H19" s="20"/>
      <c r="I19" s="20"/>
      <c r="J19" s="20"/>
      <c r="K19" s="20"/>
      <c r="L19" s="20"/>
      <c r="M19" s="23">
        <f>IFERROR(IF(M$1=$C$11,MAX(-M17+$C$9,0),MAX((($C$19*N15+$C$20*N23))*EXP(-$C$14*$C$15),(-M17+$C$9))),"")</f>
        <v>0</v>
      </c>
      <c r="N19" s="19"/>
      <c r="O19" s="23"/>
      <c r="P19" s="19"/>
      <c r="Q19" s="19"/>
      <c r="R19" s="19"/>
      <c r="S19" s="19"/>
      <c r="T19" s="19"/>
      <c r="U19" s="19"/>
      <c r="V19" s="19"/>
      <c r="W19" s="19"/>
      <c r="X19" s="19"/>
      <c r="AJ19"/>
    </row>
    <row r="20" spans="2:36" ht="17" thickBot="1" x14ac:dyDescent="0.25">
      <c r="B20" s="15" t="s">
        <v>12</v>
      </c>
      <c r="C20" s="16">
        <f>1-C19</f>
        <v>0.54487533179257075</v>
      </c>
      <c r="G20" s="20"/>
      <c r="H20" s="20"/>
      <c r="I20" s="20"/>
      <c r="J20" s="20"/>
      <c r="K20" s="20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AJ20"/>
    </row>
    <row r="21" spans="2:36" x14ac:dyDescent="0.2">
      <c r="G21" s="20"/>
      <c r="H21" s="20"/>
      <c r="I21" s="20"/>
      <c r="J21" s="20"/>
      <c r="K21" s="20"/>
      <c r="L21" s="21">
        <f>IFERROR($G$41*L$3,"")</f>
        <v>375.65782417175217</v>
      </c>
      <c r="M21" s="20"/>
      <c r="N21" s="21" t="str">
        <f>IFERROR($G$41*I$4*N$3,"")</f>
        <v/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AJ21"/>
    </row>
    <row r="22" spans="2:36" x14ac:dyDescent="0.2">
      <c r="G22" s="20"/>
      <c r="H22" s="20"/>
      <c r="I22" s="20"/>
      <c r="J22" s="20"/>
      <c r="K22" s="20"/>
      <c r="L22" s="22">
        <f>IFERROR(IF(L$1=$C$11,MAX(L21-$C$9,0),MAX((($C$19*M18+$C$20*M26))*EXP(-$C$14*$C$15),(L21-$C$9))),"")</f>
        <v>289.95308542628567</v>
      </c>
      <c r="M22" s="20"/>
      <c r="N22" s="22" t="str">
        <f>IFERROR(IF(N$1=$C$11,MAX(N21-$C$9,0),MAX((($C$19*O18+$C$20*O26))*EXP(-$C$14*$C$15),(N21-$C$9))),"")</f>
        <v/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AJ22"/>
    </row>
    <row r="23" spans="2:36" ht="17" thickBot="1" x14ac:dyDescent="0.25">
      <c r="B23" s="10" t="s">
        <v>17</v>
      </c>
      <c r="C23" s="29">
        <f>G42</f>
        <v>28.22585029668819</v>
      </c>
      <c r="D23" s="10" t="s">
        <v>19</v>
      </c>
      <c r="E23" s="10">
        <f>(H38-H46)/(H37-H45)</f>
        <v>0.69465615862918995</v>
      </c>
      <c r="G23" s="20"/>
      <c r="H23" s="20"/>
      <c r="I23" s="20"/>
      <c r="J23" s="20"/>
      <c r="K23" s="20"/>
      <c r="L23" s="23">
        <f>IFERROR(IF(L$1=$C$11,MAX(-L21+$C$9,0),MAX((($C$19*M19+$C$20*M27))*EXP(-$C$14*$C$15),(-L21+$C$9))),"")</f>
        <v>0</v>
      </c>
      <c r="M23" s="20"/>
      <c r="N23" s="23" t="str">
        <f>IFERROR(IF(N$1=$C$11,MAX(-N21+$C$9,0),MAX((($C$19*O19+$C$20*O27))*EXP(-$C$14*$C$15),(-N21+$C$9))),"")</f>
        <v/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AJ23"/>
    </row>
    <row r="24" spans="2:36" ht="17" thickBot="1" x14ac:dyDescent="0.25">
      <c r="B24" s="10" t="s">
        <v>18</v>
      </c>
      <c r="C24" s="29">
        <f>G43</f>
        <v>18.697485621165164</v>
      </c>
      <c r="D24" s="10" t="s">
        <v>19</v>
      </c>
      <c r="E24" s="10">
        <f>(H39-H47)/(H37-H45)</f>
        <v>-0.32891726978110092</v>
      </c>
      <c r="G24" s="20"/>
      <c r="H24" s="20"/>
      <c r="I24" s="20"/>
      <c r="J24" s="20"/>
      <c r="K24" s="20"/>
      <c r="L24" s="20"/>
      <c r="M24" s="2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AJ24"/>
    </row>
    <row r="25" spans="2:36" x14ac:dyDescent="0.2">
      <c r="G25" s="20"/>
      <c r="H25" s="20"/>
      <c r="I25" s="20"/>
      <c r="J25" s="20"/>
      <c r="K25" s="21">
        <f>IFERROR($G$41*K$3,"")</f>
        <v>282.28152360941021</v>
      </c>
      <c r="L25" s="20"/>
      <c r="M25" s="21">
        <f>IFERROR($G$41*I$4*M$3,"")</f>
        <v>282.28152360941021</v>
      </c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AJ25"/>
    </row>
    <row r="26" spans="2:36" x14ac:dyDescent="0.2">
      <c r="E26" s="14"/>
      <c r="G26" s="20"/>
      <c r="H26" s="20"/>
      <c r="I26" s="20"/>
      <c r="J26" s="20"/>
      <c r="K26" s="22">
        <f>IFERROR(IF(K$1=$C$11,MAX(K25-$C$9,0),MAX((($C$19*L22+$C$20*L30))*EXP(-$C$14*$C$15),(K25-$C$9))),"")</f>
        <v>197.85276219068999</v>
      </c>
      <c r="L26" s="20"/>
      <c r="M26" s="22">
        <f>IFERROR(IF(M$1=$C$11,MAX(M25-$C$9,0),MAX((($C$19*N22+$C$20*N30))*EXP(-$C$14*$C$15),(M25-$C$9))),"")</f>
        <v>195.28152360941021</v>
      </c>
      <c r="N26" s="19"/>
      <c r="O26" s="22"/>
      <c r="P26" s="19"/>
      <c r="Q26" s="19"/>
      <c r="R26" s="19"/>
      <c r="S26" s="19"/>
      <c r="T26" s="19"/>
      <c r="U26" s="19"/>
      <c r="V26" s="19"/>
      <c r="W26" s="19"/>
      <c r="X26" s="19"/>
      <c r="AJ26"/>
    </row>
    <row r="27" spans="2:36" ht="17" thickBot="1" x14ac:dyDescent="0.25">
      <c r="G27" s="20"/>
      <c r="H27" s="20"/>
      <c r="I27" s="20"/>
      <c r="J27" s="20"/>
      <c r="K27" s="23">
        <f>IFERROR(IF(K$1=$C$11,MAX(-K25+$C$9,0),MAX((($C$19*L23+$C$20*L31))*EXP(-$C$14*$C$15),(-K25+$C$9))),"")</f>
        <v>0</v>
      </c>
      <c r="L27" s="20"/>
      <c r="M27" s="23">
        <f>IFERROR(IF(M$1=$C$11,MAX(-M25+$C$9,0),MAX((($C$19*N23+$C$20*N31))*EXP(-$C$14*$C$15),(-M25+$C$9))),"")</f>
        <v>0</v>
      </c>
      <c r="N27" s="19"/>
      <c r="O27" s="23"/>
      <c r="P27" s="19"/>
      <c r="Q27" s="19"/>
      <c r="R27" s="19"/>
      <c r="S27" s="19"/>
      <c r="T27" s="19"/>
      <c r="U27" s="19"/>
      <c r="V27" s="19"/>
      <c r="W27" s="19"/>
      <c r="X27" s="19"/>
      <c r="AJ27"/>
    </row>
    <row r="28" spans="2:36" ht="17" thickBot="1" x14ac:dyDescent="0.25">
      <c r="B28" s="37"/>
      <c r="G28" s="20"/>
      <c r="H28" s="20"/>
      <c r="I28" s="20"/>
      <c r="J28" s="20"/>
      <c r="K28" s="20"/>
      <c r="L28" s="20"/>
      <c r="M28" s="2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AJ28"/>
    </row>
    <row r="29" spans="2:36" x14ac:dyDescent="0.2">
      <c r="G29" s="20"/>
      <c r="H29" s="20"/>
      <c r="I29" s="20"/>
      <c r="J29" s="21">
        <f>IFERROR($G$41*J$3,"")</f>
        <v>212.11553026197245</v>
      </c>
      <c r="K29" s="20"/>
      <c r="L29" s="21">
        <f>IFERROR($G$41*I$4*L$3,"")</f>
        <v>212.11553026197248</v>
      </c>
      <c r="M29" s="20"/>
      <c r="N29" s="21" t="str">
        <f>IFERROR($G$41*K$4*N$3,"")</f>
        <v/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AJ29"/>
    </row>
    <row r="30" spans="2:36" x14ac:dyDescent="0.2">
      <c r="G30" s="20"/>
      <c r="H30" s="20"/>
      <c r="I30" s="20"/>
      <c r="J30" s="22">
        <f>IFERROR(IF(J$1=$C$11,MAX(J29-$C$9,0),MAX((($C$19*K26+$C$20*K34))*EXP(-$C$14*$C$15),(J29-$C$9))),"")</f>
        <v>128.94374934249274</v>
      </c>
      <c r="K30" s="20"/>
      <c r="L30" s="22">
        <f>IFERROR(IF(L$1=$C$11,MAX(L29-$C$9,0),MAX((($C$19*M26+$C$20*M34))*EXP(-$C$14*$C$15),(L29-$C$9))),"")</f>
        <v>126.41079151650601</v>
      </c>
      <c r="M30" s="20"/>
      <c r="N30" s="22" t="str">
        <f>IFERROR(IF(N$1=$C$11,MAX(N29-$C$9,0),MAX((($C$19*O26+$C$20*O34))*EXP(-$C$14*$C$15),(N29-$C$9))),"")</f>
        <v/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AJ30"/>
    </row>
    <row r="31" spans="2:36" ht="17" thickBot="1" x14ac:dyDescent="0.25">
      <c r="G31" s="20"/>
      <c r="H31" s="20"/>
      <c r="I31" s="20"/>
      <c r="J31" s="23">
        <f>IFERROR(IF(J$1=$C$11,MAX(-J29+$C$9,0),MAX((($C$19*K27+$C$20*K35))*EXP(-$C$14*$C$15),(-J29+$C$9))),"")</f>
        <v>0</v>
      </c>
      <c r="K31" s="20"/>
      <c r="L31" s="23">
        <f>IFERROR(IF(L$1=$C$11,MAX(-L29+$C$9,0),MAX((($C$19*M27+$C$20*M35))*EXP(-$C$14*$C$15),(-L29+$C$9))),"")</f>
        <v>0</v>
      </c>
      <c r="M31" s="20"/>
      <c r="N31" s="23" t="str">
        <f>IFERROR(IF(N$1=$C$11,MAX(-N29+$C$9,0),MAX((($C$19*O27+$C$20*O35))*EXP(-$C$14*$C$15),(-N29+$C$9))),"")</f>
        <v/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AJ31"/>
    </row>
    <row r="32" spans="2:36" ht="17" thickBot="1" x14ac:dyDescent="0.25">
      <c r="G32" s="20"/>
      <c r="H32" s="20"/>
      <c r="I32" s="20"/>
      <c r="J32" s="20"/>
      <c r="K32" s="20"/>
      <c r="L32" s="20"/>
      <c r="M32" s="2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AJ32"/>
    </row>
    <row r="33" spans="7:36" x14ac:dyDescent="0.2">
      <c r="G33" s="20"/>
      <c r="H33" s="20"/>
      <c r="I33" s="21">
        <f>IFERROR($G$41*I$3,"")</f>
        <v>159.3905176754468</v>
      </c>
      <c r="J33" s="20"/>
      <c r="K33" s="21">
        <f>IFERROR($G$41*I$4*K$3,"")</f>
        <v>159.39051767544683</v>
      </c>
      <c r="L33" s="20"/>
      <c r="M33" s="21">
        <f>IFERROR($G$41*K$4*M$3,"")</f>
        <v>159.39051767544683</v>
      </c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AJ33"/>
    </row>
    <row r="34" spans="7:36" x14ac:dyDescent="0.2">
      <c r="G34" s="20"/>
      <c r="H34" s="20"/>
      <c r="I34" s="22">
        <f>IFERROR(IF(I$1=$C$11,MAX(I33-$C$9,0),MAX((($C$19*J30+$C$20*J38))*EXP(-$C$14*$C$15),(I33-$C$9))),"")</f>
        <v>80.460426289601742</v>
      </c>
      <c r="J34" s="20"/>
      <c r="K34" s="22">
        <f>IFERROR(IF(K$1=$C$11,MAX(K33-$C$9,0),MAX((($C$19*L30+$C$20*L38))*EXP(-$C$14*$C$15),(K33-$C$9))),"")</f>
        <v>74.961756256726602</v>
      </c>
      <c r="L34" s="20"/>
      <c r="M34" s="22">
        <f>IFERROR(IF(M$1=$C$11,MAX(M33-$C$9,0),MAX((($C$19*N30+$C$20*N38))*EXP(-$C$14*$C$15),(M33-$C$9))),"")</f>
        <v>72.39051767544683</v>
      </c>
      <c r="N34" s="19"/>
      <c r="O34" s="22"/>
      <c r="P34" s="19"/>
      <c r="Q34" s="19"/>
      <c r="R34" s="19"/>
      <c r="S34" s="19"/>
      <c r="T34" s="19"/>
      <c r="U34" s="19"/>
      <c r="V34" s="19"/>
      <c r="W34" s="19"/>
      <c r="X34" s="19"/>
      <c r="AJ34"/>
    </row>
    <row r="35" spans="7:36" ht="17" thickBot="1" x14ac:dyDescent="0.25">
      <c r="G35" s="20"/>
      <c r="H35" s="20"/>
      <c r="I35" s="23">
        <f>IFERROR(IF(I$1=$C$11,MAX(-I33+$C$9,0),MAX((($C$19*J31+$C$20*J39))*EXP(-$C$14*$C$15),(-I33+$C$9))),"")</f>
        <v>3.0034230359845866</v>
      </c>
      <c r="J35" s="20"/>
      <c r="K35" s="23">
        <f>IFERROR(IF(K$1=$C$11,MAX(-K33+$C$9,0),MAX((($C$19*L31+$C$20*L39))*EXP(-$C$14*$C$15),(-K33+$C$9))),"")</f>
        <v>0</v>
      </c>
      <c r="L35" s="20"/>
      <c r="M35" s="23">
        <f>IFERROR(IF(M$1=$C$11,MAX(-M33+$C$9,0),MAX((($C$19*N31+$C$20*N39))*EXP(-$C$14*$C$15),(-M33+$C$9))),"")</f>
        <v>0</v>
      </c>
      <c r="N35" s="19"/>
      <c r="O35" s="23"/>
      <c r="P35" s="19"/>
      <c r="Q35" s="19"/>
      <c r="R35" s="19"/>
      <c r="S35" s="19"/>
      <c r="T35" s="19"/>
      <c r="U35" s="19"/>
      <c r="V35" s="19"/>
      <c r="W35" s="19"/>
      <c r="X35" s="19"/>
      <c r="AJ35"/>
    </row>
    <row r="36" spans="7:36" ht="17" thickBot="1" x14ac:dyDescent="0.25">
      <c r="G36" s="20"/>
      <c r="H36" s="20"/>
      <c r="I36" s="20"/>
      <c r="J36" s="20"/>
      <c r="K36" s="20"/>
      <c r="L36" s="20"/>
      <c r="M36" s="2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AJ36"/>
    </row>
    <row r="37" spans="7:36" x14ac:dyDescent="0.2">
      <c r="G37" s="20"/>
      <c r="H37" s="21">
        <f>IFERROR($G$41*H$3,"")</f>
        <v>119.77122605530182</v>
      </c>
      <c r="I37" s="20"/>
      <c r="J37" s="21">
        <f>IFERROR($G$41*I$4*J$3,"")</f>
        <v>119.77122605530184</v>
      </c>
      <c r="K37" s="20"/>
      <c r="L37" s="21">
        <f>IFERROR($G$41*K$4*L$3,"")</f>
        <v>119.77122605530185</v>
      </c>
      <c r="M37" s="20"/>
      <c r="N37" s="21" t="str">
        <f>IFERROR($G$41*M$4*N$3,"")</f>
        <v/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AJ37"/>
    </row>
    <row r="38" spans="7:36" x14ac:dyDescent="0.2">
      <c r="G38" s="20"/>
      <c r="H38" s="22">
        <f>IFERROR(IF(H$1=$C$11,MAX(H37-$C$9,0),MAX((($C$19*I34+$C$20*I42))*EXP(-$C$14*$C$15),(H37-$C$9))),"")</f>
        <v>48.38834041831656</v>
      </c>
      <c r="I38" s="20"/>
      <c r="J38" s="22">
        <f>IFERROR(IF(J$1=$C$11,MAX(J37-$C$9,0),MAX((($C$19*K34+$C$20*K42))*EXP(-$C$14*$C$15),(J37-$C$9))),"")</f>
        <v>42.194879145223062</v>
      </c>
      <c r="K38" s="20"/>
      <c r="L38" s="22">
        <f>IFERROR(IF(L$1=$C$11,MAX(L37-$C$9,0),MAX((($C$19*M34+$C$20*M42))*EXP(-$C$14*$C$15),(L37-$C$9))),"")</f>
        <v>34.066487309835395</v>
      </c>
      <c r="M38" s="20"/>
      <c r="N38" s="22" t="str">
        <f>IFERROR(IF(N$1=$C$11,MAX(N37-$C$9,0),MAX((($C$19*O34+$C$20*O42))*EXP(-$C$14*$C$15),(N37-$C$9))),"")</f>
        <v/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AJ38"/>
    </row>
    <row r="39" spans="7:36" ht="17" thickBot="1" x14ac:dyDescent="0.25">
      <c r="G39" s="20"/>
      <c r="H39" s="23">
        <f>IFERROR(IF(H$1=$C$11,MAX(-H37+$C$9,0),MAX((($C$19*I35+$C$20*I43))*EXP(-$C$14*$C$15),(-H37+$C$9))),"")</f>
        <v>9.635176852991945</v>
      </c>
      <c r="I39" s="20"/>
      <c r="J39" s="23">
        <f>IFERROR(IF(J$1=$C$11,MAX(-J37+$C$9,0),MAX((($C$19*K35+$C$20*K43))*EXP(-$C$14*$C$15),(-J37+$C$9))),"")</f>
        <v>5.5954340094009192</v>
      </c>
      <c r="K39" s="20"/>
      <c r="L39" s="23">
        <f>IFERROR(IF(L$1=$C$11,MAX(-L37+$C$9,0),MAX((($C$19*M35+$C$20*M43))*EXP(-$C$14*$C$15),(-L37+$C$9))),"")</f>
        <v>0</v>
      </c>
      <c r="M39" s="20"/>
      <c r="N39" s="23" t="str">
        <f>IFERROR(IF(N$1=$C$11,MAX(-N37+$C$9,0),MAX((($C$19*O35+$C$20*O43))*EXP(-$C$14*$C$15),(-N37+$C$9))),"")</f>
        <v/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AJ39"/>
    </row>
    <row r="40" spans="7:36" ht="17" thickBot="1" x14ac:dyDescent="0.25">
      <c r="G40" s="20"/>
      <c r="H40" s="20"/>
      <c r="I40" s="20"/>
      <c r="J40" s="20"/>
      <c r="K40" s="20"/>
      <c r="L40" s="20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J40"/>
    </row>
    <row r="41" spans="7:36" x14ac:dyDescent="0.2">
      <c r="G41" s="30">
        <f>C8</f>
        <v>90</v>
      </c>
      <c r="H41" s="20"/>
      <c r="I41" s="21">
        <f>IFERROR($G$41*I$4*I$3,"")</f>
        <v>90.000000000000014</v>
      </c>
      <c r="J41" s="20"/>
      <c r="K41" s="21">
        <f>IFERROR($G$41*K$4*K$3,"")</f>
        <v>90.000000000000014</v>
      </c>
      <c r="L41" s="20"/>
      <c r="M41" s="21">
        <f>IFERROR($G$41*M$4*M$3,"")</f>
        <v>90.000000000000028</v>
      </c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AJ41"/>
    </row>
    <row r="42" spans="7:36" x14ac:dyDescent="0.2">
      <c r="G42" s="31">
        <f>IFERROR(IF(G$1=$C$11,MAX(G41-$C$9,0),MAX((($C$19*H38+$C$20*H46))*EXP(-$C$14*$C$15),(G41-$C$9))),"")</f>
        <v>28.22585029668819</v>
      </c>
      <c r="H42" s="20"/>
      <c r="I42" s="22">
        <f>IFERROR(IF(I$1=$C$11,MAX(I41-$C$9,0),MAX((($C$19*J38+$C$20*J46))*EXP(-$C$14*$C$15),(I41-$C$9))),"")</f>
        <v>22.941232581953912</v>
      </c>
      <c r="J42" s="20"/>
      <c r="K42" s="22">
        <f>IFERROR(IF(K$1=$C$11,MAX(K41-$C$9,0),MAX((($C$19*L38+$C$20*L46))*EXP(-$C$14*$C$15),(K41-$C$9))),"")</f>
        <v>15.995638134204157</v>
      </c>
      <c r="L42" s="20"/>
      <c r="M42" s="22">
        <f>IFERROR(IF(M$1=$C$11,MAX(M41-$C$9,0),MAX((($C$19*N38+$C$20*N46))*EXP(-$C$14*$C$15),(M41-$C$9))),"")</f>
        <v>3.0000000000000284</v>
      </c>
      <c r="N42" s="19"/>
      <c r="O42" s="22"/>
      <c r="P42" s="19"/>
      <c r="Q42" s="19"/>
      <c r="R42" s="19"/>
      <c r="S42" s="19"/>
      <c r="T42" s="19"/>
      <c r="U42" s="19"/>
      <c r="V42" s="19"/>
      <c r="W42" s="19"/>
      <c r="X42" s="19"/>
      <c r="AJ42"/>
    </row>
    <row r="43" spans="7:36" ht="17" thickBot="1" x14ac:dyDescent="0.25">
      <c r="G43" s="32">
        <f>IFERROR(IF(G$1=$C$11,MAX(-G41+$C$9,0),MAX((($C$19*H39+$C$20*H47))*EXP(-$C$14*$C$15),(-G41+$C$9))),"")</f>
        <v>18.697485621165164</v>
      </c>
      <c r="H43" s="20"/>
      <c r="I43" s="23">
        <f>IFERROR(IF(I$1=$C$11,MAX(-I41+$C$9,0),MAX((($C$19*J39+$C$20*J47))*EXP(-$C$14*$C$15),(-I41+$C$9))),"")</f>
        <v>15.44181118079895</v>
      </c>
      <c r="J43" s="20"/>
      <c r="K43" s="23">
        <f>IFERROR(IF(K$1=$C$11,MAX(-K41+$C$9,0),MAX((($C$19*L39+$C$20*L47))*EXP(-$C$14*$C$15),(-K41+$C$9))),"")</f>
        <v>10.42439955292436</v>
      </c>
      <c r="L43" s="20"/>
      <c r="M43" s="23">
        <f>IFERROR(IF(M$1=$C$11,MAX(-M41+$C$9,0),MAX((($C$19*N39+$C$20*N47))*EXP(-$C$14*$C$15),(-M41+$C$9))),"")</f>
        <v>0</v>
      </c>
      <c r="N43" s="19"/>
      <c r="O43" s="23"/>
      <c r="P43" s="19"/>
      <c r="Q43" s="19"/>
      <c r="R43" s="19"/>
      <c r="S43" s="19"/>
      <c r="T43" s="19"/>
      <c r="U43" s="19"/>
      <c r="V43" s="19"/>
      <c r="W43" s="19"/>
      <c r="X43" s="19"/>
      <c r="AJ43"/>
    </row>
    <row r="44" spans="7:36" ht="17" thickBot="1" x14ac:dyDescent="0.25">
      <c r="G44" s="20"/>
      <c r="H44" s="20"/>
      <c r="I44" s="20"/>
      <c r="J44" s="20"/>
      <c r="K44" s="20"/>
      <c r="L44" s="20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J44"/>
    </row>
    <row r="45" spans="7:36" x14ac:dyDescent="0.2">
      <c r="G45" s="20"/>
      <c r="H45" s="21">
        <f>IFERROR($G$41*H$4,"")</f>
        <v>67.628931144613958</v>
      </c>
      <c r="I45" s="20"/>
      <c r="J45" s="21">
        <f>IFERROR($G$41*I$3*J$4,"")</f>
        <v>67.628931144613958</v>
      </c>
      <c r="K45" s="20"/>
      <c r="L45" s="21">
        <f>IFERROR($G$41*K$3*L$4,"")</f>
        <v>67.628931144613972</v>
      </c>
      <c r="M45" s="20"/>
      <c r="N45" s="21" t="str">
        <f>IFERROR($G$41*N$4*M$3,"")</f>
        <v/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AJ45"/>
    </row>
    <row r="46" spans="7:36" x14ac:dyDescent="0.2">
      <c r="G46" s="20"/>
      <c r="H46" s="22">
        <f>IFERROR(IF(H$1=$C$11,MAX(H45-$C$9,0),MAX((($C$19*I42+$C$20*I50))*EXP(-$C$14*$C$15),(H45-$C$9))),"")</f>
        <v>12.167374133547771</v>
      </c>
      <c r="I46" s="20"/>
      <c r="J46" s="22">
        <f>IFERROR(IF(J$1=$C$11,MAX(J45-$C$9,0),MAX((($C$19*K42+$C$20*K50))*EXP(-$C$14*$C$15),(J45-$C$9))),"")</f>
        <v>7.4953192097559374</v>
      </c>
      <c r="K46" s="20"/>
      <c r="L46" s="22">
        <f>IFERROR(IF(L$1=$C$11,MAX(L45-$C$9,0),MAX((($C$19*M42+$C$20*M50))*EXP(-$C$14*$C$15),(L45-$C$9))),"")</f>
        <v>1.3450462339770759</v>
      </c>
      <c r="M46" s="20"/>
      <c r="N46" s="22" t="str">
        <f>IFERROR(IF(N$1=$C$11,MAX(N45-$C$9,0),MAX((($C$19*O42+$C$20*O50))*EXP(-$C$14*$C$15),(N45-$C$9))),"")</f>
        <v/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AJ46"/>
    </row>
    <row r="47" spans="7:36" ht="17" thickBot="1" x14ac:dyDescent="0.25">
      <c r="G47" s="20"/>
      <c r="H47" s="23">
        <f>IFERROR(IF(H$1=$C$11,MAX(-H45+$C$9,0),MAX((($C$19*I43+$C$20*I51))*EXP(-$C$14*$C$15),(-H45+$C$9))),"")</f>
        <v>26.78567813513639</v>
      </c>
      <c r="I47" s="20"/>
      <c r="J47" s="23">
        <f>IFERROR(IF(J$1=$C$11,MAX(-J45+$C$9,0),MAX((($C$19*K43+$C$20*K51))*EXP(-$C$14*$C$15),(-J45+$C$9))),"")</f>
        <v>24.09462028820726</v>
      </c>
      <c r="K47" s="20"/>
      <c r="L47" s="23">
        <f>IFERROR(IF(L$1=$C$11,MAX(-L45+$C$9,0),MAX((($C$19*M43+$C$20*M51))*EXP(-$C$14*$C$15),(-L45+$C$9))),"")</f>
        <v>19.420853834829561</v>
      </c>
      <c r="M47" s="20"/>
      <c r="N47" s="23" t="str">
        <f>IFERROR(IF(N$1=$C$11,MAX(-N45+$C$9,0),MAX((($C$19*O43+$C$20*O51))*EXP(-$C$14*$C$15),(-N45+$C$9))),"")</f>
        <v/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AJ47"/>
    </row>
    <row r="48" spans="7:36" ht="17" thickBot="1" x14ac:dyDescent="0.25"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AJ48"/>
    </row>
    <row r="49" spans="7:36" x14ac:dyDescent="0.2">
      <c r="G49" s="20"/>
      <c r="H49" s="20"/>
      <c r="I49" s="21">
        <f>IFERROR($G$41*I$4,"")</f>
        <v>50.81858141958817</v>
      </c>
      <c r="J49" s="20"/>
      <c r="K49" s="21">
        <f>IFERROR($G$41*I$3*K$4,"")</f>
        <v>50.818581419588178</v>
      </c>
      <c r="L49" s="20"/>
      <c r="M49" s="21">
        <f>IFERROR($G$41*M$4*K$3,"")</f>
        <v>50.818581419588185</v>
      </c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AJ49"/>
    </row>
    <row r="50" spans="7:36" x14ac:dyDescent="0.2">
      <c r="G50" s="20"/>
      <c r="H50" s="20"/>
      <c r="I50" s="22">
        <f>IFERROR(IF(I$1=$C$11,MAX(I49-$C$9,0),MAX((($C$19*J46+$C$20*J54))*EXP(-$C$14*$C$15),(I49-$C$9))),"")</f>
        <v>3.5056451750464608</v>
      </c>
      <c r="J50" s="20"/>
      <c r="K50" s="22">
        <f>IFERROR(IF(K$1=$C$11,MAX(K49-$C$9,0),MAX((($C$19*L46+$C$20*L54))*EXP(-$C$14*$C$15),(K49-$C$9))),"")</f>
        <v>0.60304979051196583</v>
      </c>
      <c r="L50" s="20"/>
      <c r="M50" s="22">
        <f>IFERROR(IF(M$1=$C$11,MAX(M49-$C$9,0),MAX((($C$19*N46+$C$20*N54))*EXP(-$C$14*$C$15),(M49-$C$9))),"")</f>
        <v>0</v>
      </c>
      <c r="N50" s="19"/>
      <c r="O50" s="22"/>
      <c r="P50" s="19"/>
      <c r="Q50" s="19"/>
      <c r="R50" s="19"/>
      <c r="S50" s="19"/>
      <c r="T50" s="19"/>
      <c r="U50" s="19"/>
      <c r="V50" s="19"/>
      <c r="W50" s="19"/>
      <c r="X50" s="19"/>
      <c r="AJ50"/>
    </row>
    <row r="51" spans="7:36" ht="17" thickBot="1" x14ac:dyDescent="0.25">
      <c r="G51" s="20"/>
      <c r="H51" s="20"/>
      <c r="I51" s="23">
        <f>IFERROR(IF(I$1=$C$11,MAX(-I49+$C$9,0),MAX((($C$19*J47+$C$20*J55))*EXP(-$C$14*$C$15),(-I49+$C$9))),"")</f>
        <v>37.003955681115997</v>
      </c>
      <c r="J51" s="20"/>
      <c r="K51" s="23">
        <f>IFERROR(IF(K$1=$C$11,MAX(-K49+$C$9,0),MAX((($C$19*L47+$C$20*L55))*EXP(-$C$14*$C$15),(-K49+$C$9))),"")</f>
        <v>36.181418580411822</v>
      </c>
      <c r="L51" s="20"/>
      <c r="M51" s="23">
        <f>IFERROR(IF(M$1=$C$11,MAX(-M49+$C$9,0),MAX((($C$19*N47+$C$20*N55))*EXP(-$C$14*$C$15),(-M49+$C$9))),"")</f>
        <v>36.181418580411815</v>
      </c>
      <c r="N51" s="19"/>
      <c r="O51" s="23"/>
      <c r="P51" s="19"/>
      <c r="Q51" s="19"/>
      <c r="R51" s="19"/>
      <c r="S51" s="19"/>
      <c r="T51" s="19"/>
      <c r="U51" s="19"/>
      <c r="V51" s="19"/>
      <c r="W51" s="19"/>
      <c r="X51" s="19"/>
      <c r="AJ51"/>
    </row>
    <row r="52" spans="7:36" ht="17" thickBot="1" x14ac:dyDescent="0.25">
      <c r="G52" s="20"/>
      <c r="H52" s="20"/>
      <c r="I52" s="20"/>
      <c r="J52" s="20"/>
      <c r="K52" s="20"/>
      <c r="L52" s="20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AJ52"/>
    </row>
    <row r="53" spans="7:36" x14ac:dyDescent="0.2">
      <c r="G53" s="20"/>
      <c r="H53" s="20"/>
      <c r="I53" s="20"/>
      <c r="J53" s="21">
        <f>IFERROR($G$41*J$4,"")</f>
        <v>38.186737152136516</v>
      </c>
      <c r="K53" s="20"/>
      <c r="L53" s="21">
        <f>IFERROR($G$41*I$3*L$4,"")</f>
        <v>38.186737152136523</v>
      </c>
      <c r="M53" s="20"/>
      <c r="N53" s="21" t="str">
        <f>IFERROR($G$41*N$4*K$3,"")</f>
        <v/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AJ53"/>
    </row>
    <row r="54" spans="7:36" x14ac:dyDescent="0.2">
      <c r="G54" s="20"/>
      <c r="H54" s="20"/>
      <c r="I54" s="20"/>
      <c r="J54" s="22">
        <f>IFERROR(IF(J$1=$C$11,MAX(J53-$C$9,0),MAX((($C$19*K50+$C$20*K58))*EXP(-$C$14*$C$15),(J53-$C$9))),"")</f>
        <v>0.2703766165429255</v>
      </c>
      <c r="K54" s="20"/>
      <c r="L54" s="22">
        <f>IFERROR(IF(L$1=$C$11,MAX(L53-$C$9,0),MAX((($C$19*M50+$C$20*M58))*EXP(-$C$14*$C$15),(L53-$C$9))),"")</f>
        <v>0</v>
      </c>
      <c r="M54" s="19"/>
      <c r="N54" s="22" t="str">
        <f>IFERROR(IF(N$1=$C$11,MAX(N53-$C$9,0),MAX((($C$19*O50+$C$20*O58))*EXP(-$C$14*$C$15),(N53-$C$9))),"")</f>
        <v/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AJ54"/>
    </row>
    <row r="55" spans="7:36" ht="17" thickBot="1" x14ac:dyDescent="0.25">
      <c r="G55" s="20"/>
      <c r="H55" s="20"/>
      <c r="I55" s="20"/>
      <c r="J55" s="23">
        <f>IFERROR(IF(J$1=$C$11,MAX(-J53+$C$9,0),MAX((($C$19*K51+$C$20*K59))*EXP(-$C$14*$C$15),(-J53+$C$9))),"")</f>
        <v>48.813262847863484</v>
      </c>
      <c r="K55" s="20"/>
      <c r="L55" s="23">
        <f>IFERROR(IF(L$1=$C$11,MAX(-L53+$C$9,0),MAX((($C$19*M51+$C$20*M59))*EXP(-$C$14*$C$15),(-L53+$C$9))),"")</f>
        <v>48.813262847863477</v>
      </c>
      <c r="M55" s="19"/>
      <c r="N55" s="23" t="str">
        <f>IFERROR(IF(N$1=$C$11,MAX(-N53+$C$9,0),MAX((($C$19*O51+$C$20*O59))*EXP(-$C$14*$C$15),(-N53+$C$9))),"")</f>
        <v/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AJ55"/>
    </row>
    <row r="56" spans="7:36" ht="17" thickBot="1" x14ac:dyDescent="0.25">
      <c r="G56" s="20"/>
      <c r="H56" s="20"/>
      <c r="I56" s="20"/>
      <c r="J56" s="20"/>
      <c r="K56" s="20"/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AJ56"/>
    </row>
    <row r="57" spans="7:36" x14ac:dyDescent="0.2">
      <c r="G57" s="20"/>
      <c r="H57" s="20"/>
      <c r="I57" s="20"/>
      <c r="J57" s="20"/>
      <c r="K57" s="21">
        <f>IFERROR($G$41*K$4,"")</f>
        <v>28.694757972214578</v>
      </c>
      <c r="L57" s="20"/>
      <c r="M57" s="21">
        <f>IFERROR($G$41*M$4*I$3,"")</f>
        <v>28.694757972214582</v>
      </c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</row>
    <row r="58" spans="7:36" x14ac:dyDescent="0.2">
      <c r="G58" s="20"/>
      <c r="H58" s="20"/>
      <c r="I58" s="20"/>
      <c r="J58" s="20"/>
      <c r="K58" s="22">
        <f>IFERROR(IF(K$1=$C$11,MAX(K57-$C$9,0),MAX((($C$19*L54+$C$20*L62))*EXP(-$C$14*$C$15),(K57-$C$9))),"")</f>
        <v>0</v>
      </c>
      <c r="L58" s="20"/>
      <c r="M58" s="22">
        <f>IFERROR(IF(M$1=$C$11,MAX(M57-$C$9,0),MAX((($C$19*N54+$C$20*N62))*EXP(-$C$14*$C$15),(M57-$C$9))),"")</f>
        <v>0</v>
      </c>
      <c r="N58" s="19"/>
      <c r="O58" s="22"/>
      <c r="P58" s="19"/>
      <c r="Q58" s="19"/>
      <c r="R58" s="19"/>
      <c r="S58" s="19"/>
      <c r="T58" s="19"/>
      <c r="U58" s="19"/>
      <c r="V58" s="19"/>
      <c r="W58" s="19"/>
      <c r="X58" s="19"/>
    </row>
    <row r="59" spans="7:36" ht="17" thickBot="1" x14ac:dyDescent="0.25">
      <c r="G59" s="20"/>
      <c r="H59" s="20"/>
      <c r="I59" s="20"/>
      <c r="J59" s="20"/>
      <c r="K59" s="23">
        <f>IFERROR(IF(K$1=$C$11,MAX(-K57+$C$9,0),MAX((($C$19*L55+$C$20*L63))*EXP(-$C$14*$C$15),(-K57+$C$9))),"")</f>
        <v>58.305242027785425</v>
      </c>
      <c r="L59" s="20"/>
      <c r="M59" s="23">
        <f>IFERROR(IF(M$1=$C$11,MAX(-M57+$C$9,0),MAX((($C$19*N55+$C$20*N63))*EXP(-$C$14*$C$15),(-M57+$C$9))),"")</f>
        <v>58.305242027785418</v>
      </c>
      <c r="N59" s="19"/>
      <c r="O59" s="23"/>
      <c r="P59" s="19"/>
      <c r="Q59" s="19"/>
      <c r="R59" s="19"/>
      <c r="S59" s="19"/>
      <c r="T59" s="19"/>
      <c r="U59" s="19"/>
      <c r="V59" s="19"/>
      <c r="W59" s="19"/>
      <c r="X59" s="19"/>
    </row>
    <row r="60" spans="7:36" ht="17" thickBot="1" x14ac:dyDescent="0.25">
      <c r="G60" s="20"/>
      <c r="H60" s="20"/>
      <c r="I60" s="20"/>
      <c r="J60" s="20"/>
      <c r="K60" s="20"/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7:36" x14ac:dyDescent="0.2">
      <c r="G61" s="20"/>
      <c r="H61" s="20"/>
      <c r="I61" s="20"/>
      <c r="J61" s="20"/>
      <c r="K61" s="20"/>
      <c r="L61" s="21">
        <f>IFERROR($G$41*L$4,"")</f>
        <v>21.562175679047357</v>
      </c>
      <c r="M61" s="19"/>
      <c r="N61" s="21" t="str">
        <f>IFERROR($G$41*N$4*I$3,"")</f>
        <v/>
      </c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7:36" x14ac:dyDescent="0.2">
      <c r="G62" s="20"/>
      <c r="H62" s="20"/>
      <c r="I62" s="20"/>
      <c r="J62" s="20"/>
      <c r="K62" s="20"/>
      <c r="L62" s="22">
        <f>IFERROR(IF(L$1=$C$11,MAX(L61-$C$9,0),MAX((($C$19*M58+$C$20*M66))*EXP(-$C$14*$C$15),(L61-$C$9))),"")</f>
        <v>0</v>
      </c>
      <c r="M62" s="19"/>
      <c r="N62" s="22" t="str">
        <f>IFERROR(IF(N$1=$C$11,MAX(N61-$C$9,0),MAX((($C$19*O58+$C$20*O66))*EXP(-$C$14*$C$15),(N61-$C$9))),"")</f>
        <v/>
      </c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7:36" ht="17" thickBot="1" x14ac:dyDescent="0.25">
      <c r="G63" s="20"/>
      <c r="H63" s="19"/>
      <c r="I63" s="19"/>
      <c r="J63" s="19"/>
      <c r="K63" s="19"/>
      <c r="L63" s="23">
        <f>IFERROR(IF(L$1=$C$11,MAX(-L61+$C$9,0),MAX((($C$19*M59+$C$20*M67))*EXP(-$C$14*$C$15),(-L61+$C$9))),"")</f>
        <v>65.437824320952643</v>
      </c>
      <c r="M63" s="19"/>
      <c r="N63" s="23" t="str">
        <f>IFERROR(IF(N$1=$C$11,MAX(-N61+$C$9,0),MAX((($C$19*O59+$C$20*O67))*EXP(-$C$14*$C$15),(-N61+$C$9))),"")</f>
        <v/>
      </c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7:36" ht="17" thickBot="1" x14ac:dyDescent="0.25">
      <c r="G64" s="20"/>
      <c r="H64" s="20"/>
      <c r="I64" s="20"/>
      <c r="J64" s="20"/>
      <c r="K64" s="20"/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7:24" x14ac:dyDescent="0.2">
      <c r="G65" s="20"/>
      <c r="H65" s="20"/>
      <c r="I65" s="20"/>
      <c r="J65" s="20"/>
      <c r="K65" s="20"/>
      <c r="L65" s="20"/>
      <c r="M65" s="21">
        <f>IFERROR($G$41*M$4,"")</f>
        <v>16.202521048070704</v>
      </c>
      <c r="N65" s="19"/>
      <c r="O65" s="21"/>
      <c r="P65" s="19"/>
      <c r="Q65" s="19"/>
      <c r="R65" s="19"/>
      <c r="S65" s="19"/>
      <c r="T65" s="19"/>
      <c r="U65" s="19"/>
      <c r="V65" s="19"/>
      <c r="W65" s="19"/>
      <c r="X65" s="19"/>
    </row>
    <row r="66" spans="7:24" x14ac:dyDescent="0.2">
      <c r="G66" s="19"/>
      <c r="H66" s="19"/>
      <c r="I66" s="19"/>
      <c r="J66" s="19"/>
      <c r="K66" s="19"/>
      <c r="L66" s="19"/>
      <c r="M66" s="22">
        <f>IFERROR(IF(M$1=$C$11,MAX(M65-$C$9,0),MAX((($C$19*N62+$C$20*N70))*EXP(-$C$14*$C$15),(M65-$C$9))),"")</f>
        <v>0</v>
      </c>
      <c r="N66" s="19"/>
      <c r="O66" s="22"/>
      <c r="P66" s="19"/>
      <c r="Q66" s="19"/>
      <c r="R66" s="19"/>
      <c r="S66" s="19"/>
      <c r="T66" s="19"/>
      <c r="U66" s="19"/>
      <c r="V66" s="19"/>
      <c r="W66" s="19"/>
      <c r="X66" s="19"/>
    </row>
    <row r="67" spans="7:24" ht="17" thickBot="1" x14ac:dyDescent="0.25">
      <c r="G67" s="19"/>
      <c r="H67" s="19"/>
      <c r="I67" s="19"/>
      <c r="J67" s="19"/>
      <c r="K67" s="19"/>
      <c r="L67" s="19"/>
      <c r="M67" s="23">
        <f>IFERROR(IF(M$1=$C$11,MAX(-M65+$C$9,0),MAX((($C$19*N63+$C$20*N71))*EXP(-$C$14*$C$15),(-M65+$C$9))),"")</f>
        <v>70.797478951929293</v>
      </c>
      <c r="N67" s="19"/>
      <c r="O67" s="23"/>
      <c r="P67" s="19"/>
      <c r="Q67" s="19"/>
      <c r="R67" s="19"/>
      <c r="S67" s="19"/>
      <c r="T67" s="19"/>
      <c r="U67" s="19"/>
      <c r="V67" s="19"/>
      <c r="W67" s="19"/>
      <c r="X67" s="19"/>
    </row>
    <row r="68" spans="7:24" ht="17" thickBot="1" x14ac:dyDescent="0.25"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7:24" x14ac:dyDescent="0.2">
      <c r="G69" s="19"/>
      <c r="H69" s="19"/>
      <c r="I69" s="19"/>
      <c r="J69" s="19"/>
      <c r="K69" s="19"/>
      <c r="L69" s="19"/>
      <c r="M69" s="19"/>
      <c r="N69" s="21" t="str">
        <f>IFERROR($G$41*N$4,"")</f>
        <v/>
      </c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7:24" x14ac:dyDescent="0.2">
      <c r="G70" s="19"/>
      <c r="H70" s="19"/>
      <c r="I70" s="19"/>
      <c r="J70" s="19"/>
      <c r="K70" s="19"/>
      <c r="L70" s="19"/>
      <c r="M70" s="19"/>
      <c r="N70" s="22" t="str">
        <f>IFERROR(IF(N$1=$C$11,MAX(N69-$C$9,0),MAX((($C$19*O66+$C$20*O74))*EXP(-$C$14*$C$15),(N69-$C$9))),"")</f>
        <v/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7:24" ht="17" thickBot="1" x14ac:dyDescent="0.25">
      <c r="G71" s="19"/>
      <c r="H71" s="19"/>
      <c r="I71" s="19"/>
      <c r="J71" s="19"/>
      <c r="K71" s="19"/>
      <c r="L71" s="19"/>
      <c r="M71" s="19"/>
      <c r="N71" s="23" t="str">
        <f>IFERROR(IF(N$1=$C$11,MAX(-N69+$C$9,0),MAX((($C$19*O67+$C$20*O75))*EXP(-$C$14*$C$15),(-N69+$C$9))),"")</f>
        <v/>
      </c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7:24" ht="17" thickBot="1" x14ac:dyDescent="0.25"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7:24" x14ac:dyDescent="0.2">
      <c r="G73" s="19"/>
      <c r="H73" s="19"/>
      <c r="I73" s="19"/>
      <c r="J73" s="19"/>
      <c r="K73" s="19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</row>
    <row r="74" spans="7:24" x14ac:dyDescent="0.2">
      <c r="G74" s="18"/>
      <c r="H74" s="18"/>
      <c r="I74" s="18"/>
      <c r="J74" s="18"/>
      <c r="K74" s="18"/>
      <c r="L74" s="18"/>
      <c r="O74" s="22"/>
    </row>
    <row r="75" spans="7:24" ht="17" thickBot="1" x14ac:dyDescent="0.25">
      <c r="G75" s="18"/>
      <c r="H75" s="18"/>
      <c r="I75" s="18"/>
      <c r="J75" s="18"/>
      <c r="K75" s="18"/>
      <c r="L75" s="18"/>
      <c r="O7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DCC4-C709-794C-B297-96F2AB37A196}">
  <sheetPr codeName="Sheet2"/>
  <dimension ref="A1:AI269"/>
  <sheetViews>
    <sheetView tabSelected="1" zoomScale="75" zoomScaleNormal="106" workbookViewId="0">
      <selection activeCell="H13" sqref="H13"/>
    </sheetView>
  </sheetViews>
  <sheetFormatPr baseColWidth="10" defaultRowHeight="16" x14ac:dyDescent="0.2"/>
  <cols>
    <col min="1" max="1" width="11.1640625" bestFit="1" customWidth="1"/>
    <col min="2" max="2" width="15.6640625" bestFit="1" customWidth="1"/>
    <col min="3" max="3" width="11.83203125" bestFit="1" customWidth="1"/>
    <col min="4" max="4" width="6.5" bestFit="1" customWidth="1"/>
    <col min="5" max="5" width="7" bestFit="1" customWidth="1"/>
    <col min="6" max="7" width="7.83203125" bestFit="1" customWidth="1"/>
    <col min="8" max="8" width="11.1640625" bestFit="1" customWidth="1"/>
    <col min="9" max="9" width="11" bestFit="1" customWidth="1"/>
    <col min="10" max="10" width="7" bestFit="1" customWidth="1"/>
    <col min="11" max="11" width="6.1640625" bestFit="1" customWidth="1"/>
    <col min="12" max="12" width="7.6640625" bestFit="1" customWidth="1"/>
    <col min="13" max="14" width="6.5" bestFit="1" customWidth="1"/>
    <col min="15" max="16" width="7.1640625" bestFit="1" customWidth="1"/>
    <col min="17" max="17" width="10.5" bestFit="1" customWidth="1"/>
    <col min="21" max="22" width="4.1640625" hidden="1" customWidth="1"/>
    <col min="23" max="24" width="4.6640625" hidden="1" customWidth="1"/>
    <col min="25" max="26" width="4.33203125" hidden="1" customWidth="1"/>
    <col min="27" max="27" width="6.33203125" bestFit="1" customWidth="1"/>
    <col min="28" max="28" width="6.83203125" bestFit="1" customWidth="1"/>
    <col min="29" max="29" width="9.83203125" bestFit="1" customWidth="1"/>
    <col min="30" max="30" width="7.33203125" bestFit="1" customWidth="1"/>
    <col min="31" max="31" width="12.33203125" bestFit="1" customWidth="1"/>
    <col min="32" max="32" width="6.5" bestFit="1" customWidth="1"/>
    <col min="33" max="33" width="9.83203125" bestFit="1" customWidth="1"/>
    <col min="34" max="34" width="20.5" style="3" bestFit="1" customWidth="1"/>
    <col min="35" max="35" width="18.6640625" style="5" bestFit="1" customWidth="1"/>
    <col min="36" max="36" width="21.6640625" bestFit="1" customWidth="1"/>
    <col min="37" max="37" width="24" bestFit="1" customWidth="1"/>
    <col min="38" max="536" width="25.1640625" bestFit="1" customWidth="1"/>
    <col min="537" max="537" width="28.83203125" bestFit="1" customWidth="1"/>
    <col min="538" max="538" width="30" bestFit="1" customWidth="1"/>
  </cols>
  <sheetData>
    <row r="1" spans="1:35" ht="20" thickBot="1" x14ac:dyDescent="0.3">
      <c r="A1" s="82" t="s">
        <v>20</v>
      </c>
      <c r="B1" s="44">
        <v>90</v>
      </c>
      <c r="D1" t="s">
        <v>72</v>
      </c>
      <c r="J1" s="76"/>
      <c r="K1" s="77" t="s">
        <v>24</v>
      </c>
      <c r="L1" s="78" t="s">
        <v>25</v>
      </c>
      <c r="M1" s="78" t="s">
        <v>30</v>
      </c>
      <c r="N1" s="78" t="s">
        <v>31</v>
      </c>
      <c r="O1" s="78" t="s">
        <v>32</v>
      </c>
      <c r="P1" s="78" t="s">
        <v>33</v>
      </c>
      <c r="Q1" s="78" t="s">
        <v>27</v>
      </c>
      <c r="R1" s="78" t="s">
        <v>28</v>
      </c>
      <c r="S1" s="78" t="s">
        <v>36</v>
      </c>
      <c r="T1" s="78" t="s">
        <v>35</v>
      </c>
      <c r="U1" s="78" t="s">
        <v>37</v>
      </c>
      <c r="V1" s="79" t="s">
        <v>38</v>
      </c>
      <c r="W1" s="80" t="s">
        <v>39</v>
      </c>
      <c r="X1" s="80" t="s">
        <v>40</v>
      </c>
      <c r="Y1" s="80" t="s">
        <v>41</v>
      </c>
      <c r="Z1" s="80" t="s">
        <v>42</v>
      </c>
      <c r="AA1" s="80" t="s">
        <v>44</v>
      </c>
      <c r="AB1" s="80" t="s">
        <v>66</v>
      </c>
      <c r="AC1" s="80" t="s">
        <v>67</v>
      </c>
      <c r="AD1" s="81" t="str">
        <f>Sheet3!N1</f>
        <v>MACD</v>
      </c>
      <c r="AE1" s="81" t="str">
        <f>Sheet3!O1</f>
        <v>MACD-Signal</v>
      </c>
      <c r="AF1" s="80" t="s">
        <v>66</v>
      </c>
      <c r="AG1" s="80" t="s">
        <v>67</v>
      </c>
      <c r="AH1" s="88" t="s">
        <v>69</v>
      </c>
      <c r="AI1" s="87" t="s">
        <v>70</v>
      </c>
    </row>
    <row r="2" spans="1:35" x14ac:dyDescent="0.2">
      <c r="A2" s="83" t="s">
        <v>21</v>
      </c>
      <c r="B2" s="5">
        <v>87</v>
      </c>
      <c r="I2" s="54"/>
      <c r="J2" s="3">
        <v>0</v>
      </c>
      <c r="K2" s="72">
        <f>B6</f>
        <v>1</v>
      </c>
      <c r="L2" s="57">
        <f>$B$1</f>
        <v>90</v>
      </c>
      <c r="M2" s="55">
        <f>IFERROR(_xlfn.NORM.S.DIST((((LN(L2/$B$2)+($B$3-$B$4-($B$5^2)/2)*K2)/($B$5*SQRT(K2)))),TRUE),"")</f>
        <v>0.43132658500366089</v>
      </c>
      <c r="N2" s="56">
        <f>IFERROR(_xlfn.NORM.S.DIST((((LN(L2/$B$2)+($B$3-$B$4+($B$5^2)/2)*K2)/($B$5*SQRT(K2)))),TRUE),"")</f>
        <v>0.70090397543222838</v>
      </c>
      <c r="O2" s="55">
        <f>IFERROR(_xlfn.NORM.S.DIST(-(((LN(L2/$B$2)+($B$3-$B$4-($B$5^2)/2)*K2)/($B$5*SQRT(K2)))),TRUE),"")</f>
        <v>0.56867341499633905</v>
      </c>
      <c r="P2" s="55">
        <f>IFERROR(_xlfn.NORM.S.DIST(-(((LN(L2/$B$2)+($B$3-$B$4+($B$5^2)/2)*K2)/($B$5*SQRT(K2)))),TRUE),"")</f>
        <v>0.29909602456777162</v>
      </c>
      <c r="Q2" s="57">
        <f>MAX(((((L2*EXP(-$B$4*K2))*N2)-($B$2*EXP(-$B$3*K2))*M2)),0)</f>
        <v>28.785712703689889</v>
      </c>
      <c r="R2" s="57">
        <f>(MAX(((($B$2*EXP(-$B$3*K2))*O2)-(L2*EXP(-$B$4*$B$6))*P2),0))</f>
        <v>18.297725822286736</v>
      </c>
      <c r="S2" s="55">
        <f>IFERROR(N2*EXP(-$B$4*K2),"")</f>
        <v>0.70090397543222838</v>
      </c>
      <c r="T2" s="29">
        <f>IFERROR((N2-1)*EXP(-$B$4*K2),"")</f>
        <v>-0.29909602456777162</v>
      </c>
      <c r="U2" s="58"/>
      <c r="V2" s="10"/>
      <c r="W2" s="10"/>
      <c r="X2" s="10"/>
      <c r="Y2" s="10"/>
      <c r="Z2" s="10"/>
      <c r="AA2" s="64" t="str">
        <f ca="1">IFERROR(Sheet3!Q2,"")</f>
        <v/>
      </c>
      <c r="AB2" s="10" t="str">
        <f t="shared" ref="AB2:AB66" ca="1" si="0">IF(AA2&gt;$B$12,"Hedge","")</f>
        <v>Hedge</v>
      </c>
      <c r="AC2" s="10" t="str">
        <f ca="1">IF(AA2="","",IF(AA2&lt;$B$13,"Exit Hedge",""))</f>
        <v/>
      </c>
      <c r="AD2" s="65">
        <f>Sheet3!N2</f>
        <v>0</v>
      </c>
      <c r="AE2" s="65">
        <f>Sheet3!O2</f>
        <v>0</v>
      </c>
      <c r="AF2" s="10" t="str">
        <f>IF(AD2&gt;0,IF(AD2&lt;AE2,"Hedge",""),"")</f>
        <v/>
      </c>
      <c r="AG2" s="10" t="str">
        <f>IF(AD2&lt;0,IF(AD2&gt;AE2,"Exit Hedge",""),"")</f>
        <v/>
      </c>
      <c r="AH2" s="3" t="str">
        <f ca="1">IF(AND(AF2="Hedge",AB2="Hedge"),"Hedge","")</f>
        <v/>
      </c>
      <c r="AI2" s="5" t="str">
        <f ca="1">IF(AND(AG2="Exit Hedge",AC2="Exit Hedge"),"Exit Hedge","")</f>
        <v/>
      </c>
    </row>
    <row r="3" spans="1:35" x14ac:dyDescent="0.2">
      <c r="A3" s="83" t="s">
        <v>22</v>
      </c>
      <c r="B3" s="49">
        <v>0.09</v>
      </c>
      <c r="J3" s="3">
        <v>1</v>
      </c>
      <c r="K3" s="72">
        <f>IFERROR(IF(K2-$B$7&gt;0,K2-$B$7,""),"")</f>
        <v>0.996</v>
      </c>
      <c r="L3" s="57">
        <f ca="1">(L2+$B$8*$B$7*L2+$B$5*NORMSINV(RAND())*SQRT($B$7)*L2)</f>
        <v>89.840634750844004</v>
      </c>
      <c r="M3" s="55">
        <f ca="1">IFERROR(_xlfn.NORM.S.DIST((((LN(L3/$B$2)+($B$3-$B$4-($B$5^2)/2)*K3)/($B$5*SQRT(K3)))),TRUE),"")</f>
        <v>0.43054207285334467</v>
      </c>
      <c r="N3" s="56">
        <f ca="1">IFERROR(_xlfn.NORM.S.DIST((((LN(L3/$B$2)+($B$3-$B$4+($B$5^2)/2)*K3)/($B$5*SQRT(K3)))),TRUE),"")</f>
        <v>0.69972311870804738</v>
      </c>
      <c r="O3" s="55">
        <f ca="1">IFERROR(_xlfn.NORM.S.DIST(-(((LN(L3/$B$2)+($B$3-$B$4-($B$5^2)/2)*K3)/($B$5*SQRT(K3)))),TRUE),"")</f>
        <v>0.56945792714665533</v>
      </c>
      <c r="P3" s="55">
        <f ca="1">IFERROR(_xlfn.NORM.S.DIST(-(((LN(L3/$B$2)+($B$3-$B$4+($B$5^2)/2)*K3)/($B$5*SQRT(K3)))),TRUE),"")</f>
        <v>0.30027688129195262</v>
      </c>
      <c r="Q3" s="57">
        <f t="shared" ref="Q3:Q66" ca="1" si="1">IFERROR(MAX(((((L3*EXP(-$B$4*K3))*N3)-($B$2*EXP(-$B$3*K3))*M3)),0),"")</f>
        <v>28.617975995066061</v>
      </c>
      <c r="R3" s="57">
        <f t="shared" ref="R3:R66" ca="1" si="2">IFERROR(MAX(((($B$2*EXP(-$B$3*K3))*O3)-(L3*EXP(-$B$4*$B$6))*P3),0),"")</f>
        <v>18.317983840538403</v>
      </c>
      <c r="S3" s="55">
        <f t="shared" ref="S3:S66" ca="1" si="3">IFERROR(N3*EXP(-$B$4*K3),"")</f>
        <v>0.69972311870804738</v>
      </c>
      <c r="T3" s="29">
        <f t="shared" ref="T3:T66" ca="1" si="4">IFERROR((N3-1)*EXP(-$B$4*K3),"")</f>
        <v>-0.30027688129195262</v>
      </c>
      <c r="U3" s="58"/>
      <c r="V3" s="10"/>
      <c r="W3" s="10"/>
      <c r="X3" s="10"/>
      <c r="Y3" s="10"/>
      <c r="Z3" s="10"/>
      <c r="AA3" s="64" t="str">
        <f ca="1">IFERROR(Sheet3!Q3,"")</f>
        <v/>
      </c>
      <c r="AB3" s="10" t="str">
        <f t="shared" ca="1" si="0"/>
        <v>Hedge</v>
      </c>
      <c r="AC3" s="10" t="str">
        <f t="shared" ref="AC3:AC66" ca="1" si="5">IF(AA3="","",IF(AA3&lt;$B$13,"Exit Hedge",""))</f>
        <v/>
      </c>
      <c r="AD3" s="65">
        <f ca="1">Sheet3!N3</f>
        <v>-2.1248699887451039E-2</v>
      </c>
      <c r="AE3" s="65">
        <f ca="1">Sheet3!O3</f>
        <v>-1.4165799924967359E-2</v>
      </c>
      <c r="AF3" s="10" t="str">
        <f t="shared" ref="AF3:AF66" ca="1" si="6">IF(AD3&gt;0,IF(AD3&lt;AE3,"Hedge",""),"")</f>
        <v/>
      </c>
      <c r="AG3" s="10" t="str">
        <f t="shared" ref="AG3:AG66" ca="1" si="7">IF(AD3&lt;0,IF(AD3&gt;AE3,"Exit Hedge",""),"")</f>
        <v/>
      </c>
      <c r="AH3" s="3" t="str">
        <f t="shared" ref="AH2:AH7" ca="1" si="8">IF(AND(AF3="Hedge",AB3="Hedge"),"Hedge","")</f>
        <v/>
      </c>
      <c r="AI3" s="5" t="str">
        <f t="shared" ref="AI3:AI66" ca="1" si="9">IF(AND(AG3="Exit Hedge",AC3="Exit Hedge"),"Exit Hedge","")</f>
        <v/>
      </c>
    </row>
    <row r="4" spans="1:35" x14ac:dyDescent="0.2">
      <c r="A4" s="83" t="s">
        <v>23</v>
      </c>
      <c r="B4" s="49">
        <v>0</v>
      </c>
      <c r="J4" s="3">
        <v>2</v>
      </c>
      <c r="K4" s="72">
        <f t="shared" ref="K4:K67" si="10">IFERROR(IF(K3-$B$7&gt;0,K3-$B$7,""),"")</f>
        <v>0.99199999999999999</v>
      </c>
      <c r="L4" s="57">
        <f t="shared" ref="L4:L67" ca="1" si="11">(L3+$B$8*$B$7*L3+$B$5*NORMSINV(RAND())*SQRT($B$7)*L3)</f>
        <v>94.279753433079023</v>
      </c>
      <c r="M4" s="55">
        <f t="shared" ref="M4:M67" ca="1" si="12">IFERROR(_xlfn.NORM.S.DIST((((LN(L4/$B$2)+($B$3-$B$4-($B$5^2)/2)*K4)/($B$5*SQRT(K4)))),TRUE),"")</f>
        <v>0.45807622909071433</v>
      </c>
      <c r="N4" s="56">
        <f t="shared" ref="N4:N67" ca="1" si="13">IFERROR(_xlfn.NORM.S.DIST((((LN(L4/$B$2)+($B$3-$B$4+($B$5^2)/2)*K4)/($B$5*SQRT(K4)))),TRUE),"")</f>
        <v>0.72304554165814339</v>
      </c>
      <c r="O4" s="55">
        <f t="shared" ref="O4:O67" ca="1" si="14">IFERROR(_xlfn.NORM.S.DIST(-(((LN(L4/$B$2)+($B$3-$B$4-($B$5^2)/2)*K4)/($B$5*SQRT(K4)))),TRUE),"")</f>
        <v>0.54192377090928567</v>
      </c>
      <c r="P4" s="55">
        <f t="shared" ref="P4:P67" ca="1" si="15">IFERROR(_xlfn.NORM.S.DIST(-(((LN(L4/$B$2)+($B$3-$B$4+($B$5^2)/2)*K4)/($B$5*SQRT(K4)))),TRUE),"")</f>
        <v>0.27695445834185661</v>
      </c>
      <c r="Q4" s="57">
        <f t="shared" ca="1" si="1"/>
        <v>31.719758563185536</v>
      </c>
      <c r="R4" s="57">
        <f t="shared" ca="1" si="2"/>
        <v>17.009287512609738</v>
      </c>
      <c r="S4" s="55">
        <f t="shared" ca="1" si="3"/>
        <v>0.72304554165814339</v>
      </c>
      <c r="T4" s="29">
        <f t="shared" ca="1" si="4"/>
        <v>-0.27695445834185661</v>
      </c>
      <c r="U4" s="58"/>
      <c r="V4" s="10"/>
      <c r="W4" s="10"/>
      <c r="X4" s="10"/>
      <c r="Y4" s="10"/>
      <c r="Z4" s="10"/>
      <c r="AA4" s="64" t="str">
        <f ca="1">IFERROR(Sheet3!Q4,"")</f>
        <v/>
      </c>
      <c r="AB4" s="10" t="str">
        <f t="shared" ca="1" si="0"/>
        <v>Hedge</v>
      </c>
      <c r="AC4" s="10" t="str">
        <f t="shared" ca="1" si="5"/>
        <v/>
      </c>
      <c r="AD4" s="65">
        <f ca="1">Sheet3!N4</f>
        <v>0.56071773112974199</v>
      </c>
      <c r="AE4" s="65">
        <f ca="1">Sheet3!O4</f>
        <v>0.36908988744483889</v>
      </c>
      <c r="AF4" s="10" t="str">
        <f t="shared" ca="1" si="6"/>
        <v/>
      </c>
      <c r="AG4" s="10" t="str">
        <f t="shared" ca="1" si="7"/>
        <v/>
      </c>
      <c r="AH4" s="3" t="str">
        <f t="shared" ca="1" si="8"/>
        <v/>
      </c>
      <c r="AI4" s="5" t="str">
        <f t="shared" ca="1" si="9"/>
        <v/>
      </c>
    </row>
    <row r="5" spans="1:35" x14ac:dyDescent="0.2">
      <c r="A5" s="83" t="s">
        <v>29</v>
      </c>
      <c r="B5" s="45">
        <v>0.7</v>
      </c>
      <c r="J5" s="3">
        <v>3</v>
      </c>
      <c r="K5" s="72">
        <f t="shared" si="10"/>
        <v>0.98799999999999999</v>
      </c>
      <c r="L5" s="57">
        <f t="shared" ca="1" si="11"/>
        <v>91.723884268620026</v>
      </c>
      <c r="M5" s="55">
        <f t="shared" ca="1" si="12"/>
        <v>0.44270941375743228</v>
      </c>
      <c r="N5" s="56">
        <f t="shared" ca="1" si="13"/>
        <v>0.70941754021541636</v>
      </c>
      <c r="O5" s="55">
        <f t="shared" ca="1" si="14"/>
        <v>0.55729058624256766</v>
      </c>
      <c r="P5" s="55">
        <f t="shared" ca="1" si="15"/>
        <v>0.29058245978458364</v>
      </c>
      <c r="Q5" s="57">
        <f t="shared" ca="1" si="1"/>
        <v>29.831778331938665</v>
      </c>
      <c r="R5" s="57">
        <f t="shared" ca="1" si="2"/>
        <v>17.70582654418784</v>
      </c>
      <c r="S5" s="55">
        <f t="shared" ca="1" si="3"/>
        <v>0.70941754021541636</v>
      </c>
      <c r="T5" s="29">
        <f t="shared" ca="1" si="4"/>
        <v>-0.29058245978458364</v>
      </c>
      <c r="U5" s="58"/>
      <c r="V5" s="10"/>
      <c r="W5" s="10"/>
      <c r="X5" s="10"/>
      <c r="Y5" s="10"/>
      <c r="Z5" s="10"/>
      <c r="AA5" s="64" t="str">
        <f ca="1">IFERROR(Sheet3!Q5,"")</f>
        <v/>
      </c>
      <c r="AB5" s="10" t="str">
        <f t="shared" ca="1" si="0"/>
        <v>Hedge</v>
      </c>
      <c r="AC5" s="10" t="str">
        <f t="shared" ca="1" si="5"/>
        <v/>
      </c>
      <c r="AD5" s="65">
        <f ca="1">Sheet3!N5</f>
        <v>0.49293609033571784</v>
      </c>
      <c r="AE5" s="65">
        <f ca="1">Sheet3!O5</f>
        <v>0.45165402270542487</v>
      </c>
      <c r="AF5" s="10" t="str">
        <f t="shared" ca="1" si="6"/>
        <v/>
      </c>
      <c r="AG5" s="10" t="str">
        <f t="shared" ca="1" si="7"/>
        <v/>
      </c>
      <c r="AH5" s="3" t="str">
        <f t="shared" ca="1" si="8"/>
        <v/>
      </c>
      <c r="AI5" s="5" t="str">
        <f t="shared" ca="1" si="9"/>
        <v/>
      </c>
    </row>
    <row r="6" spans="1:35" x14ac:dyDescent="0.2">
      <c r="A6" s="83" t="s">
        <v>24</v>
      </c>
      <c r="B6" s="5">
        <v>1</v>
      </c>
      <c r="J6" s="3">
        <v>4</v>
      </c>
      <c r="K6" s="72">
        <f t="shared" si="10"/>
        <v>0.98399999999999999</v>
      </c>
      <c r="L6" s="57">
        <f t="shared" ca="1" si="11"/>
        <v>87.330152770476474</v>
      </c>
      <c r="M6" s="55">
        <f t="shared" ca="1" si="12"/>
        <v>0.41519741237691338</v>
      </c>
      <c r="N6" s="56">
        <f t="shared" ca="1" si="13"/>
        <v>0.68445107890117662</v>
      </c>
      <c r="O6" s="55">
        <f t="shared" ca="1" si="14"/>
        <v>0.58480258762308668</v>
      </c>
      <c r="P6" s="55">
        <f t="shared" ca="1" si="15"/>
        <v>0.31554892109882338</v>
      </c>
      <c r="Q6" s="57">
        <f t="shared" ca="1" si="1"/>
        <v>26.712461957910413</v>
      </c>
      <c r="R6" s="57">
        <f t="shared" ca="1" si="2"/>
        <v>19.008902082561285</v>
      </c>
      <c r="S6" s="55">
        <f t="shared" ca="1" si="3"/>
        <v>0.68445107890117662</v>
      </c>
      <c r="T6" s="29">
        <f t="shared" ca="1" si="4"/>
        <v>-0.31554892109882338</v>
      </c>
      <c r="U6" s="58"/>
      <c r="V6" s="10"/>
      <c r="W6" s="10"/>
      <c r="X6" s="10"/>
      <c r="Y6" s="10"/>
      <c r="Z6" s="10"/>
      <c r="AA6" s="64" t="str">
        <f ca="1">IFERROR(Sheet3!Q6,"")</f>
        <v/>
      </c>
      <c r="AB6" s="10" t="str">
        <f t="shared" ca="1" si="0"/>
        <v>Hedge</v>
      </c>
      <c r="AC6" s="10" t="str">
        <f t="shared" ca="1" si="5"/>
        <v/>
      </c>
      <c r="AD6" s="65">
        <f ca="1">Sheet3!N6</f>
        <v>-0.16190739052927938</v>
      </c>
      <c r="AE6" s="65">
        <f ca="1">Sheet3!O6</f>
        <v>4.2613080548955379E-2</v>
      </c>
      <c r="AF6" s="10" t="str">
        <f t="shared" ca="1" si="6"/>
        <v/>
      </c>
      <c r="AG6" s="10" t="str">
        <f t="shared" ca="1" si="7"/>
        <v/>
      </c>
      <c r="AH6" s="3" t="str">
        <f t="shared" ca="1" si="8"/>
        <v/>
      </c>
      <c r="AI6" s="5" t="str">
        <f t="shared" ca="1" si="9"/>
        <v/>
      </c>
    </row>
    <row r="7" spans="1:35" x14ac:dyDescent="0.2">
      <c r="A7" s="3" t="s">
        <v>3</v>
      </c>
      <c r="B7" s="5">
        <f>1/250</f>
        <v>4.0000000000000001E-3</v>
      </c>
      <c r="J7" s="3">
        <v>5</v>
      </c>
      <c r="K7" s="72">
        <f t="shared" si="10"/>
        <v>0.98</v>
      </c>
      <c r="L7" s="57">
        <f t="shared" ca="1" si="11"/>
        <v>88.24561341335496</v>
      </c>
      <c r="M7" s="55">
        <f t="shared" ca="1" si="12"/>
        <v>0.42125319636647773</v>
      </c>
      <c r="N7" s="56">
        <f t="shared" ca="1" si="13"/>
        <v>0.6894444027667509</v>
      </c>
      <c r="O7" s="55">
        <f t="shared" ca="1" si="14"/>
        <v>0.57874680363352227</v>
      </c>
      <c r="P7" s="55">
        <f t="shared" ca="1" si="15"/>
        <v>0.3105555972332491</v>
      </c>
      <c r="Q7" s="57">
        <f t="shared" ca="1" si="1"/>
        <v>27.285409825428758</v>
      </c>
      <c r="R7" s="57">
        <f t="shared" ca="1" si="2"/>
        <v>18.69506004106584</v>
      </c>
      <c r="S7" s="55">
        <f t="shared" ca="1" si="3"/>
        <v>0.6894444027667509</v>
      </c>
      <c r="T7" s="29">
        <f t="shared" ca="1" si="4"/>
        <v>-0.3105555972332491</v>
      </c>
      <c r="U7" s="58"/>
      <c r="V7" s="10"/>
      <c r="W7" s="10"/>
      <c r="X7" s="10"/>
      <c r="Y7" s="10"/>
      <c r="Z7" s="10"/>
      <c r="AA7" s="64" t="str">
        <f ca="1">IFERROR(Sheet3!Q7,"")</f>
        <v/>
      </c>
      <c r="AB7" s="10" t="str">
        <f t="shared" ca="1" si="0"/>
        <v>Hedge</v>
      </c>
      <c r="AC7" s="10" t="str">
        <f t="shared" ca="1" si="5"/>
        <v/>
      </c>
      <c r="AD7" s="65">
        <f ca="1">Sheet3!N7</f>
        <v>-0.37830200190487062</v>
      </c>
      <c r="AE7" s="65">
        <f ca="1">Sheet3!O7</f>
        <v>-0.23799697442026194</v>
      </c>
      <c r="AF7" s="10" t="str">
        <f t="shared" ca="1" si="6"/>
        <v/>
      </c>
      <c r="AG7" s="10" t="str">
        <f t="shared" ca="1" si="7"/>
        <v/>
      </c>
      <c r="AH7" s="3" t="str">
        <f t="shared" ca="1" si="8"/>
        <v/>
      </c>
      <c r="AI7" s="5" t="str">
        <f t="shared" ca="1" si="9"/>
        <v/>
      </c>
    </row>
    <row r="8" spans="1:35" ht="17" thickBot="1" x14ac:dyDescent="0.25">
      <c r="A8" s="84" t="s">
        <v>26</v>
      </c>
      <c r="B8" s="47">
        <v>0.2</v>
      </c>
      <c r="J8" s="3">
        <v>6</v>
      </c>
      <c r="K8" s="72">
        <f t="shared" si="10"/>
        <v>0.97599999999999998</v>
      </c>
      <c r="L8" s="57">
        <f t="shared" ca="1" si="11"/>
        <v>92.98817196816789</v>
      </c>
      <c r="M8" s="55">
        <f t="shared" ca="1" si="12"/>
        <v>0.45125091266773731</v>
      </c>
      <c r="N8" s="56">
        <f t="shared" ca="1" si="13"/>
        <v>0.71533802858840434</v>
      </c>
      <c r="O8" s="55">
        <f t="shared" ca="1" si="14"/>
        <v>0.54874908733226269</v>
      </c>
      <c r="P8" s="55">
        <f t="shared" ca="1" si="15"/>
        <v>0.28466197141159566</v>
      </c>
      <c r="Q8" s="57">
        <f t="shared" ca="1" si="1"/>
        <v>30.560522853144967</v>
      </c>
      <c r="R8" s="57">
        <f t="shared" ca="1" si="2"/>
        <v>17.256295571156091</v>
      </c>
      <c r="S8" s="55">
        <f t="shared" ca="1" si="3"/>
        <v>0.71533802858840434</v>
      </c>
      <c r="T8" s="29">
        <f t="shared" ca="1" si="4"/>
        <v>-0.28466197141159566</v>
      </c>
      <c r="U8" s="58"/>
      <c r="V8" s="10"/>
      <c r="W8" s="10"/>
      <c r="X8" s="10"/>
      <c r="Y8" s="10"/>
      <c r="Z8" s="10"/>
      <c r="AA8" s="64" t="str">
        <f ca="1">IFERROR(Sheet3!Q8,"")</f>
        <v/>
      </c>
      <c r="AB8" s="10" t="str">
        <f t="shared" ca="1" si="0"/>
        <v>Hedge</v>
      </c>
      <c r="AC8" s="10" t="str">
        <f t="shared" ca="1" si="5"/>
        <v/>
      </c>
      <c r="AD8" s="65">
        <f ca="1">Sheet3!N8</f>
        <v>0.16384881279685715</v>
      </c>
      <c r="AE8" s="65">
        <f ca="1">Sheet3!O8</f>
        <v>2.9900217057817438E-2</v>
      </c>
      <c r="AF8" s="10" t="str">
        <f t="shared" ca="1" si="6"/>
        <v/>
      </c>
      <c r="AG8" s="10" t="str">
        <f t="shared" ca="1" si="7"/>
        <v/>
      </c>
      <c r="AH8" s="3" t="str">
        <f ca="1">IF(AND(AF8="Hedge",AB8="Hedge"),"Hedge","")</f>
        <v/>
      </c>
      <c r="AI8" s="5" t="str">
        <f t="shared" ca="1" si="9"/>
        <v/>
      </c>
    </row>
    <row r="9" spans="1:35" x14ac:dyDescent="0.2">
      <c r="A9" s="82" t="s">
        <v>34</v>
      </c>
      <c r="B9" s="63">
        <v>1</v>
      </c>
      <c r="J9" s="3">
        <v>7</v>
      </c>
      <c r="K9" s="72">
        <f t="shared" si="10"/>
        <v>0.97199999999999998</v>
      </c>
      <c r="L9" s="57">
        <f t="shared" ca="1" si="11"/>
        <v>90.633175490798124</v>
      </c>
      <c r="M9" s="55">
        <f t="shared" ca="1" si="12"/>
        <v>0.43682469893195958</v>
      </c>
      <c r="N9" s="56">
        <f t="shared" ca="1" si="13"/>
        <v>0.70232723356460447</v>
      </c>
      <c r="O9" s="55">
        <f t="shared" ca="1" si="14"/>
        <v>0.56317530106804048</v>
      </c>
      <c r="P9" s="55">
        <f t="shared" ca="1" si="15"/>
        <v>0.29767276643539553</v>
      </c>
      <c r="Q9" s="57">
        <f t="shared" ca="1" si="1"/>
        <v>28.833699159099886</v>
      </c>
      <c r="R9" s="57">
        <f t="shared" ca="1" si="2"/>
        <v>17.913159738707105</v>
      </c>
      <c r="S9" s="55">
        <f t="shared" ca="1" si="3"/>
        <v>0.70232723356460447</v>
      </c>
      <c r="T9" s="29">
        <f t="shared" ca="1" si="4"/>
        <v>-0.29767276643539553</v>
      </c>
      <c r="U9" s="58"/>
      <c r="V9" s="10"/>
      <c r="W9" s="10"/>
      <c r="X9" s="10"/>
      <c r="Y9" s="10"/>
      <c r="Z9" s="10"/>
      <c r="AA9" s="64" t="str">
        <f ca="1">IFERROR(Sheet3!Q9,"")</f>
        <v/>
      </c>
      <c r="AB9" s="10" t="str">
        <f t="shared" ca="1" si="0"/>
        <v>Hedge</v>
      </c>
      <c r="AC9" s="10" t="str">
        <f t="shared" ca="1" si="5"/>
        <v/>
      </c>
      <c r="AD9" s="65">
        <f ca="1">Sheet3!N9</f>
        <v>0.12807312946868876</v>
      </c>
      <c r="AE9" s="65">
        <f ca="1">Sheet3!O9</f>
        <v>9.5348825331731654E-2</v>
      </c>
      <c r="AF9" s="10" t="str">
        <f t="shared" ca="1" si="6"/>
        <v/>
      </c>
      <c r="AG9" s="10" t="str">
        <f t="shared" ca="1" si="7"/>
        <v/>
      </c>
      <c r="AH9" s="3" t="str">
        <f t="shared" ref="AH9:AH72" ca="1" si="16">IF(AND(AF9="Hedge",AB9="Hedge"),"Hedge","")</f>
        <v/>
      </c>
      <c r="AI9" s="5" t="str">
        <f t="shared" ca="1" si="9"/>
        <v/>
      </c>
    </row>
    <row r="10" spans="1:35" x14ac:dyDescent="0.2">
      <c r="A10" s="83" t="s">
        <v>71</v>
      </c>
      <c r="B10" s="4">
        <v>10000000</v>
      </c>
      <c r="J10" s="3">
        <v>8</v>
      </c>
      <c r="K10" s="72">
        <f t="shared" si="10"/>
        <v>0.96799999999999997</v>
      </c>
      <c r="L10" s="57">
        <f t="shared" ca="1" si="11"/>
        <v>84.900851406067559</v>
      </c>
      <c r="M10" s="55">
        <f t="shared" ca="1" si="12"/>
        <v>0.40001033138738645</v>
      </c>
      <c r="N10" s="56">
        <f t="shared" ca="1" si="13"/>
        <v>0.66835979920839816</v>
      </c>
      <c r="O10" s="55">
        <f t="shared" ca="1" si="14"/>
        <v>0.5999896686126136</v>
      </c>
      <c r="P10" s="55">
        <f t="shared" ca="1" si="15"/>
        <v>0.33164020079160184</v>
      </c>
      <c r="Q10" s="57">
        <f t="shared" ca="1" si="1"/>
        <v>24.846957045574225</v>
      </c>
      <c r="R10" s="57">
        <f t="shared" ca="1" si="2"/>
        <v>19.687443424896077</v>
      </c>
      <c r="S10" s="55">
        <f t="shared" ca="1" si="3"/>
        <v>0.66835979920839816</v>
      </c>
      <c r="T10" s="29">
        <f t="shared" ca="1" si="4"/>
        <v>-0.33164020079160184</v>
      </c>
      <c r="U10" s="58"/>
      <c r="V10" s="10"/>
      <c r="W10" s="10"/>
      <c r="X10" s="10"/>
      <c r="Y10" s="10"/>
      <c r="Z10" s="10"/>
      <c r="AA10" s="64" t="str">
        <f ca="1">IFERROR(Sheet3!Q10,"")</f>
        <v/>
      </c>
      <c r="AB10" s="10" t="str">
        <f t="shared" ca="1" si="0"/>
        <v>Hedge</v>
      </c>
      <c r="AC10" s="10" t="str">
        <f t="shared" ca="1" si="5"/>
        <v/>
      </c>
      <c r="AD10" s="65">
        <f ca="1">Sheet3!N10</f>
        <v>-0.66385532156832028</v>
      </c>
      <c r="AE10" s="65">
        <f ca="1">Sheet3!O10</f>
        <v>-0.41078727260163628</v>
      </c>
      <c r="AF10" s="10" t="str">
        <f t="shared" ca="1" si="6"/>
        <v/>
      </c>
      <c r="AG10" s="10" t="str">
        <f t="shared" ca="1" si="7"/>
        <v/>
      </c>
      <c r="AH10" s="3" t="str">
        <f t="shared" ca="1" si="16"/>
        <v/>
      </c>
      <c r="AI10" s="5" t="str">
        <f t="shared" ca="1" si="9"/>
        <v/>
      </c>
    </row>
    <row r="11" spans="1:35" x14ac:dyDescent="0.2">
      <c r="A11" s="83" t="s">
        <v>43</v>
      </c>
      <c r="B11" s="48">
        <v>14</v>
      </c>
      <c r="J11" s="3">
        <v>9</v>
      </c>
      <c r="K11" s="72">
        <f t="shared" si="10"/>
        <v>0.96399999999999997</v>
      </c>
      <c r="L11" s="57">
        <f t="shared" ca="1" si="11"/>
        <v>83.433492133851146</v>
      </c>
      <c r="M11" s="55">
        <f t="shared" ca="1" si="12"/>
        <v>0.39038711467719567</v>
      </c>
      <c r="N11" s="56">
        <f t="shared" ca="1" si="13"/>
        <v>0.65872073515252394</v>
      </c>
      <c r="O11" s="55">
        <f t="shared" ca="1" si="14"/>
        <v>0.60961288532280433</v>
      </c>
      <c r="P11" s="55">
        <f t="shared" ca="1" si="15"/>
        <v>0.34127926484747606</v>
      </c>
      <c r="Q11" s="57">
        <f t="shared" ca="1" si="1"/>
        <v>23.81817168206917</v>
      </c>
      <c r="R11" s="57">
        <f t="shared" ca="1" si="2"/>
        <v>20.154729383068993</v>
      </c>
      <c r="S11" s="55">
        <f t="shared" ca="1" si="3"/>
        <v>0.65872073515252394</v>
      </c>
      <c r="T11" s="29">
        <f t="shared" ca="1" si="4"/>
        <v>-0.34127926484747606</v>
      </c>
      <c r="U11" s="58"/>
      <c r="V11" s="10"/>
      <c r="W11" s="10"/>
      <c r="X11" s="10"/>
      <c r="Y11" s="10"/>
      <c r="Z11" s="10"/>
      <c r="AA11" s="64" t="str">
        <f ca="1">IFERROR(Sheet3!Q11,"")</f>
        <v/>
      </c>
      <c r="AB11" s="10" t="str">
        <f t="shared" ca="1" si="0"/>
        <v>Hedge</v>
      </c>
      <c r="AC11" s="10" t="str">
        <f t="shared" ca="1" si="5"/>
        <v/>
      </c>
      <c r="AD11" s="65">
        <f ca="1">Sheet3!N11</f>
        <v>-1.2376080436456931</v>
      </c>
      <c r="AE11" s="65">
        <f ca="1">Sheet3!O11</f>
        <v>-0.96200111996434079</v>
      </c>
      <c r="AF11" s="10" t="str">
        <f t="shared" ca="1" si="6"/>
        <v/>
      </c>
      <c r="AG11" s="10" t="str">
        <f t="shared" ca="1" si="7"/>
        <v/>
      </c>
      <c r="AH11" s="3" t="str">
        <f t="shared" ca="1" si="16"/>
        <v/>
      </c>
      <c r="AI11" s="5" t="str">
        <f t="shared" ca="1" si="9"/>
        <v/>
      </c>
    </row>
    <row r="12" spans="1:35" x14ac:dyDescent="0.2">
      <c r="A12" s="83" t="s">
        <v>64</v>
      </c>
      <c r="B12" s="5">
        <v>70</v>
      </c>
      <c r="J12" s="3">
        <v>10</v>
      </c>
      <c r="K12" s="72">
        <f t="shared" si="10"/>
        <v>0.96</v>
      </c>
      <c r="L12" s="57">
        <f t="shared" ca="1" si="11"/>
        <v>92.033704910864955</v>
      </c>
      <c r="M12" s="55">
        <f t="shared" ca="1" si="12"/>
        <v>0.44632752968976641</v>
      </c>
      <c r="N12" s="56">
        <f t="shared" ca="1" si="13"/>
        <v>0.70915291304501871</v>
      </c>
      <c r="O12" s="55">
        <f t="shared" ca="1" si="14"/>
        <v>0.55367247031023359</v>
      </c>
      <c r="P12" s="55">
        <f t="shared" ca="1" si="15"/>
        <v>0.29084708695498124</v>
      </c>
      <c r="Q12" s="57">
        <f t="shared" ca="1" si="1"/>
        <v>29.649581057515803</v>
      </c>
      <c r="R12" s="57">
        <f t="shared" ca="1" si="2"/>
        <v>17.414648369161942</v>
      </c>
      <c r="S12" s="55">
        <f t="shared" ca="1" si="3"/>
        <v>0.70915291304501871</v>
      </c>
      <c r="T12" s="29">
        <f t="shared" ca="1" si="4"/>
        <v>-0.29084708695498129</v>
      </c>
      <c r="U12" s="58"/>
      <c r="V12" s="10"/>
      <c r="W12" s="10"/>
      <c r="X12" s="10"/>
      <c r="Y12" s="10"/>
      <c r="Z12" s="10"/>
      <c r="AA12" s="64" t="str">
        <f ca="1">IFERROR(Sheet3!Q12,"")</f>
        <v/>
      </c>
      <c r="AB12" s="10" t="str">
        <f t="shared" ca="1" si="0"/>
        <v>Hedge</v>
      </c>
      <c r="AC12" s="10" t="str">
        <f t="shared" ca="1" si="5"/>
        <v/>
      </c>
      <c r="AD12" s="65">
        <f ca="1">Sheet3!N12</f>
        <v>-0.3144072555753894</v>
      </c>
      <c r="AE12" s="65">
        <f ca="1">Sheet3!O12</f>
        <v>-0.5302718770383732</v>
      </c>
      <c r="AF12" s="10" t="str">
        <f t="shared" ca="1" si="6"/>
        <v/>
      </c>
      <c r="AG12" s="10" t="str">
        <f t="shared" ca="1" si="7"/>
        <v>Exit Hedge</v>
      </c>
      <c r="AH12" s="3" t="str">
        <f t="shared" ca="1" si="16"/>
        <v/>
      </c>
      <c r="AI12" s="5" t="str">
        <f t="shared" ca="1" si="9"/>
        <v/>
      </c>
    </row>
    <row r="13" spans="1:35" ht="17" thickBot="1" x14ac:dyDescent="0.25">
      <c r="A13" s="84" t="s">
        <v>65</v>
      </c>
      <c r="B13" s="47">
        <v>30</v>
      </c>
      <c r="J13" s="3">
        <v>11</v>
      </c>
      <c r="K13" s="72">
        <f t="shared" si="10"/>
        <v>0.95599999999999996</v>
      </c>
      <c r="L13" s="57">
        <f t="shared" ca="1" si="11"/>
        <v>91.689918593913987</v>
      </c>
      <c r="M13" s="55">
        <f t="shared" ca="1" si="12"/>
        <v>0.44441314971614126</v>
      </c>
      <c r="N13" s="56">
        <f t="shared" ca="1" si="13"/>
        <v>0.70699848652876751</v>
      </c>
      <c r="O13" s="55">
        <f t="shared" ca="1" si="14"/>
        <v>0.55558685028385879</v>
      </c>
      <c r="P13" s="55">
        <f t="shared" ca="1" si="15"/>
        <v>0.29300151347123249</v>
      </c>
      <c r="Q13" s="57">
        <f t="shared" ca="1" si="1"/>
        <v>29.348240766102933</v>
      </c>
      <c r="R13" s="57">
        <f t="shared" ca="1" si="2"/>
        <v>17.485827124281144</v>
      </c>
      <c r="S13" s="55">
        <f t="shared" ca="1" si="3"/>
        <v>0.70699848652876751</v>
      </c>
      <c r="T13" s="29">
        <f t="shared" ca="1" si="4"/>
        <v>-0.29300151347123249</v>
      </c>
      <c r="U13" s="58"/>
      <c r="V13" s="10"/>
      <c r="W13" s="10"/>
      <c r="X13" s="10"/>
      <c r="Y13" s="10"/>
      <c r="Z13" s="10"/>
      <c r="AA13" s="64" t="str">
        <f ca="1">IFERROR(Sheet3!Q13,"")</f>
        <v/>
      </c>
      <c r="AB13" s="10" t="str">
        <f t="shared" ca="1" si="0"/>
        <v>Hedge</v>
      </c>
      <c r="AC13" s="10" t="str">
        <f t="shared" ca="1" si="5"/>
        <v/>
      </c>
      <c r="AD13" s="65">
        <f ca="1">Sheet3!N13</f>
        <v>0.15308880617367038</v>
      </c>
      <c r="AE13" s="65">
        <f ca="1">Sheet3!O13</f>
        <v>-7.469808823034417E-2</v>
      </c>
      <c r="AF13" s="10" t="str">
        <f t="shared" ca="1" si="6"/>
        <v/>
      </c>
      <c r="AG13" s="10" t="str">
        <f t="shared" ca="1" si="7"/>
        <v/>
      </c>
      <c r="AH13" s="3" t="str">
        <f t="shared" ca="1" si="16"/>
        <v/>
      </c>
      <c r="AI13" s="5" t="str">
        <f t="shared" ca="1" si="9"/>
        <v/>
      </c>
    </row>
    <row r="14" spans="1:35" x14ac:dyDescent="0.2">
      <c r="A14" s="1"/>
      <c r="B14" s="44"/>
      <c r="J14" s="3">
        <v>12</v>
      </c>
      <c r="K14" s="72">
        <f t="shared" si="10"/>
        <v>0.95199999999999996</v>
      </c>
      <c r="L14" s="57">
        <f t="shared" ca="1" si="11"/>
        <v>93.881482251151454</v>
      </c>
      <c r="M14" s="55">
        <f t="shared" ca="1" si="12"/>
        <v>0.45835018108168191</v>
      </c>
      <c r="N14" s="56">
        <f t="shared" ca="1" si="13"/>
        <v>0.71850376925794257</v>
      </c>
      <c r="O14" s="55">
        <f t="shared" ca="1" si="14"/>
        <v>0.54164981891831809</v>
      </c>
      <c r="P14" s="55">
        <f t="shared" ca="1" si="15"/>
        <v>0.28149623074205743</v>
      </c>
      <c r="Q14" s="57">
        <f t="shared" ca="1" si="1"/>
        <v>30.852073117150013</v>
      </c>
      <c r="R14" s="57">
        <f t="shared" ca="1" si="2"/>
        <v>16.826838893316634</v>
      </c>
      <c r="S14" s="55">
        <f t="shared" ca="1" si="3"/>
        <v>0.71850376925794257</v>
      </c>
      <c r="T14" s="29">
        <f t="shared" ca="1" si="4"/>
        <v>-0.28149623074205743</v>
      </c>
      <c r="U14" s="58"/>
      <c r="V14" s="10"/>
      <c r="W14" s="10"/>
      <c r="X14" s="10"/>
      <c r="Y14" s="10"/>
      <c r="Z14" s="10"/>
      <c r="AA14" s="64">
        <f ca="1">IFERROR(Sheet3!Q14,"")</f>
        <v>55.121182676183146</v>
      </c>
      <c r="AB14" s="10" t="str">
        <f t="shared" ca="1" si="0"/>
        <v/>
      </c>
      <c r="AC14" s="10" t="str">
        <f t="shared" ca="1" si="5"/>
        <v/>
      </c>
      <c r="AD14" s="65">
        <f ca="1">Sheet3!N14</f>
        <v>0.68442260632657792</v>
      </c>
      <c r="AE14" s="65">
        <f ca="1">Sheet3!O14</f>
        <v>0.43138237480760389</v>
      </c>
      <c r="AF14" s="10" t="str">
        <f t="shared" ca="1" si="6"/>
        <v/>
      </c>
      <c r="AG14" s="10" t="str">
        <f t="shared" ca="1" si="7"/>
        <v/>
      </c>
      <c r="AH14" s="3" t="str">
        <f t="shared" ca="1" si="16"/>
        <v/>
      </c>
      <c r="AI14" s="5" t="str">
        <f t="shared" ca="1" si="9"/>
        <v/>
      </c>
    </row>
    <row r="15" spans="1:35" x14ac:dyDescent="0.2">
      <c r="A15" s="85" t="s">
        <v>68</v>
      </c>
      <c r="B15" s="74">
        <v>20</v>
      </c>
      <c r="J15" s="3">
        <v>13</v>
      </c>
      <c r="K15" s="72">
        <f t="shared" si="10"/>
        <v>0.94799999999999995</v>
      </c>
      <c r="L15" s="57">
        <f t="shared" ca="1" si="11"/>
        <v>99.720807809479865</v>
      </c>
      <c r="M15" s="55">
        <f t="shared" ca="1" si="12"/>
        <v>0.4938695359361398</v>
      </c>
      <c r="N15" s="56">
        <f t="shared" ca="1" si="13"/>
        <v>0.74735505349064157</v>
      </c>
      <c r="O15" s="55">
        <f t="shared" ca="1" si="14"/>
        <v>0.5061304640638602</v>
      </c>
      <c r="P15" s="55">
        <f t="shared" ca="1" si="15"/>
        <v>0.25264494650935843</v>
      </c>
      <c r="Q15" s="57">
        <f t="shared" ca="1" si="1"/>
        <v>35.074081059269297</v>
      </c>
      <c r="R15" s="57">
        <f t="shared" ca="1" si="2"/>
        <v>15.238274701703226</v>
      </c>
      <c r="S15" s="55">
        <f t="shared" ca="1" si="3"/>
        <v>0.74735505349064157</v>
      </c>
      <c r="T15" s="29">
        <f t="shared" ca="1" si="4"/>
        <v>-0.25264494650935843</v>
      </c>
      <c r="U15" s="58"/>
      <c r="V15" s="10"/>
      <c r="W15" s="10"/>
      <c r="X15" s="10"/>
      <c r="Y15" s="10"/>
      <c r="Z15" s="10"/>
      <c r="AA15" s="64">
        <f ca="1">IFERROR(Sheet3!Q15,"")</f>
        <v>61.113134175471927</v>
      </c>
      <c r="AB15" s="10" t="str">
        <f t="shared" ca="1" si="0"/>
        <v/>
      </c>
      <c r="AC15" s="10" t="str">
        <f t="shared" ca="1" si="5"/>
        <v/>
      </c>
      <c r="AD15" s="65">
        <f ca="1">Sheet3!N15</f>
        <v>1.7007492004301241</v>
      </c>
      <c r="AE15" s="65">
        <f ca="1">Sheet3!O15</f>
        <v>1.2776269252226176</v>
      </c>
      <c r="AF15" s="10" t="str">
        <f t="shared" ca="1" si="6"/>
        <v/>
      </c>
      <c r="AG15" s="10" t="str">
        <f t="shared" ca="1" si="7"/>
        <v/>
      </c>
      <c r="AH15" s="3" t="str">
        <f t="shared" ca="1" si="16"/>
        <v/>
      </c>
      <c r="AI15" s="5" t="str">
        <f t="shared" ca="1" si="9"/>
        <v/>
      </c>
    </row>
    <row r="16" spans="1:35" x14ac:dyDescent="0.2">
      <c r="A16" s="85" t="s">
        <v>49</v>
      </c>
      <c r="B16" s="74">
        <v>2</v>
      </c>
      <c r="E16" s="39"/>
      <c r="J16" s="3">
        <v>14</v>
      </c>
      <c r="K16" s="72">
        <f t="shared" si="10"/>
        <v>0.94399999999999995</v>
      </c>
      <c r="L16" s="57">
        <f t="shared" ca="1" si="11"/>
        <v>98.702248024630777</v>
      </c>
      <c r="M16" s="55">
        <f t="shared" ca="1" si="12"/>
        <v>0.48819953256910187</v>
      </c>
      <c r="N16" s="56">
        <f t="shared" ca="1" si="13"/>
        <v>0.74232630611923689</v>
      </c>
      <c r="O16" s="55">
        <f t="shared" ca="1" si="14"/>
        <v>0.51180046743089813</v>
      </c>
      <c r="P16" s="55">
        <f t="shared" ca="1" si="15"/>
        <v>0.25767369388076311</v>
      </c>
      <c r="Q16" s="57">
        <f t="shared" ca="1" si="1"/>
        <v>34.255412350858407</v>
      </c>
      <c r="R16" s="57">
        <f t="shared" ca="1" si="2"/>
        <v>15.466929555833442</v>
      </c>
      <c r="S16" s="55">
        <f t="shared" ca="1" si="3"/>
        <v>0.74232630611923689</v>
      </c>
      <c r="T16" s="29">
        <f t="shared" ca="1" si="4"/>
        <v>-0.25767369388076311</v>
      </c>
      <c r="U16" s="58"/>
      <c r="V16" s="10"/>
      <c r="W16" s="10"/>
      <c r="X16" s="10"/>
      <c r="Y16" s="10"/>
      <c r="Z16" s="10"/>
      <c r="AA16" s="64">
        <f ca="1">IFERROR(Sheet3!Q16,"")</f>
        <v>59.722262778413075</v>
      </c>
      <c r="AB16" s="10" t="str">
        <f t="shared" ca="1" si="0"/>
        <v/>
      </c>
      <c r="AC16" s="10" t="str">
        <f t="shared" ca="1" si="5"/>
        <v/>
      </c>
      <c r="AD16" s="65">
        <f ca="1">Sheet3!N16</f>
        <v>1.9935987992768105</v>
      </c>
      <c r="AE16" s="65">
        <f ca="1">Sheet3!O16</f>
        <v>1.7549415079254129</v>
      </c>
      <c r="AF16" s="10" t="str">
        <f t="shared" ca="1" si="6"/>
        <v/>
      </c>
      <c r="AG16" s="10" t="str">
        <f t="shared" ca="1" si="7"/>
        <v/>
      </c>
      <c r="AH16" s="3" t="str">
        <f t="shared" ca="1" si="16"/>
        <v/>
      </c>
      <c r="AI16" s="5" t="str">
        <f t="shared" ca="1" si="9"/>
        <v/>
      </c>
    </row>
    <row r="17" spans="1:35" x14ac:dyDescent="0.2">
      <c r="A17" s="85" t="s">
        <v>48</v>
      </c>
      <c r="B17" s="74">
        <v>5</v>
      </c>
      <c r="J17" s="3">
        <v>15</v>
      </c>
      <c r="K17" s="72">
        <f t="shared" si="10"/>
        <v>0.94</v>
      </c>
      <c r="L17" s="57">
        <f t="shared" ca="1" si="11"/>
        <v>96.658513013226639</v>
      </c>
      <c r="M17" s="55">
        <f t="shared" ca="1" si="12"/>
        <v>0.47625189886003277</v>
      </c>
      <c r="N17" s="56">
        <f t="shared" ca="1" si="13"/>
        <v>0.7320788155052429</v>
      </c>
      <c r="O17" s="55">
        <f t="shared" ca="1" si="14"/>
        <v>0.52374810113996717</v>
      </c>
      <c r="P17" s="55">
        <f t="shared" ca="1" si="15"/>
        <v>0.2679211844947571</v>
      </c>
      <c r="Q17" s="57">
        <f t="shared" ca="1" si="1"/>
        <v>32.68886354336508</v>
      </c>
      <c r="R17" s="57">
        <f t="shared" ca="1" si="2"/>
        <v>15.972889894260366</v>
      </c>
      <c r="S17" s="55">
        <f t="shared" ca="1" si="3"/>
        <v>0.7320788155052429</v>
      </c>
      <c r="T17" s="29">
        <f t="shared" ca="1" si="4"/>
        <v>-0.2679211844947571</v>
      </c>
      <c r="U17" s="58"/>
      <c r="V17" s="10"/>
      <c r="W17" s="10"/>
      <c r="X17" s="10"/>
      <c r="Y17" s="10"/>
      <c r="Z17" s="10"/>
      <c r="AA17" s="64">
        <f ca="1">IFERROR(Sheet3!Q17,"")</f>
        <v>57.309265335627536</v>
      </c>
      <c r="AB17" s="10" t="str">
        <f t="shared" ca="1" si="0"/>
        <v/>
      </c>
      <c r="AC17" s="10" t="str">
        <f t="shared" ca="1" si="5"/>
        <v/>
      </c>
      <c r="AD17" s="65">
        <f ca="1">Sheet3!N17</f>
        <v>1.7443806638560488</v>
      </c>
      <c r="AE17" s="65">
        <f ca="1">Sheet3!O17</f>
        <v>1.7479009452125034</v>
      </c>
      <c r="AF17" s="10" t="str">
        <f t="shared" ca="1" si="6"/>
        <v>Hedge</v>
      </c>
      <c r="AG17" s="10" t="str">
        <f t="shared" ca="1" si="7"/>
        <v/>
      </c>
      <c r="AH17" s="3" t="str">
        <f t="shared" ca="1" si="16"/>
        <v/>
      </c>
      <c r="AI17" s="5" t="str">
        <f t="shared" ca="1" si="9"/>
        <v/>
      </c>
    </row>
    <row r="18" spans="1:35" x14ac:dyDescent="0.2">
      <c r="A18" s="85" t="s">
        <v>47</v>
      </c>
      <c r="B18" s="74">
        <v>9</v>
      </c>
      <c r="J18" s="3">
        <v>16</v>
      </c>
      <c r="K18" s="72">
        <f t="shared" si="10"/>
        <v>0.93599999999999994</v>
      </c>
      <c r="L18" s="57">
        <f t="shared" ca="1" si="11"/>
        <v>100.59291221652177</v>
      </c>
      <c r="M18" s="55">
        <f t="shared" ca="1" si="12"/>
        <v>0.50005518583110264</v>
      </c>
      <c r="N18" s="56">
        <f t="shared" ca="1" si="13"/>
        <v>0.75091374589713955</v>
      </c>
      <c r="O18" s="55">
        <f t="shared" ca="1" si="14"/>
        <v>0.49994481416889741</v>
      </c>
      <c r="P18" s="55">
        <f t="shared" ca="1" si="15"/>
        <v>0.24908625410286039</v>
      </c>
      <c r="Q18" s="57">
        <f t="shared" ca="1" si="1"/>
        <v>35.546525309643322</v>
      </c>
      <c r="R18" s="57">
        <f t="shared" ca="1" si="2"/>
        <v>14.924936952312809</v>
      </c>
      <c r="S18" s="55">
        <f t="shared" ca="1" si="3"/>
        <v>0.75091374589713955</v>
      </c>
      <c r="T18" s="29">
        <f t="shared" ca="1" si="4"/>
        <v>-0.24908625410286045</v>
      </c>
      <c r="U18" s="58"/>
      <c r="V18" s="10"/>
      <c r="W18" s="10"/>
      <c r="X18" s="10"/>
      <c r="Y18" s="10"/>
      <c r="Z18" s="10"/>
      <c r="AA18" s="64">
        <f ca="1">IFERROR(Sheet3!Q18,"")</f>
        <v>56.84221499389303</v>
      </c>
      <c r="AB18" s="10" t="str">
        <f t="shared" ca="1" si="0"/>
        <v/>
      </c>
      <c r="AC18" s="10" t="str">
        <f t="shared" ca="1" si="5"/>
        <v/>
      </c>
      <c r="AD18" s="65">
        <f ca="1">Sheet3!N18</f>
        <v>2.0197588411472509</v>
      </c>
      <c r="AE18" s="65">
        <f ca="1">Sheet3!O18</f>
        <v>1.9291395425023352</v>
      </c>
      <c r="AF18" s="10" t="str">
        <f t="shared" ca="1" si="6"/>
        <v/>
      </c>
      <c r="AG18" s="10" t="str">
        <f t="shared" ca="1" si="7"/>
        <v/>
      </c>
      <c r="AH18" s="3" t="str">
        <f t="shared" ca="1" si="16"/>
        <v/>
      </c>
      <c r="AI18" s="5" t="str">
        <f t="shared" ca="1" si="9"/>
        <v/>
      </c>
    </row>
    <row r="19" spans="1:35" ht="17" thickBot="1" x14ac:dyDescent="0.25">
      <c r="A19" s="86" t="s">
        <v>46</v>
      </c>
      <c r="B19" s="75">
        <v>2</v>
      </c>
      <c r="J19" s="3">
        <v>17</v>
      </c>
      <c r="K19" s="72">
        <f t="shared" si="10"/>
        <v>0.93199999999999994</v>
      </c>
      <c r="L19" s="57">
        <f t="shared" ca="1" si="11"/>
        <v>98.504203115341284</v>
      </c>
      <c r="M19" s="55">
        <f t="shared" ca="1" si="12"/>
        <v>0.48803620006160009</v>
      </c>
      <c r="N19" s="56">
        <f t="shared" ca="1" si="13"/>
        <v>0.74079158361965791</v>
      </c>
      <c r="O19" s="55">
        <f t="shared" ca="1" si="14"/>
        <v>0.51196379993839991</v>
      </c>
      <c r="P19" s="55">
        <f t="shared" ca="1" si="15"/>
        <v>0.25920841638034209</v>
      </c>
      <c r="Q19" s="57">
        <f t="shared" ca="1" si="1"/>
        <v>33.92813067513088</v>
      </c>
      <c r="R19" s="57">
        <f t="shared" ca="1" si="2"/>
        <v>15.424046278333858</v>
      </c>
      <c r="S19" s="55">
        <f t="shared" ca="1" si="3"/>
        <v>0.74079158361965791</v>
      </c>
      <c r="T19" s="29">
        <f t="shared" ca="1" si="4"/>
        <v>-0.25920841638034209</v>
      </c>
      <c r="U19" s="58"/>
      <c r="V19" s="10"/>
      <c r="W19" s="10"/>
      <c r="X19" s="10"/>
      <c r="Y19" s="10"/>
      <c r="Z19" s="10"/>
      <c r="AA19" s="64">
        <f ca="1">IFERROR(Sheet3!Q19,"")</f>
        <v>57.423697781032594</v>
      </c>
      <c r="AB19" s="10" t="str">
        <f t="shared" ca="1" si="0"/>
        <v/>
      </c>
      <c r="AC19" s="10" t="str">
        <f t="shared" ca="1" si="5"/>
        <v/>
      </c>
      <c r="AD19" s="65">
        <f ca="1">Sheet3!N19</f>
        <v>1.7534820661353336</v>
      </c>
      <c r="AE19" s="65">
        <f ca="1">Sheet3!O19</f>
        <v>1.8120345582576678</v>
      </c>
      <c r="AF19" s="10" t="str">
        <f t="shared" ca="1" si="6"/>
        <v>Hedge</v>
      </c>
      <c r="AG19" s="10" t="str">
        <f t="shared" ca="1" si="7"/>
        <v/>
      </c>
      <c r="AH19" s="3" t="str">
        <f t="shared" ca="1" si="16"/>
        <v/>
      </c>
      <c r="AI19" s="5" t="str">
        <f t="shared" ca="1" si="9"/>
        <v/>
      </c>
    </row>
    <row r="20" spans="1:35" x14ac:dyDescent="0.2">
      <c r="J20" s="3">
        <v>18</v>
      </c>
      <c r="K20" s="72">
        <f t="shared" si="10"/>
        <v>0.92799999999999994</v>
      </c>
      <c r="L20" s="57">
        <f t="shared" ca="1" si="11"/>
        <v>98.95112444995749</v>
      </c>
      <c r="M20" s="55">
        <f t="shared" ca="1" si="12"/>
        <v>0.49105432221665102</v>
      </c>
      <c r="N20" s="56">
        <f t="shared" ca="1" si="13"/>
        <v>0.74276842462804815</v>
      </c>
      <c r="O20" s="55">
        <f t="shared" ca="1" si="14"/>
        <v>0.50894567778334898</v>
      </c>
      <c r="P20" s="55">
        <f t="shared" ca="1" si="15"/>
        <v>0.25723157537195179</v>
      </c>
      <c r="Q20" s="57">
        <f t="shared" ca="1" si="1"/>
        <v>34.199221816880751</v>
      </c>
      <c r="R20" s="57">
        <f t="shared" ca="1" si="2"/>
        <v>15.277021312836037</v>
      </c>
      <c r="S20" s="55">
        <f t="shared" ca="1" si="3"/>
        <v>0.74276842462804815</v>
      </c>
      <c r="T20" s="29">
        <f t="shared" ca="1" si="4"/>
        <v>-0.25723157537195185</v>
      </c>
      <c r="U20" s="58"/>
      <c r="V20" s="10"/>
      <c r="W20" s="10"/>
      <c r="X20" s="10"/>
      <c r="Y20" s="10"/>
      <c r="Z20" s="10"/>
      <c r="AA20" s="64">
        <f ca="1">IFERROR(Sheet3!Q20,"")</f>
        <v>63.927368472912207</v>
      </c>
      <c r="AB20" s="10" t="str">
        <f t="shared" ca="1" si="0"/>
        <v/>
      </c>
      <c r="AC20" s="10" t="str">
        <f t="shared" ca="1" si="5"/>
        <v/>
      </c>
      <c r="AD20" s="65">
        <f ca="1">Sheet3!N20</f>
        <v>1.5541584930021344</v>
      </c>
      <c r="AE20" s="65">
        <f ca="1">Sheet3!O20</f>
        <v>1.6401171814206457</v>
      </c>
      <c r="AF20" s="10" t="str">
        <f t="shared" ca="1" si="6"/>
        <v>Hedge</v>
      </c>
      <c r="AG20" s="10" t="str">
        <f t="shared" ca="1" si="7"/>
        <v/>
      </c>
      <c r="AH20" s="3" t="str">
        <f t="shared" ca="1" si="16"/>
        <v/>
      </c>
      <c r="AI20" s="5" t="str">
        <f t="shared" ca="1" si="9"/>
        <v/>
      </c>
    </row>
    <row r="21" spans="1:35" x14ac:dyDescent="0.2">
      <c r="J21" s="3">
        <v>19</v>
      </c>
      <c r="K21" s="72">
        <f t="shared" si="10"/>
        <v>0.92399999999999993</v>
      </c>
      <c r="L21" s="57">
        <f t="shared" ca="1" si="11"/>
        <v>102.49558923800596</v>
      </c>
      <c r="M21" s="55">
        <f t="shared" ca="1" si="12"/>
        <v>0.51226599156697494</v>
      </c>
      <c r="N21" s="56">
        <f t="shared" ca="1" si="13"/>
        <v>0.75916700476142296</v>
      </c>
      <c r="O21" s="55">
        <f t="shared" ca="1" si="14"/>
        <v>0.48773400843302506</v>
      </c>
      <c r="P21" s="55">
        <f t="shared" ca="1" si="15"/>
        <v>0.2408329952385771</v>
      </c>
      <c r="Q21" s="57">
        <f t="shared" ca="1" si="1"/>
        <v>36.800412152428748</v>
      </c>
      <c r="R21" s="57">
        <f t="shared" ca="1" si="2"/>
        <v>14.362562459452707</v>
      </c>
      <c r="S21" s="55">
        <f t="shared" ca="1" si="3"/>
        <v>0.75916700476142296</v>
      </c>
      <c r="T21" s="29">
        <f t="shared" ca="1" si="4"/>
        <v>-0.24083299523857704</v>
      </c>
      <c r="U21" s="58"/>
      <c r="V21" s="10"/>
      <c r="W21" s="10"/>
      <c r="X21" s="10"/>
      <c r="Y21" s="10"/>
      <c r="Z21" s="10"/>
      <c r="AA21" s="64">
        <f ca="1">IFERROR(Sheet3!Q21,"")</f>
        <v>66.065754402764071</v>
      </c>
      <c r="AB21" s="10" t="str">
        <f t="shared" ca="1" si="0"/>
        <v/>
      </c>
      <c r="AC21" s="10" t="str">
        <f t="shared" ca="1" si="5"/>
        <v/>
      </c>
      <c r="AD21" s="65">
        <f ca="1">Sheet3!N21</f>
        <v>1.8168373262040802</v>
      </c>
      <c r="AE21" s="65">
        <f ca="1">Sheet3!O21</f>
        <v>1.7579306112762687</v>
      </c>
      <c r="AF21" s="10" t="str">
        <f t="shared" ca="1" si="6"/>
        <v/>
      </c>
      <c r="AG21" s="10" t="str">
        <f t="shared" ca="1" si="7"/>
        <v/>
      </c>
      <c r="AH21" s="3" t="str">
        <f t="shared" ca="1" si="16"/>
        <v/>
      </c>
      <c r="AI21" s="5" t="str">
        <f t="shared" ca="1" si="9"/>
        <v/>
      </c>
    </row>
    <row r="22" spans="1:35" x14ac:dyDescent="0.2">
      <c r="J22" s="3">
        <v>20</v>
      </c>
      <c r="K22" s="72">
        <f t="shared" si="10"/>
        <v>0.91999999999999993</v>
      </c>
      <c r="L22" s="57">
        <f t="shared" ca="1" si="11"/>
        <v>101.14047126338575</v>
      </c>
      <c r="M22" s="55">
        <f t="shared" ca="1" si="12"/>
        <v>0.50475465722389257</v>
      </c>
      <c r="N22" s="56">
        <f t="shared" ca="1" si="13"/>
        <v>0.75280236240494292</v>
      </c>
      <c r="O22" s="55">
        <f t="shared" ca="1" si="14"/>
        <v>0.49524534277610738</v>
      </c>
      <c r="P22" s="55">
        <f t="shared" ca="1" si="15"/>
        <v>0.24719763759505708</v>
      </c>
      <c r="Q22" s="57">
        <f t="shared" ca="1" si="1"/>
        <v>35.714718774726265</v>
      </c>
      <c r="R22" s="57">
        <f t="shared" ca="1" si="2"/>
        <v>14.660813030970747</v>
      </c>
      <c r="S22" s="55">
        <f t="shared" ca="1" si="3"/>
        <v>0.75280236240494292</v>
      </c>
      <c r="T22" s="29">
        <f t="shared" ca="1" si="4"/>
        <v>-0.24719763759505708</v>
      </c>
      <c r="U22" s="58"/>
      <c r="V22" s="10"/>
      <c r="W22" s="10"/>
      <c r="X22" s="10"/>
      <c r="Y22" s="10"/>
      <c r="Z22" s="10"/>
      <c r="AA22" s="64">
        <f ca="1">IFERROR(Sheet3!Q22,"")</f>
        <v>59.951178793219036</v>
      </c>
      <c r="AB22" s="10" t="str">
        <f t="shared" ca="1" si="0"/>
        <v/>
      </c>
      <c r="AC22" s="10" t="str">
        <f t="shared" ca="1" si="5"/>
        <v/>
      </c>
      <c r="AD22" s="65">
        <f ca="1">Sheet3!N22</f>
        <v>1.6551278188821499</v>
      </c>
      <c r="AE22" s="65">
        <f ca="1">Sheet3!O22</f>
        <v>1.6893954163468563</v>
      </c>
      <c r="AF22" s="10" t="str">
        <f t="shared" ca="1" si="6"/>
        <v>Hedge</v>
      </c>
      <c r="AG22" s="10" t="str">
        <f t="shared" ca="1" si="7"/>
        <v/>
      </c>
      <c r="AH22" s="3" t="str">
        <f t="shared" ca="1" si="16"/>
        <v/>
      </c>
      <c r="AI22" s="5" t="str">
        <f t="shared" ca="1" si="9"/>
        <v/>
      </c>
    </row>
    <row r="23" spans="1:35" x14ac:dyDescent="0.2">
      <c r="J23" s="3">
        <v>21</v>
      </c>
      <c r="K23" s="72">
        <f t="shared" si="10"/>
        <v>0.91599999999999993</v>
      </c>
      <c r="L23" s="57">
        <f t="shared" ca="1" si="11"/>
        <v>100.11866390392851</v>
      </c>
      <c r="M23" s="55">
        <f t="shared" ca="1" si="12"/>
        <v>0.49908773321816385</v>
      </c>
      <c r="N23" s="56">
        <f t="shared" ca="1" si="13"/>
        <v>0.74782739134323539</v>
      </c>
      <c r="O23" s="55">
        <f t="shared" ca="1" si="14"/>
        <v>0.5009122667818362</v>
      </c>
      <c r="P23" s="55">
        <f t="shared" ca="1" si="15"/>
        <v>0.25217260865676466</v>
      </c>
      <c r="Q23" s="57">
        <f t="shared" ca="1" si="1"/>
        <v>34.886864935162805</v>
      </c>
      <c r="R23" s="57">
        <f t="shared" ca="1" si="2"/>
        <v>14.883602904683876</v>
      </c>
      <c r="S23" s="55">
        <f t="shared" ca="1" si="3"/>
        <v>0.74782739134323539</v>
      </c>
      <c r="T23" s="29">
        <f t="shared" ca="1" si="4"/>
        <v>-0.25217260865676461</v>
      </c>
      <c r="U23" s="58"/>
      <c r="V23" s="10"/>
      <c r="W23" s="10"/>
      <c r="X23" s="10"/>
      <c r="Y23" s="10"/>
      <c r="Z23" s="10"/>
      <c r="AA23" s="64">
        <f ca="1">IFERROR(Sheet3!Q23,"")</f>
        <v>61.968078003078027</v>
      </c>
      <c r="AB23" s="10" t="str">
        <f t="shared" ca="1" si="0"/>
        <v/>
      </c>
      <c r="AC23" s="10" t="str">
        <f t="shared" ca="1" si="5"/>
        <v/>
      </c>
      <c r="AD23" s="65">
        <f ca="1">Sheet3!N23</f>
        <v>1.3222999124573249</v>
      </c>
      <c r="AE23" s="65">
        <f ca="1">Sheet3!O23</f>
        <v>1.4446650804205021</v>
      </c>
      <c r="AF23" s="10" t="str">
        <f t="shared" ca="1" si="6"/>
        <v>Hedge</v>
      </c>
      <c r="AG23" s="10" t="str">
        <f t="shared" ca="1" si="7"/>
        <v/>
      </c>
      <c r="AH23" s="3" t="str">
        <f t="shared" ca="1" si="16"/>
        <v/>
      </c>
      <c r="AI23" s="5" t="str">
        <f t="shared" ca="1" si="9"/>
        <v/>
      </c>
    </row>
    <row r="24" spans="1:35" x14ac:dyDescent="0.2">
      <c r="J24" s="3">
        <v>22</v>
      </c>
      <c r="K24" s="72">
        <f t="shared" si="10"/>
        <v>0.91199999999999992</v>
      </c>
      <c r="L24" s="57">
        <f t="shared" ca="1" si="11"/>
        <v>92.857869865398243</v>
      </c>
      <c r="M24" s="55">
        <f t="shared" ca="1" si="12"/>
        <v>0.45462475470479963</v>
      </c>
      <c r="N24" s="56">
        <f t="shared" ca="1" si="13"/>
        <v>0.71038356874291653</v>
      </c>
      <c r="O24" s="55">
        <f t="shared" ca="1" si="14"/>
        <v>0.54537524529520032</v>
      </c>
      <c r="P24" s="55">
        <f t="shared" ca="1" si="15"/>
        <v>0.28961643125708342</v>
      </c>
      <c r="Q24" s="57">
        <f t="shared" ca="1" si="1"/>
        <v>29.529145615422877</v>
      </c>
      <c r="R24" s="57">
        <f t="shared" ca="1" si="2"/>
        <v>16.815524360249714</v>
      </c>
      <c r="S24" s="55">
        <f t="shared" ca="1" si="3"/>
        <v>0.71038356874291653</v>
      </c>
      <c r="T24" s="29">
        <f t="shared" ca="1" si="4"/>
        <v>-0.28961643125708347</v>
      </c>
      <c r="U24" s="58"/>
      <c r="V24" s="10"/>
      <c r="W24" s="10"/>
      <c r="X24" s="10"/>
      <c r="Y24" s="10"/>
      <c r="Z24" s="10"/>
      <c r="AA24" s="64">
        <f ca="1">IFERROR(Sheet3!Q24,"")</f>
        <v>59.666722062552516</v>
      </c>
      <c r="AB24" s="10" t="str">
        <f t="shared" ca="1" si="0"/>
        <v/>
      </c>
      <c r="AC24" s="10" t="str">
        <f t="shared" ca="1" si="5"/>
        <v/>
      </c>
      <c r="AD24" s="65">
        <f ca="1">Sheet3!N24</f>
        <v>8.853249639624039E-2</v>
      </c>
      <c r="AE24" s="65">
        <f ca="1">Sheet3!O24</f>
        <v>0.54057669107099438</v>
      </c>
      <c r="AF24" s="10" t="str">
        <f t="shared" ca="1" si="6"/>
        <v>Hedge</v>
      </c>
      <c r="AG24" s="10" t="str">
        <f t="shared" ca="1" si="7"/>
        <v/>
      </c>
      <c r="AH24" s="3" t="str">
        <f t="shared" ca="1" si="16"/>
        <v/>
      </c>
      <c r="AI24" s="5" t="str">
        <f t="shared" ca="1" si="9"/>
        <v/>
      </c>
    </row>
    <row r="25" spans="1:35" x14ac:dyDescent="0.2">
      <c r="J25" s="3">
        <v>23</v>
      </c>
      <c r="K25" s="72">
        <f t="shared" si="10"/>
        <v>0.90799999999999992</v>
      </c>
      <c r="L25" s="57">
        <f t="shared" ca="1" si="11"/>
        <v>98.423440614940205</v>
      </c>
      <c r="M25" s="55">
        <f t="shared" ca="1" si="12"/>
        <v>0.4896128124684746</v>
      </c>
      <c r="N25" s="56">
        <f t="shared" ca="1" si="13"/>
        <v>0.73923329109570723</v>
      </c>
      <c r="O25" s="55">
        <f t="shared" ca="1" si="14"/>
        <v>0.51038718753152534</v>
      </c>
      <c r="P25" s="55">
        <f t="shared" ca="1" si="15"/>
        <v>0.26076670890429277</v>
      </c>
      <c r="Q25" s="57">
        <f t="shared" ca="1" si="1"/>
        <v>33.504104144138189</v>
      </c>
      <c r="R25" s="57">
        <f t="shared" ca="1" si="2"/>
        <v>15.253769262893318</v>
      </c>
      <c r="S25" s="55">
        <f t="shared" ca="1" si="3"/>
        <v>0.73923329109570723</v>
      </c>
      <c r="T25" s="29">
        <f t="shared" ca="1" si="4"/>
        <v>-0.26076670890429277</v>
      </c>
      <c r="U25" s="58"/>
      <c r="V25" s="10"/>
      <c r="W25" s="10"/>
      <c r="X25" s="10"/>
      <c r="Y25" s="10"/>
      <c r="Z25" s="10"/>
      <c r="AA25" s="64">
        <f ca="1">IFERROR(Sheet3!Q25,"")</f>
        <v>66.561660805218168</v>
      </c>
      <c r="AB25" s="10" t="str">
        <f t="shared" ca="1" si="0"/>
        <v/>
      </c>
      <c r="AC25" s="10" t="str">
        <f t="shared" ca="1" si="5"/>
        <v/>
      </c>
      <c r="AD25" s="65">
        <f ca="1">Sheet3!N25</f>
        <v>0.16669714134283709</v>
      </c>
      <c r="AE25" s="65">
        <f ca="1">Sheet3!O25</f>
        <v>0.29132365791888953</v>
      </c>
      <c r="AF25" s="10" t="str">
        <f t="shared" ca="1" si="6"/>
        <v>Hedge</v>
      </c>
      <c r="AG25" s="10" t="str">
        <f t="shared" ca="1" si="7"/>
        <v/>
      </c>
      <c r="AH25" s="3" t="str">
        <f t="shared" ca="1" si="16"/>
        <v/>
      </c>
      <c r="AI25" s="5" t="str">
        <f t="shared" ca="1" si="9"/>
        <v/>
      </c>
    </row>
    <row r="26" spans="1:35" x14ac:dyDescent="0.2">
      <c r="J26" s="3">
        <v>24</v>
      </c>
      <c r="K26" s="72">
        <f t="shared" si="10"/>
        <v>0.90399999999999991</v>
      </c>
      <c r="L26" s="57">
        <f t="shared" ca="1" si="11"/>
        <v>104.7977233063794</v>
      </c>
      <c r="M26" s="55">
        <f t="shared" ca="1" si="12"/>
        <v>0.52755351546199925</v>
      </c>
      <c r="N26" s="56">
        <f t="shared" ca="1" si="13"/>
        <v>0.76873091736159183</v>
      </c>
      <c r="O26" s="55">
        <f t="shared" ca="1" si="14"/>
        <v>0.47244648453800075</v>
      </c>
      <c r="P26" s="55">
        <f t="shared" ca="1" si="15"/>
        <v>0.23126908263840817</v>
      </c>
      <c r="Q26" s="57">
        <f t="shared" ca="1" si="1"/>
        <v>38.250417040958602</v>
      </c>
      <c r="R26" s="57">
        <f t="shared" ca="1" si="2"/>
        <v>13.654666982179403</v>
      </c>
      <c r="S26" s="55">
        <f t="shared" ca="1" si="3"/>
        <v>0.76873091736159183</v>
      </c>
      <c r="T26" s="29">
        <f t="shared" ca="1" si="4"/>
        <v>-0.23126908263840817</v>
      </c>
      <c r="U26" s="58"/>
      <c r="V26" s="10"/>
      <c r="W26" s="10"/>
      <c r="X26" s="10"/>
      <c r="Y26" s="10"/>
      <c r="Z26" s="10"/>
      <c r="AA26" s="64">
        <f ca="1">IFERROR(Sheet3!Q26,"")</f>
        <v>64.831866010131392</v>
      </c>
      <c r="AB26" s="10" t="str">
        <f t="shared" ca="1" si="0"/>
        <v/>
      </c>
      <c r="AC26" s="10" t="str">
        <f t="shared" ca="1" si="5"/>
        <v/>
      </c>
      <c r="AD26" s="65">
        <f ca="1">Sheet3!N26</f>
        <v>1.0471761680833964</v>
      </c>
      <c r="AE26" s="65">
        <f ca="1">Sheet3!O26</f>
        <v>0.79522533136189411</v>
      </c>
      <c r="AF26" s="10" t="str">
        <f t="shared" ca="1" si="6"/>
        <v/>
      </c>
      <c r="AG26" s="10" t="str">
        <f t="shared" ca="1" si="7"/>
        <v/>
      </c>
      <c r="AH26" s="3" t="str">
        <f t="shared" ca="1" si="16"/>
        <v/>
      </c>
      <c r="AI26" s="5" t="str">
        <f t="shared" ca="1" si="9"/>
        <v/>
      </c>
    </row>
    <row r="27" spans="1:35" x14ac:dyDescent="0.2">
      <c r="J27" s="3">
        <v>25</v>
      </c>
      <c r="K27" s="72">
        <f t="shared" si="10"/>
        <v>0.89999999999999991</v>
      </c>
      <c r="L27" s="57">
        <f t="shared" ca="1" si="11"/>
        <v>99.871046243215829</v>
      </c>
      <c r="M27" s="55">
        <f t="shared" ca="1" si="12"/>
        <v>0.49908187950153204</v>
      </c>
      <c r="N27" s="56">
        <f t="shared" ca="1" si="13"/>
        <v>0.74594290008036501</v>
      </c>
      <c r="O27" s="55">
        <f t="shared" ca="1" si="14"/>
        <v>0.50091812049846796</v>
      </c>
      <c r="P27" s="55">
        <f t="shared" ca="1" si="15"/>
        <v>0.25405709991963499</v>
      </c>
      <c r="Q27" s="57">
        <f t="shared" ca="1" si="1"/>
        <v>34.45633387993977</v>
      </c>
      <c r="R27" s="57">
        <f t="shared" ca="1" si="2"/>
        <v>14.816138792404839</v>
      </c>
      <c r="S27" s="55">
        <f t="shared" ca="1" si="3"/>
        <v>0.74594290008036501</v>
      </c>
      <c r="T27" s="29">
        <f t="shared" ca="1" si="4"/>
        <v>-0.25405709991963499</v>
      </c>
      <c r="U27" s="58"/>
      <c r="V27" s="10"/>
      <c r="W27" s="10"/>
      <c r="X27" s="10"/>
      <c r="Y27" s="10"/>
      <c r="Z27" s="10"/>
      <c r="AA27" s="64">
        <f ca="1">IFERROR(Sheet3!Q27,"")</f>
        <v>58.591468502444677</v>
      </c>
      <c r="AB27" s="10" t="str">
        <f t="shared" ca="1" si="0"/>
        <v/>
      </c>
      <c r="AC27" s="10" t="str">
        <f t="shared" ca="1" si="5"/>
        <v/>
      </c>
      <c r="AD27" s="65">
        <f ca="1">Sheet3!N27</f>
        <v>0.79006296271765564</v>
      </c>
      <c r="AE27" s="65">
        <f ca="1">Sheet3!O27</f>
        <v>0.79178375226573516</v>
      </c>
      <c r="AF27" s="10" t="str">
        <f t="shared" ca="1" si="6"/>
        <v>Hedge</v>
      </c>
      <c r="AG27" s="10" t="str">
        <f t="shared" ca="1" si="7"/>
        <v/>
      </c>
      <c r="AH27" s="3" t="str">
        <f t="shared" ca="1" si="16"/>
        <v/>
      </c>
      <c r="AI27" s="5" t="str">
        <f t="shared" ca="1" si="9"/>
        <v/>
      </c>
    </row>
    <row r="28" spans="1:35" x14ac:dyDescent="0.2">
      <c r="J28" s="3">
        <v>26</v>
      </c>
      <c r="K28" s="72">
        <f t="shared" si="10"/>
        <v>0.89599999999999991</v>
      </c>
      <c r="L28" s="57">
        <f t="shared" ca="1" si="11"/>
        <v>96.512446305764982</v>
      </c>
      <c r="M28" s="55">
        <f t="shared" ca="1" si="12"/>
        <v>0.47886698091293128</v>
      </c>
      <c r="N28" s="56">
        <f t="shared" ca="1" si="13"/>
        <v>0.72893775827920471</v>
      </c>
      <c r="O28" s="55">
        <f t="shared" ca="1" si="14"/>
        <v>0.52113301908706866</v>
      </c>
      <c r="P28" s="55">
        <f t="shared" ca="1" si="15"/>
        <v>0.27106224172079529</v>
      </c>
      <c r="Q28" s="57">
        <f t="shared" ca="1" si="1"/>
        <v>31.917827131293258</v>
      </c>
      <c r="R28" s="57">
        <f t="shared" ca="1" si="2"/>
        <v>15.665120287208321</v>
      </c>
      <c r="S28" s="55">
        <f t="shared" ca="1" si="3"/>
        <v>0.72893775827920471</v>
      </c>
      <c r="T28" s="29">
        <f t="shared" ca="1" si="4"/>
        <v>-0.27106224172079529</v>
      </c>
      <c r="U28" s="58"/>
      <c r="V28" s="10"/>
      <c r="W28" s="10"/>
      <c r="X28" s="10"/>
      <c r="Y28" s="10"/>
      <c r="Z28" s="10"/>
      <c r="AA28" s="64">
        <f ca="1">IFERROR(Sheet3!Q28,"")</f>
        <v>52.696822366370306</v>
      </c>
      <c r="AB28" s="10" t="str">
        <f t="shared" ca="1" si="0"/>
        <v/>
      </c>
      <c r="AC28" s="10" t="str">
        <f t="shared" ca="1" si="5"/>
        <v/>
      </c>
      <c r="AD28" s="65">
        <f ca="1">Sheet3!N28</f>
        <v>0.15245173068130669</v>
      </c>
      <c r="AE28" s="65">
        <f ca="1">Sheet3!O28</f>
        <v>0.36556240454278288</v>
      </c>
      <c r="AF28" s="10" t="str">
        <f t="shared" ca="1" si="6"/>
        <v>Hedge</v>
      </c>
      <c r="AG28" s="10" t="str">
        <f t="shared" ca="1" si="7"/>
        <v/>
      </c>
      <c r="AH28" s="3" t="str">
        <f t="shared" ca="1" si="16"/>
        <v/>
      </c>
      <c r="AI28" s="5" t="str">
        <f t="shared" ca="1" si="9"/>
        <v/>
      </c>
    </row>
    <row r="29" spans="1:35" x14ac:dyDescent="0.2">
      <c r="J29" s="3">
        <v>27</v>
      </c>
      <c r="K29" s="72">
        <f t="shared" si="10"/>
        <v>0.8919999999999999</v>
      </c>
      <c r="L29" s="57">
        <f t="shared" ca="1" si="11"/>
        <v>98.486216556472229</v>
      </c>
      <c r="M29" s="55">
        <f t="shared" ca="1" si="12"/>
        <v>0.49140082159503556</v>
      </c>
      <c r="N29" s="56">
        <f t="shared" ca="1" si="13"/>
        <v>0.73877183901548293</v>
      </c>
      <c r="O29" s="55">
        <f t="shared" ca="1" si="14"/>
        <v>0.50859917840496438</v>
      </c>
      <c r="P29" s="55">
        <f t="shared" ca="1" si="15"/>
        <v>0.26122816098451707</v>
      </c>
      <c r="Q29" s="57">
        <f t="shared" ca="1" si="1"/>
        <v>33.304940561941152</v>
      </c>
      <c r="R29" s="57">
        <f t="shared" ca="1" si="2"/>
        <v>15.107362174810419</v>
      </c>
      <c r="S29" s="55">
        <f t="shared" ca="1" si="3"/>
        <v>0.73877183901548293</v>
      </c>
      <c r="T29" s="29">
        <f t="shared" ca="1" si="4"/>
        <v>-0.26122816098451707</v>
      </c>
      <c r="U29" s="58"/>
      <c r="V29" s="10"/>
      <c r="W29" s="10"/>
      <c r="X29" s="10"/>
      <c r="Y29" s="10"/>
      <c r="Z29" s="10"/>
      <c r="AA29" s="64">
        <f ca="1">IFERROR(Sheet3!Q29,"")</f>
        <v>48.625587243797661</v>
      </c>
      <c r="AB29" s="10" t="str">
        <f t="shared" ca="1" si="0"/>
        <v/>
      </c>
      <c r="AC29" s="10" t="str">
        <f t="shared" ca="1" si="5"/>
        <v/>
      </c>
      <c r="AD29" s="65">
        <f ca="1">Sheet3!N29</f>
        <v>6.539832497746545E-2</v>
      </c>
      <c r="AE29" s="65">
        <f ca="1">Sheet3!O29</f>
        <v>0.1654530181659046</v>
      </c>
      <c r="AF29" s="10" t="str">
        <f t="shared" ca="1" si="6"/>
        <v>Hedge</v>
      </c>
      <c r="AG29" s="10" t="str">
        <f t="shared" ca="1" si="7"/>
        <v/>
      </c>
      <c r="AH29" s="3" t="str">
        <f t="shared" ca="1" si="16"/>
        <v/>
      </c>
      <c r="AI29" s="5" t="str">
        <f t="shared" ca="1" si="9"/>
        <v/>
      </c>
    </row>
    <row r="30" spans="1:35" x14ac:dyDescent="0.2">
      <c r="J30" s="3">
        <v>28</v>
      </c>
      <c r="K30" s="72">
        <f t="shared" si="10"/>
        <v>0.8879999999999999</v>
      </c>
      <c r="L30" s="57">
        <f t="shared" ca="1" si="11"/>
        <v>97.645145876205831</v>
      </c>
      <c r="M30" s="55">
        <f t="shared" ca="1" si="12"/>
        <v>0.48657122749764503</v>
      </c>
      <c r="N30" s="56">
        <f t="shared" ca="1" si="13"/>
        <v>0.73433235060452695</v>
      </c>
      <c r="O30" s="55">
        <f t="shared" ca="1" si="14"/>
        <v>0.51342877250235497</v>
      </c>
      <c r="P30" s="55">
        <f t="shared" ca="1" si="15"/>
        <v>0.26566764939547305</v>
      </c>
      <c r="Q30" s="57">
        <f t="shared" ca="1" si="1"/>
        <v>32.623781925593484</v>
      </c>
      <c r="R30" s="57">
        <f t="shared" ca="1" si="2"/>
        <v>15.296183331798265</v>
      </c>
      <c r="S30" s="55">
        <f t="shared" ca="1" si="3"/>
        <v>0.73433235060452695</v>
      </c>
      <c r="T30" s="29">
        <f t="shared" ca="1" si="4"/>
        <v>-0.26566764939547305</v>
      </c>
      <c r="U30" s="58"/>
      <c r="V30" s="10"/>
      <c r="W30" s="10"/>
      <c r="X30" s="10"/>
      <c r="Y30" s="10"/>
      <c r="Z30" s="10"/>
      <c r="AA30" s="64">
        <f ca="1">IFERROR(Sheet3!Q30,"")</f>
        <v>48.818508545165002</v>
      </c>
      <c r="AB30" s="10" t="str">
        <f t="shared" ca="1" si="0"/>
        <v/>
      </c>
      <c r="AC30" s="10" t="str">
        <f t="shared" ca="1" si="5"/>
        <v/>
      </c>
      <c r="AD30" s="65">
        <f ca="1">Sheet3!N30</f>
        <v>-9.7532803765261633E-2</v>
      </c>
      <c r="AE30" s="65">
        <f ca="1">Sheet3!O30</f>
        <v>-9.8708631215395498E-3</v>
      </c>
      <c r="AF30" s="10" t="str">
        <f t="shared" ca="1" si="6"/>
        <v/>
      </c>
      <c r="AG30" s="10" t="str">
        <f t="shared" ca="1" si="7"/>
        <v/>
      </c>
      <c r="AH30" s="3" t="str">
        <f t="shared" ca="1" si="16"/>
        <v/>
      </c>
      <c r="AI30" s="5" t="str">
        <f t="shared" ca="1" si="9"/>
        <v/>
      </c>
    </row>
    <row r="31" spans="1:35" x14ac:dyDescent="0.2">
      <c r="J31" s="3">
        <v>29</v>
      </c>
      <c r="K31" s="72">
        <f t="shared" si="10"/>
        <v>0.8839999999999999</v>
      </c>
      <c r="L31" s="57">
        <f t="shared" ca="1" si="11"/>
        <v>93.496428425042652</v>
      </c>
      <c r="M31" s="55">
        <f t="shared" ca="1" si="12"/>
        <v>0.4606607380299112</v>
      </c>
      <c r="N31" s="56">
        <f t="shared" ca="1" si="13"/>
        <v>0.71204867982448916</v>
      </c>
      <c r="O31" s="55">
        <f t="shared" ca="1" si="14"/>
        <v>0.53933926197008875</v>
      </c>
      <c r="P31" s="55">
        <f t="shared" ca="1" si="15"/>
        <v>0.28795132017551084</v>
      </c>
      <c r="Q31" s="57">
        <f t="shared" ca="1" si="1"/>
        <v>29.561545732038027</v>
      </c>
      <c r="R31" s="57">
        <f t="shared" ca="1" si="2"/>
        <v>16.411584111629324</v>
      </c>
      <c r="S31" s="55">
        <f t="shared" ca="1" si="3"/>
        <v>0.71204867982448916</v>
      </c>
      <c r="T31" s="29">
        <f t="shared" ca="1" si="4"/>
        <v>-0.28795132017551084</v>
      </c>
      <c r="U31" s="58"/>
      <c r="V31" s="10"/>
      <c r="W31" s="10"/>
      <c r="X31" s="10"/>
      <c r="Y31" s="10"/>
      <c r="Z31" s="10"/>
      <c r="AA31" s="64">
        <f ca="1">IFERROR(Sheet3!Q31,"")</f>
        <v>46.624654510181344</v>
      </c>
      <c r="AB31" s="10" t="str">
        <f t="shared" ca="1" si="0"/>
        <v/>
      </c>
      <c r="AC31" s="10" t="str">
        <f t="shared" ca="1" si="5"/>
        <v/>
      </c>
      <c r="AD31" s="65">
        <f ca="1">Sheet3!N31</f>
        <v>-0.73108954566545492</v>
      </c>
      <c r="AE31" s="65">
        <f ca="1">Sheet3!O31</f>
        <v>-0.49068331815081651</v>
      </c>
      <c r="AF31" s="10" t="str">
        <f t="shared" ca="1" si="6"/>
        <v/>
      </c>
      <c r="AG31" s="10" t="str">
        <f t="shared" ca="1" si="7"/>
        <v/>
      </c>
      <c r="AH31" s="3" t="str">
        <f t="shared" ca="1" si="16"/>
        <v/>
      </c>
      <c r="AI31" s="5" t="str">
        <f t="shared" ca="1" si="9"/>
        <v/>
      </c>
    </row>
    <row r="32" spans="1:35" x14ac:dyDescent="0.2">
      <c r="J32" s="3">
        <v>30</v>
      </c>
      <c r="K32" s="72">
        <f t="shared" si="10"/>
        <v>0.87999999999999989</v>
      </c>
      <c r="L32" s="57">
        <f t="shared" ca="1" si="11"/>
        <v>95.913269266027356</v>
      </c>
      <c r="M32" s="55">
        <f t="shared" ca="1" si="12"/>
        <v>0.47640270310140509</v>
      </c>
      <c r="N32" s="56">
        <f t="shared" ca="1" si="13"/>
        <v>0.72490452679309147</v>
      </c>
      <c r="O32" s="55">
        <f t="shared" ca="1" si="14"/>
        <v>0.52359729689859491</v>
      </c>
      <c r="P32" s="55">
        <f t="shared" ca="1" si="15"/>
        <v>0.27509547320690853</v>
      </c>
      <c r="Q32" s="57">
        <f t="shared" ca="1" si="1"/>
        <v>31.236906800798636</v>
      </c>
      <c r="R32" s="57">
        <f t="shared" ca="1" si="2"/>
        <v>15.699034274530781</v>
      </c>
      <c r="S32" s="55">
        <f t="shared" ca="1" si="3"/>
        <v>0.72490452679309147</v>
      </c>
      <c r="T32" s="29">
        <f t="shared" ca="1" si="4"/>
        <v>-0.27509547320690853</v>
      </c>
      <c r="U32" s="58"/>
      <c r="V32" s="10"/>
      <c r="W32" s="10"/>
      <c r="X32" s="10"/>
      <c r="Y32" s="10"/>
      <c r="Z32" s="10"/>
      <c r="AA32" s="64">
        <f ca="1">IFERROR(Sheet3!Q32,"")</f>
        <v>44.837491554541337</v>
      </c>
      <c r="AB32" s="10" t="str">
        <f t="shared" ca="1" si="0"/>
        <v/>
      </c>
      <c r="AC32" s="10" t="str">
        <f t="shared" ca="1" si="5"/>
        <v/>
      </c>
      <c r="AD32" s="65">
        <f ca="1">Sheet3!N32</f>
        <v>-0.69800172616992029</v>
      </c>
      <c r="AE32" s="65">
        <f ca="1">Sheet3!O32</f>
        <v>-0.62889559016355245</v>
      </c>
      <c r="AF32" s="10" t="str">
        <f t="shared" ca="1" si="6"/>
        <v/>
      </c>
      <c r="AG32" s="10" t="str">
        <f t="shared" ca="1" si="7"/>
        <v/>
      </c>
      <c r="AH32" s="3" t="str">
        <f t="shared" ca="1" si="16"/>
        <v/>
      </c>
      <c r="AI32" s="5" t="str">
        <f t="shared" ca="1" si="9"/>
        <v/>
      </c>
    </row>
    <row r="33" spans="10:35" x14ac:dyDescent="0.2">
      <c r="J33" s="3">
        <v>31</v>
      </c>
      <c r="K33" s="72">
        <f t="shared" si="10"/>
        <v>0.87599999999999989</v>
      </c>
      <c r="L33" s="57">
        <f t="shared" ca="1" si="11"/>
        <v>98.941566309636983</v>
      </c>
      <c r="M33" s="55">
        <f t="shared" ca="1" si="12"/>
        <v>0.49564102471588845</v>
      </c>
      <c r="N33" s="56">
        <f t="shared" ca="1" si="13"/>
        <v>0.74028929873439431</v>
      </c>
      <c r="O33" s="55">
        <f t="shared" ca="1" si="14"/>
        <v>0.50435897528411155</v>
      </c>
      <c r="P33" s="55">
        <f t="shared" ca="1" si="15"/>
        <v>0.25971070126560564</v>
      </c>
      <c r="Q33" s="57">
        <f t="shared" ca="1" si="1"/>
        <v>33.393694711392826</v>
      </c>
      <c r="R33" s="57">
        <f t="shared" ca="1" si="2"/>
        <v>14.856465493292426</v>
      </c>
      <c r="S33" s="55">
        <f t="shared" ca="1" si="3"/>
        <v>0.74028929873439431</v>
      </c>
      <c r="T33" s="29">
        <f t="shared" ca="1" si="4"/>
        <v>-0.25971070126560569</v>
      </c>
      <c r="U33" s="58"/>
      <c r="V33" s="10"/>
      <c r="W33" s="10"/>
      <c r="X33" s="10"/>
      <c r="Y33" s="10"/>
      <c r="Z33" s="10"/>
      <c r="AA33" s="64">
        <f ca="1">IFERROR(Sheet3!Q33,"")</f>
        <v>50.4726929027876</v>
      </c>
      <c r="AB33" s="10" t="str">
        <f t="shared" ca="1" si="0"/>
        <v/>
      </c>
      <c r="AC33" s="10" t="str">
        <f t="shared" ca="1" si="5"/>
        <v/>
      </c>
      <c r="AD33" s="65">
        <f ca="1">Sheet3!N33</f>
        <v>-0.23004850154636358</v>
      </c>
      <c r="AE33" s="65">
        <f ca="1">Sheet3!O33</f>
        <v>-0.36299753108542654</v>
      </c>
      <c r="AF33" s="10" t="str">
        <f t="shared" ca="1" si="6"/>
        <v/>
      </c>
      <c r="AG33" s="10" t="str">
        <f t="shared" ca="1" si="7"/>
        <v>Exit Hedge</v>
      </c>
      <c r="AH33" s="3" t="str">
        <f t="shared" ca="1" si="16"/>
        <v/>
      </c>
      <c r="AI33" s="5" t="str">
        <f t="shared" ca="1" si="9"/>
        <v/>
      </c>
    </row>
    <row r="34" spans="10:35" x14ac:dyDescent="0.2">
      <c r="J34" s="3">
        <v>32</v>
      </c>
      <c r="K34" s="72">
        <f t="shared" si="10"/>
        <v>0.87199999999999989</v>
      </c>
      <c r="L34" s="57">
        <f t="shared" ca="1" si="11"/>
        <v>94.640226107054971</v>
      </c>
      <c r="M34" s="55">
        <f t="shared" ca="1" si="12"/>
        <v>0.4689143206946465</v>
      </c>
      <c r="N34" s="56">
        <f t="shared" ca="1" si="13"/>
        <v>0.71757996622673537</v>
      </c>
      <c r="O34" s="55">
        <f t="shared" ca="1" si="14"/>
        <v>0.53108567930535355</v>
      </c>
      <c r="P34" s="55">
        <f t="shared" ca="1" si="15"/>
        <v>0.28242003377326463</v>
      </c>
      <c r="Q34" s="57">
        <f t="shared" ca="1" si="1"/>
        <v>30.195609713739834</v>
      </c>
      <c r="R34" s="57">
        <f t="shared" ca="1" si="2"/>
        <v>15.988671470400714</v>
      </c>
      <c r="S34" s="55">
        <f t="shared" ca="1" si="3"/>
        <v>0.71757996622673537</v>
      </c>
      <c r="T34" s="29">
        <f t="shared" ca="1" si="4"/>
        <v>-0.28242003377326463</v>
      </c>
      <c r="U34" s="58"/>
      <c r="V34" s="10"/>
      <c r="W34" s="10"/>
      <c r="X34" s="10"/>
      <c r="Y34" s="10"/>
      <c r="Z34" s="10"/>
      <c r="AA34" s="64">
        <f ca="1">IFERROR(Sheet3!Q34,"")</f>
        <v>45.699195736874856</v>
      </c>
      <c r="AB34" s="10" t="str">
        <f t="shared" ca="1" si="0"/>
        <v/>
      </c>
      <c r="AC34" s="10" t="str">
        <f t="shared" ca="1" si="5"/>
        <v/>
      </c>
      <c r="AD34" s="65">
        <f ca="1">Sheet3!N34</f>
        <v>-0.53864890865497728</v>
      </c>
      <c r="AE34" s="65">
        <f ca="1">Sheet3!O34</f>
        <v>-0.48009844946512703</v>
      </c>
      <c r="AF34" s="10" t="str">
        <f t="shared" ca="1" si="6"/>
        <v/>
      </c>
      <c r="AG34" s="10" t="str">
        <f t="shared" ca="1" si="7"/>
        <v/>
      </c>
      <c r="AH34" s="3" t="str">
        <f t="shared" ca="1" si="16"/>
        <v/>
      </c>
      <c r="AI34" s="5" t="str">
        <f t="shared" ca="1" si="9"/>
        <v/>
      </c>
    </row>
    <row r="35" spans="10:35" x14ac:dyDescent="0.2">
      <c r="J35" s="3">
        <v>33</v>
      </c>
      <c r="K35" s="72">
        <f t="shared" si="10"/>
        <v>0.86799999999999988</v>
      </c>
      <c r="L35" s="57">
        <f t="shared" ca="1" si="11"/>
        <v>95.36435836338616</v>
      </c>
      <c r="M35" s="55">
        <f t="shared" ca="1" si="12"/>
        <v>0.4738718605323714</v>
      </c>
      <c r="N35" s="56">
        <f t="shared" ca="1" si="13"/>
        <v>0.72127227227807211</v>
      </c>
      <c r="O35" s="55">
        <f t="shared" ca="1" si="14"/>
        <v>0.5261281394676286</v>
      </c>
      <c r="P35" s="55">
        <f t="shared" ca="1" si="15"/>
        <v>0.27872772772192789</v>
      </c>
      <c r="Q35" s="57">
        <f t="shared" ca="1" si="1"/>
        <v>30.654871786395269</v>
      </c>
      <c r="R35" s="57">
        <f t="shared" ca="1" si="2"/>
        <v>15.752762483058458</v>
      </c>
      <c r="S35" s="55">
        <f t="shared" ca="1" si="3"/>
        <v>0.72127227227807211</v>
      </c>
      <c r="T35" s="29">
        <f t="shared" ca="1" si="4"/>
        <v>-0.27872772772192789</v>
      </c>
      <c r="U35" s="58"/>
      <c r="V35" s="10"/>
      <c r="W35" s="10"/>
      <c r="X35" s="10"/>
      <c r="Y35" s="10"/>
      <c r="Z35" s="10"/>
      <c r="AA35" s="64">
        <f ca="1">IFERROR(Sheet3!Q35,"")</f>
        <v>42.461225786767343</v>
      </c>
      <c r="AB35" s="10" t="str">
        <f t="shared" ca="1" si="0"/>
        <v/>
      </c>
      <c r="AC35" s="10" t="str">
        <f t="shared" ca="1" si="5"/>
        <v/>
      </c>
      <c r="AD35" s="65">
        <f ca="1">Sheet3!N35</f>
        <v>-0.5707748976917344</v>
      </c>
      <c r="AE35" s="65">
        <f ca="1">Sheet3!O35</f>
        <v>-0.54054941494953201</v>
      </c>
      <c r="AF35" s="10" t="str">
        <f t="shared" ca="1" si="6"/>
        <v/>
      </c>
      <c r="AG35" s="10" t="str">
        <f t="shared" ca="1" si="7"/>
        <v/>
      </c>
      <c r="AH35" s="3" t="str">
        <f t="shared" ca="1" si="16"/>
        <v/>
      </c>
      <c r="AI35" s="5" t="str">
        <f t="shared" ca="1" si="9"/>
        <v/>
      </c>
    </row>
    <row r="36" spans="10:35" x14ac:dyDescent="0.2">
      <c r="J36" s="3">
        <v>34</v>
      </c>
      <c r="K36" s="72">
        <f t="shared" si="10"/>
        <v>0.86399999999999988</v>
      </c>
      <c r="L36" s="57">
        <f t="shared" ca="1" si="11"/>
        <v>100.24471996572856</v>
      </c>
      <c r="M36" s="55">
        <f t="shared" ca="1" si="12"/>
        <v>0.50477391481922118</v>
      </c>
      <c r="N36" s="56">
        <f t="shared" ca="1" si="13"/>
        <v>0.74621555719282084</v>
      </c>
      <c r="O36" s="55">
        <f t="shared" ca="1" si="14"/>
        <v>0.49522608518077887</v>
      </c>
      <c r="P36" s="55">
        <f t="shared" ca="1" si="15"/>
        <v>0.25378444280717916</v>
      </c>
      <c r="Q36" s="57">
        <f t="shared" ca="1" si="1"/>
        <v>34.174300991477281</v>
      </c>
      <c r="R36" s="57">
        <f t="shared" ca="1" si="2"/>
        <v>14.420801710039161</v>
      </c>
      <c r="S36" s="55">
        <f t="shared" ca="1" si="3"/>
        <v>0.74621555719282084</v>
      </c>
      <c r="T36" s="29">
        <f t="shared" ca="1" si="4"/>
        <v>-0.25378444280717916</v>
      </c>
      <c r="U36" s="58"/>
      <c r="V36" s="10"/>
      <c r="W36" s="10"/>
      <c r="X36" s="10"/>
      <c r="Y36" s="10"/>
      <c r="Z36" s="10"/>
      <c r="AA36" s="64">
        <f ca="1">IFERROR(Sheet3!Q36,"")</f>
        <v>49.118741217476966</v>
      </c>
      <c r="AB36" s="10" t="str">
        <f t="shared" ca="1" si="0"/>
        <v/>
      </c>
      <c r="AC36" s="10" t="str">
        <f t="shared" ca="1" si="5"/>
        <v/>
      </c>
      <c r="AD36" s="65">
        <f ca="1">Sheet3!N36</f>
        <v>0.10085778164709325</v>
      </c>
      <c r="AE36" s="65">
        <f ca="1">Sheet3!O36</f>
        <v>-0.11294461721844853</v>
      </c>
      <c r="AF36" s="10" t="str">
        <f t="shared" ca="1" si="6"/>
        <v/>
      </c>
      <c r="AG36" s="10" t="str">
        <f t="shared" ca="1" si="7"/>
        <v/>
      </c>
      <c r="AH36" s="3" t="str">
        <f t="shared" ca="1" si="16"/>
        <v/>
      </c>
      <c r="AI36" s="5" t="str">
        <f t="shared" ca="1" si="9"/>
        <v/>
      </c>
    </row>
    <row r="37" spans="10:35" x14ac:dyDescent="0.2">
      <c r="J37" s="3">
        <v>35</v>
      </c>
      <c r="K37" s="72">
        <f t="shared" si="10"/>
        <v>0.85999999999999988</v>
      </c>
      <c r="L37" s="57">
        <f t="shared" ca="1" si="11"/>
        <v>100.9065626450581</v>
      </c>
      <c r="M37" s="55">
        <f t="shared" ca="1" si="12"/>
        <v>0.50920946740029516</v>
      </c>
      <c r="N37" s="56">
        <f t="shared" ca="1" si="13"/>
        <v>0.74928455806968985</v>
      </c>
      <c r="O37" s="55">
        <f t="shared" ca="1" si="14"/>
        <v>0.49079053259970479</v>
      </c>
      <c r="P37" s="55">
        <f t="shared" ca="1" si="15"/>
        <v>0.25071544193031015</v>
      </c>
      <c r="Q37" s="57">
        <f t="shared" ca="1" si="1"/>
        <v>34.606079645535942</v>
      </c>
      <c r="R37" s="57">
        <f t="shared" ca="1" si="2"/>
        <v>14.219719740671671</v>
      </c>
      <c r="S37" s="55">
        <f t="shared" ca="1" si="3"/>
        <v>0.74928455806968985</v>
      </c>
      <c r="T37" s="29">
        <f t="shared" ca="1" si="4"/>
        <v>-0.25071544193031015</v>
      </c>
      <c r="U37" s="58"/>
      <c r="V37" s="10"/>
      <c r="W37" s="10"/>
      <c r="X37" s="10"/>
      <c r="Y37" s="10"/>
      <c r="Z37" s="10"/>
      <c r="AA37" s="64">
        <f ca="1">IFERROR(Sheet3!Q37,"")</f>
        <v>50.780680607463097</v>
      </c>
      <c r="AB37" s="10" t="str">
        <f t="shared" ca="1" si="0"/>
        <v/>
      </c>
      <c r="AC37" s="10" t="str">
        <f t="shared" ca="1" si="5"/>
        <v/>
      </c>
      <c r="AD37" s="65">
        <f ca="1">Sheet3!N37</f>
        <v>0.5405837157619402</v>
      </c>
      <c r="AE37" s="65">
        <f ca="1">Sheet3!O37</f>
        <v>0.32274093810181059</v>
      </c>
      <c r="AF37" s="10" t="str">
        <f t="shared" ca="1" si="6"/>
        <v/>
      </c>
      <c r="AG37" s="10" t="str">
        <f t="shared" ca="1" si="7"/>
        <v/>
      </c>
      <c r="AH37" s="3" t="str">
        <f t="shared" ca="1" si="16"/>
        <v/>
      </c>
      <c r="AI37" s="5" t="str">
        <f t="shared" ca="1" si="9"/>
        <v/>
      </c>
    </row>
    <row r="38" spans="10:35" x14ac:dyDescent="0.2">
      <c r="J38" s="3">
        <v>36</v>
      </c>
      <c r="K38" s="72">
        <f t="shared" si="10"/>
        <v>0.85599999999999987</v>
      </c>
      <c r="L38" s="57">
        <f t="shared" ca="1" si="11"/>
        <v>103.27029377183229</v>
      </c>
      <c r="M38" s="55">
        <f t="shared" ca="1" si="12"/>
        <v>0.52386261924495003</v>
      </c>
      <c r="N38" s="56">
        <f t="shared" ca="1" si="13"/>
        <v>0.76036970340978993</v>
      </c>
      <c r="O38" s="55">
        <f t="shared" ca="1" si="14"/>
        <v>0.47613738075504997</v>
      </c>
      <c r="P38" s="55">
        <f t="shared" ca="1" si="15"/>
        <v>0.23963029659021004</v>
      </c>
      <c r="Q38" s="57">
        <f t="shared" ca="1" si="1"/>
        <v>36.326890254275376</v>
      </c>
      <c r="R38" s="57">
        <f t="shared" ca="1" si="2"/>
        <v>13.60579171395872</v>
      </c>
      <c r="S38" s="55">
        <f t="shared" ca="1" si="3"/>
        <v>0.76036970340978993</v>
      </c>
      <c r="T38" s="29">
        <f t="shared" ca="1" si="4"/>
        <v>-0.23963029659021007</v>
      </c>
      <c r="U38" s="58"/>
      <c r="V38" s="10"/>
      <c r="W38" s="10"/>
      <c r="X38" s="10"/>
      <c r="Y38" s="10"/>
      <c r="Z38" s="10"/>
      <c r="AA38" s="64">
        <f ca="1">IFERROR(Sheet3!Q38,"")</f>
        <v>61.42584253477122</v>
      </c>
      <c r="AB38" s="10" t="str">
        <f t="shared" ca="1" si="0"/>
        <v/>
      </c>
      <c r="AC38" s="10" t="str">
        <f t="shared" ca="1" si="5"/>
        <v/>
      </c>
      <c r="AD38" s="65">
        <f ca="1">Sheet3!N38</f>
        <v>1.0542294498089575</v>
      </c>
      <c r="AE38" s="65">
        <f ca="1">Sheet3!O38</f>
        <v>0.81039994590657516</v>
      </c>
      <c r="AF38" s="10" t="str">
        <f t="shared" ca="1" si="6"/>
        <v/>
      </c>
      <c r="AG38" s="10" t="str">
        <f t="shared" ca="1" si="7"/>
        <v/>
      </c>
      <c r="AH38" s="3" t="str">
        <f t="shared" ca="1" si="16"/>
        <v/>
      </c>
      <c r="AI38" s="5" t="str">
        <f t="shared" ca="1" si="9"/>
        <v/>
      </c>
    </row>
    <row r="39" spans="10:35" x14ac:dyDescent="0.2">
      <c r="J39" s="3">
        <v>37</v>
      </c>
      <c r="K39" s="72">
        <f t="shared" si="10"/>
        <v>0.85199999999999987</v>
      </c>
      <c r="L39" s="57">
        <f t="shared" ca="1" si="11"/>
        <v>97.663085141015088</v>
      </c>
      <c r="M39" s="55">
        <f t="shared" ca="1" si="12"/>
        <v>0.48984768175726434</v>
      </c>
      <c r="N39" s="56">
        <f t="shared" ca="1" si="13"/>
        <v>0.73259361694244718</v>
      </c>
      <c r="O39" s="55">
        <f t="shared" ca="1" si="14"/>
        <v>0.51015231824273566</v>
      </c>
      <c r="P39" s="55">
        <f t="shared" ca="1" si="15"/>
        <v>0.26740638305755282</v>
      </c>
      <c r="Q39" s="57">
        <f t="shared" ca="1" si="1"/>
        <v>32.076309215374771</v>
      </c>
      <c r="R39" s="57">
        <f t="shared" ca="1" si="2"/>
        <v>14.991422236372916</v>
      </c>
      <c r="S39" s="55">
        <f t="shared" ca="1" si="3"/>
        <v>0.73259361694244718</v>
      </c>
      <c r="T39" s="29">
        <f t="shared" ca="1" si="4"/>
        <v>-0.26740638305755282</v>
      </c>
      <c r="U39" s="58"/>
      <c r="V39" s="10"/>
      <c r="W39" s="10"/>
      <c r="X39" s="10"/>
      <c r="Y39" s="10"/>
      <c r="Z39" s="10"/>
      <c r="AA39" s="64">
        <f ca="1">IFERROR(Sheet3!Q39,"")</f>
        <v>49.166402525581361</v>
      </c>
      <c r="AB39" s="10" t="str">
        <f t="shared" ca="1" si="0"/>
        <v/>
      </c>
      <c r="AC39" s="10" t="str">
        <f t="shared" ca="1" si="5"/>
        <v/>
      </c>
      <c r="AD39" s="65">
        <f ca="1">Sheet3!N39</f>
        <v>0.51026406053780704</v>
      </c>
      <c r="AE39" s="65">
        <f ca="1">Sheet3!O39</f>
        <v>0.61030935566072975</v>
      </c>
      <c r="AF39" s="10" t="str">
        <f t="shared" ca="1" si="6"/>
        <v>Hedge</v>
      </c>
      <c r="AG39" s="10" t="str">
        <f t="shared" ca="1" si="7"/>
        <v/>
      </c>
      <c r="AH39" s="3" t="str">
        <f t="shared" ca="1" si="16"/>
        <v/>
      </c>
      <c r="AI39" s="5" t="str">
        <f t="shared" ca="1" si="9"/>
        <v/>
      </c>
    </row>
    <row r="40" spans="10:35" x14ac:dyDescent="0.2">
      <c r="J40" s="3">
        <v>38</v>
      </c>
      <c r="K40" s="72">
        <f t="shared" si="10"/>
        <v>0.84799999999999986</v>
      </c>
      <c r="L40" s="57">
        <f t="shared" ca="1" si="11"/>
        <v>99.491523044259338</v>
      </c>
      <c r="M40" s="55">
        <f t="shared" ca="1" si="12"/>
        <v>0.50168605577495662</v>
      </c>
      <c r="N40" s="56">
        <f t="shared" ca="1" si="13"/>
        <v>0.7417773986267584</v>
      </c>
      <c r="O40" s="55">
        <f t="shared" ca="1" si="14"/>
        <v>0.49831394422504338</v>
      </c>
      <c r="P40" s="55">
        <f t="shared" ca="1" si="15"/>
        <v>0.25822260137324154</v>
      </c>
      <c r="Q40" s="57">
        <f t="shared" ca="1" si="1"/>
        <v>33.361049126949688</v>
      </c>
      <c r="R40" s="57">
        <f t="shared" ca="1" si="2"/>
        <v>14.476737618135768</v>
      </c>
      <c r="S40" s="55">
        <f t="shared" ca="1" si="3"/>
        <v>0.7417773986267584</v>
      </c>
      <c r="T40" s="29">
        <f t="shared" ca="1" si="4"/>
        <v>-0.2582226013732416</v>
      </c>
      <c r="U40" s="58"/>
      <c r="V40" s="10"/>
      <c r="W40" s="10"/>
      <c r="X40" s="10"/>
      <c r="Y40" s="10"/>
      <c r="Z40" s="10"/>
      <c r="AA40" s="64">
        <f ca="1">IFERROR(Sheet3!Q40,"")</f>
        <v>43.5386416714598</v>
      </c>
      <c r="AB40" s="10" t="str">
        <f t="shared" ca="1" si="0"/>
        <v/>
      </c>
      <c r="AC40" s="10" t="str">
        <f t="shared" ca="1" si="5"/>
        <v/>
      </c>
      <c r="AD40" s="65">
        <f ca="1">Sheet3!N40</f>
        <v>0.42992330265656165</v>
      </c>
      <c r="AE40" s="65">
        <f ca="1">Sheet3!O40</f>
        <v>0.49005198699128438</v>
      </c>
      <c r="AF40" s="10" t="str">
        <f t="shared" ca="1" si="6"/>
        <v>Hedge</v>
      </c>
      <c r="AG40" s="10" t="str">
        <f t="shared" ca="1" si="7"/>
        <v/>
      </c>
      <c r="AH40" s="3" t="str">
        <f t="shared" ca="1" si="16"/>
        <v/>
      </c>
      <c r="AI40" s="5" t="str">
        <f t="shared" ca="1" si="9"/>
        <v/>
      </c>
    </row>
    <row r="41" spans="10:35" x14ac:dyDescent="0.2">
      <c r="J41" s="3">
        <v>39</v>
      </c>
      <c r="K41" s="72">
        <f t="shared" si="10"/>
        <v>0.84399999999999986</v>
      </c>
      <c r="L41" s="57">
        <f t="shared" ca="1" si="11"/>
        <v>106.96290874641012</v>
      </c>
      <c r="M41" s="55">
        <f t="shared" ca="1" si="12"/>
        <v>0.54688597499803404</v>
      </c>
      <c r="N41" s="56">
        <f t="shared" ca="1" si="13"/>
        <v>0.77663678755694565</v>
      </c>
      <c r="O41" s="55">
        <f t="shared" ca="1" si="14"/>
        <v>0.45311402500196596</v>
      </c>
      <c r="P41" s="55">
        <f t="shared" ca="1" si="15"/>
        <v>0.22336321244305438</v>
      </c>
      <c r="Q41" s="57">
        <f t="shared" ca="1" si="1"/>
        <v>38.972503643955548</v>
      </c>
      <c r="R41" s="57">
        <f t="shared" ca="1" si="2"/>
        <v>12.645830253117783</v>
      </c>
      <c r="S41" s="55">
        <f t="shared" ca="1" si="3"/>
        <v>0.77663678755694565</v>
      </c>
      <c r="T41" s="29">
        <f t="shared" ca="1" si="4"/>
        <v>-0.22336321244305435</v>
      </c>
      <c r="U41" s="58"/>
      <c r="V41" s="10"/>
      <c r="W41" s="10"/>
      <c r="X41" s="10"/>
      <c r="Y41" s="10"/>
      <c r="Z41" s="10"/>
      <c r="AA41" s="64">
        <f ca="1">IFERROR(Sheet3!Q41,"")</f>
        <v>58.131799969094075</v>
      </c>
      <c r="AB41" s="10" t="str">
        <f t="shared" ca="1" si="0"/>
        <v/>
      </c>
      <c r="AC41" s="10" t="str">
        <f t="shared" ca="1" si="5"/>
        <v/>
      </c>
      <c r="AD41" s="65">
        <f ca="1">Sheet3!N41</f>
        <v>1.3545981052295701</v>
      </c>
      <c r="AE41" s="65">
        <f ca="1">Sheet3!O41</f>
        <v>1.0664160658168083</v>
      </c>
      <c r="AF41" s="10" t="str">
        <f t="shared" ca="1" si="6"/>
        <v/>
      </c>
      <c r="AG41" s="10" t="str">
        <f t="shared" ca="1" si="7"/>
        <v/>
      </c>
      <c r="AH41" s="3" t="str">
        <f t="shared" ca="1" si="16"/>
        <v/>
      </c>
      <c r="AI41" s="5" t="str">
        <f t="shared" ca="1" si="9"/>
        <v/>
      </c>
    </row>
    <row r="42" spans="10:35" x14ac:dyDescent="0.2">
      <c r="J42" s="3">
        <v>40</v>
      </c>
      <c r="K42" s="72">
        <f t="shared" si="10"/>
        <v>0.83999999999999986</v>
      </c>
      <c r="L42" s="57">
        <f t="shared" ca="1" si="11"/>
        <v>101.2995016910784</v>
      </c>
      <c r="M42" s="55">
        <f t="shared" ca="1" si="12"/>
        <v>0.51366105430479836</v>
      </c>
      <c r="N42" s="56">
        <f t="shared" ca="1" si="13"/>
        <v>0.75041950911680877</v>
      </c>
      <c r="O42" s="55">
        <f t="shared" ca="1" si="14"/>
        <v>0.48633894569520164</v>
      </c>
      <c r="P42" s="55">
        <f t="shared" ca="1" si="15"/>
        <v>0.24958049088319123</v>
      </c>
      <c r="Q42" s="57">
        <f t="shared" ca="1" si="1"/>
        <v>34.582514890844536</v>
      </c>
      <c r="R42" s="57">
        <f t="shared" ca="1" si="2"/>
        <v>13.94828282592163</v>
      </c>
      <c r="S42" s="55">
        <f t="shared" ca="1" si="3"/>
        <v>0.75041950911680877</v>
      </c>
      <c r="T42" s="29">
        <f t="shared" ca="1" si="4"/>
        <v>-0.24958049088319123</v>
      </c>
      <c r="U42" s="58"/>
      <c r="V42" s="10"/>
      <c r="W42" s="10"/>
      <c r="X42" s="10"/>
      <c r="Y42" s="10"/>
      <c r="Z42" s="10"/>
      <c r="AA42" s="64">
        <f ca="1">IFERROR(Sheet3!Q42,"")</f>
        <v>55.213459728556103</v>
      </c>
      <c r="AB42" s="10" t="str">
        <f t="shared" ca="1" si="0"/>
        <v/>
      </c>
      <c r="AC42" s="10" t="str">
        <f t="shared" ca="1" si="5"/>
        <v/>
      </c>
      <c r="AD42" s="65">
        <f ca="1">Sheet3!N42</f>
        <v>1.0023305188756382</v>
      </c>
      <c r="AE42" s="65">
        <f ca="1">Sheet3!O42</f>
        <v>1.0236923678560284</v>
      </c>
      <c r="AF42" s="10" t="str">
        <f t="shared" ca="1" si="6"/>
        <v>Hedge</v>
      </c>
      <c r="AG42" s="10" t="str">
        <f t="shared" ca="1" si="7"/>
        <v/>
      </c>
      <c r="AH42" s="3" t="str">
        <f t="shared" ca="1" si="16"/>
        <v/>
      </c>
      <c r="AI42" s="5" t="str">
        <f t="shared" ca="1" si="9"/>
        <v/>
      </c>
    </row>
    <row r="43" spans="10:35" x14ac:dyDescent="0.2">
      <c r="J43" s="3">
        <v>41</v>
      </c>
      <c r="K43" s="72">
        <f t="shared" si="10"/>
        <v>0.83599999999999985</v>
      </c>
      <c r="L43" s="57">
        <f t="shared" ca="1" si="11"/>
        <v>102.47519631880773</v>
      </c>
      <c r="M43" s="55">
        <f t="shared" ca="1" si="12"/>
        <v>0.52126538480603535</v>
      </c>
      <c r="N43" s="56">
        <f t="shared" ca="1" si="13"/>
        <v>0.75595846335406125</v>
      </c>
      <c r="O43" s="55">
        <f t="shared" ca="1" si="14"/>
        <v>0.47873461519396465</v>
      </c>
      <c r="P43" s="55">
        <f t="shared" ca="1" si="15"/>
        <v>0.24404153664593875</v>
      </c>
      <c r="Q43" s="57">
        <f t="shared" ca="1" si="1"/>
        <v>35.403839119260518</v>
      </c>
      <c r="R43" s="57">
        <f t="shared" ca="1" si="2"/>
        <v>13.622957151410461</v>
      </c>
      <c r="S43" s="55">
        <f t="shared" ca="1" si="3"/>
        <v>0.75595846335406125</v>
      </c>
      <c r="T43" s="29">
        <f t="shared" ca="1" si="4"/>
        <v>-0.24404153664593875</v>
      </c>
      <c r="U43" s="58"/>
      <c r="V43" s="10"/>
      <c r="W43" s="10"/>
      <c r="X43" s="10"/>
      <c r="Y43" s="10"/>
      <c r="Z43" s="10"/>
      <c r="AA43" s="64">
        <f ca="1">IFERROR(Sheet3!Q43,"")</f>
        <v>54.421150024185344</v>
      </c>
      <c r="AB43" s="10" t="str">
        <f t="shared" ca="1" si="0"/>
        <v/>
      </c>
      <c r="AC43" s="10" t="str">
        <f t="shared" ca="1" si="5"/>
        <v/>
      </c>
      <c r="AD43" s="65">
        <f ca="1">Sheet3!N43</f>
        <v>0.90439172192574802</v>
      </c>
      <c r="AE43" s="65">
        <f ca="1">Sheet3!O43</f>
        <v>0.94415860390250828</v>
      </c>
      <c r="AF43" s="10" t="str">
        <f t="shared" ca="1" si="6"/>
        <v>Hedge</v>
      </c>
      <c r="AG43" s="10" t="str">
        <f t="shared" ca="1" si="7"/>
        <v/>
      </c>
      <c r="AH43" s="3" t="str">
        <f t="shared" ca="1" si="16"/>
        <v/>
      </c>
      <c r="AI43" s="5" t="str">
        <f t="shared" ca="1" si="9"/>
        <v/>
      </c>
    </row>
    <row r="44" spans="10:35" x14ac:dyDescent="0.2">
      <c r="J44" s="3">
        <v>42</v>
      </c>
      <c r="K44" s="72">
        <f t="shared" si="10"/>
        <v>0.83199999999999985</v>
      </c>
      <c r="L44" s="57">
        <f t="shared" ca="1" si="11"/>
        <v>106.19603715606259</v>
      </c>
      <c r="M44" s="55">
        <f t="shared" ca="1" si="12"/>
        <v>0.54390950120589432</v>
      </c>
      <c r="N44" s="56">
        <f t="shared" ca="1" si="13"/>
        <v>0.77300696310828354</v>
      </c>
      <c r="O44" s="55">
        <f t="shared" ca="1" si="14"/>
        <v>0.45609049879410568</v>
      </c>
      <c r="P44" s="55">
        <f t="shared" ca="1" si="15"/>
        <v>0.22699303689171649</v>
      </c>
      <c r="Q44" s="57">
        <f t="shared" ca="1" si="1"/>
        <v>38.184068517385064</v>
      </c>
      <c r="R44" s="57">
        <f t="shared" ca="1" si="2"/>
        <v>12.711400895065612</v>
      </c>
      <c r="S44" s="55">
        <f t="shared" ca="1" si="3"/>
        <v>0.77300696310828354</v>
      </c>
      <c r="T44" s="29">
        <f t="shared" ca="1" si="4"/>
        <v>-0.22699303689171646</v>
      </c>
      <c r="U44" s="58"/>
      <c r="V44" s="10"/>
      <c r="W44" s="10"/>
      <c r="X44" s="10"/>
      <c r="Y44" s="10"/>
      <c r="Z44" s="10"/>
      <c r="AA44" s="64">
        <f ca="1">IFERROR(Sheet3!Q44,"")</f>
        <v>58.908619021941533</v>
      </c>
      <c r="AB44" s="10" t="str">
        <f t="shared" ca="1" si="0"/>
        <v/>
      </c>
      <c r="AC44" s="10" t="str">
        <f t="shared" ca="1" si="5"/>
        <v/>
      </c>
      <c r="AD44" s="65">
        <f ca="1">Sheet3!N44</f>
        <v>1.2879770270580764</v>
      </c>
      <c r="AE44" s="65">
        <f ca="1">Sheet3!O44</f>
        <v>1.1733708860062204</v>
      </c>
      <c r="AF44" s="10" t="str">
        <f t="shared" ca="1" si="6"/>
        <v/>
      </c>
      <c r="AG44" s="10" t="str">
        <f t="shared" ca="1" si="7"/>
        <v/>
      </c>
      <c r="AH44" s="3" t="str">
        <f t="shared" ca="1" si="16"/>
        <v/>
      </c>
      <c r="AI44" s="5" t="str">
        <f t="shared" ca="1" si="9"/>
        <v/>
      </c>
    </row>
    <row r="45" spans="10:35" x14ac:dyDescent="0.2">
      <c r="J45" s="3">
        <v>43</v>
      </c>
      <c r="K45" s="72">
        <f t="shared" si="10"/>
        <v>0.82799999999999985</v>
      </c>
      <c r="L45" s="57">
        <f t="shared" ca="1" si="11"/>
        <v>112.76990960110274</v>
      </c>
      <c r="M45" s="55">
        <f t="shared" ca="1" si="12"/>
        <v>0.58153546887491903</v>
      </c>
      <c r="N45" s="56">
        <f t="shared" ca="1" si="13"/>
        <v>0.80032556146015166</v>
      </c>
      <c r="O45" s="55">
        <f t="shared" ca="1" si="14"/>
        <v>0.41846453112508097</v>
      </c>
      <c r="P45" s="55">
        <f t="shared" ca="1" si="15"/>
        <v>0.1996744385398484</v>
      </c>
      <c r="Q45" s="57">
        <f t="shared" ca="1" si="1"/>
        <v>43.292235963122046</v>
      </c>
      <c r="R45" s="57">
        <f t="shared" ca="1" si="2"/>
        <v>11.274761540296694</v>
      </c>
      <c r="S45" s="55">
        <f t="shared" ca="1" si="3"/>
        <v>0.80032556146015166</v>
      </c>
      <c r="T45" s="29">
        <f t="shared" ca="1" si="4"/>
        <v>-0.19967443853984834</v>
      </c>
      <c r="U45" s="58"/>
      <c r="V45" s="10"/>
      <c r="W45" s="10"/>
      <c r="X45" s="10"/>
      <c r="Y45" s="10"/>
      <c r="Z45" s="10"/>
      <c r="AA45" s="64">
        <f ca="1">IFERROR(Sheet3!Q45,"")</f>
        <v>69.113920858450228</v>
      </c>
      <c r="AB45" s="10" t="str">
        <f t="shared" ca="1" si="0"/>
        <v/>
      </c>
      <c r="AC45" s="10" t="str">
        <f t="shared" ca="1" si="5"/>
        <v/>
      </c>
      <c r="AD45" s="65">
        <f ca="1">Sheet3!N45</f>
        <v>2.2832070473301371</v>
      </c>
      <c r="AE45" s="65">
        <f ca="1">Sheet3!O45</f>
        <v>1.9132616602221648</v>
      </c>
      <c r="AF45" s="10" t="str">
        <f t="shared" ca="1" si="6"/>
        <v/>
      </c>
      <c r="AG45" s="10" t="str">
        <f t="shared" ca="1" si="7"/>
        <v/>
      </c>
      <c r="AH45" s="3" t="str">
        <f t="shared" ca="1" si="16"/>
        <v/>
      </c>
      <c r="AI45" s="5" t="str">
        <f t="shared" ca="1" si="9"/>
        <v/>
      </c>
    </row>
    <row r="46" spans="10:35" x14ac:dyDescent="0.2">
      <c r="J46" s="3">
        <v>44</v>
      </c>
      <c r="K46" s="72">
        <f t="shared" si="10"/>
        <v>0.82399999999999984</v>
      </c>
      <c r="L46" s="57">
        <f t="shared" ca="1" si="11"/>
        <v>112.71074891830484</v>
      </c>
      <c r="M46" s="55">
        <f t="shared" ca="1" si="12"/>
        <v>0.5817888857436907</v>
      </c>
      <c r="N46" s="56">
        <f t="shared" ca="1" si="13"/>
        <v>0.80007611126207479</v>
      </c>
      <c r="O46" s="55">
        <f t="shared" ca="1" si="14"/>
        <v>0.4182111142563093</v>
      </c>
      <c r="P46" s="55">
        <f t="shared" ca="1" si="15"/>
        <v>0.19992388873792521</v>
      </c>
      <c r="Q46" s="57">
        <f t="shared" ca="1" si="1"/>
        <v>43.179392250866087</v>
      </c>
      <c r="R46" s="57">
        <f t="shared" ca="1" si="2"/>
        <v>11.250154620888615</v>
      </c>
      <c r="S46" s="55">
        <f t="shared" ca="1" si="3"/>
        <v>0.80007611126207479</v>
      </c>
      <c r="T46" s="29">
        <f t="shared" ca="1" si="4"/>
        <v>-0.19992388873792521</v>
      </c>
      <c r="U46" s="58"/>
      <c r="V46" s="10"/>
      <c r="W46" s="10"/>
      <c r="X46" s="10"/>
      <c r="Y46" s="10"/>
      <c r="Z46" s="10"/>
      <c r="AA46" s="64">
        <f ca="1">IFERROR(Sheet3!Q46,"")</f>
        <v>67.475634658711414</v>
      </c>
      <c r="AB46" s="10" t="str">
        <f t="shared" ca="1" si="0"/>
        <v/>
      </c>
      <c r="AC46" s="10" t="str">
        <f t="shared" ca="1" si="5"/>
        <v/>
      </c>
      <c r="AD46" s="65">
        <f ca="1">Sheet3!N46</f>
        <v>2.653894497280163</v>
      </c>
      <c r="AE46" s="65">
        <f ca="1">Sheet3!O46</f>
        <v>2.4070168849274971</v>
      </c>
      <c r="AF46" s="10" t="str">
        <f t="shared" ca="1" si="6"/>
        <v/>
      </c>
      <c r="AG46" s="10" t="str">
        <f t="shared" ca="1" si="7"/>
        <v/>
      </c>
      <c r="AH46" s="3" t="str">
        <f t="shared" ca="1" si="16"/>
        <v/>
      </c>
      <c r="AI46" s="5" t="str">
        <f t="shared" ca="1" si="9"/>
        <v/>
      </c>
    </row>
    <row r="47" spans="10:35" x14ac:dyDescent="0.2">
      <c r="J47" s="3">
        <v>45</v>
      </c>
      <c r="K47" s="72">
        <f t="shared" si="10"/>
        <v>0.81999999999999984</v>
      </c>
      <c r="L47" s="57">
        <f t="shared" ca="1" si="11"/>
        <v>119.41952454565612</v>
      </c>
      <c r="M47" s="55">
        <f t="shared" ca="1" si="12"/>
        <v>0.61759339922492895</v>
      </c>
      <c r="N47" s="56">
        <f t="shared" ca="1" si="13"/>
        <v>0.82460116975559061</v>
      </c>
      <c r="O47" s="55">
        <f t="shared" ca="1" si="14"/>
        <v>0.38240660077507099</v>
      </c>
      <c r="P47" s="55">
        <f t="shared" ca="1" si="15"/>
        <v>0.17539883024440936</v>
      </c>
      <c r="Q47" s="57">
        <f t="shared" ca="1" si="1"/>
        <v>48.565387801516763</v>
      </c>
      <c r="R47" s="57">
        <f t="shared" ca="1" si="2"/>
        <v>9.9564611235219438</v>
      </c>
      <c r="S47" s="55">
        <f t="shared" ca="1" si="3"/>
        <v>0.82460116975559061</v>
      </c>
      <c r="T47" s="29">
        <f t="shared" ca="1" si="4"/>
        <v>-0.17539883024440939</v>
      </c>
      <c r="U47" s="58"/>
      <c r="V47" s="10"/>
      <c r="W47" s="10"/>
      <c r="X47" s="10"/>
      <c r="Y47" s="10"/>
      <c r="Z47" s="10"/>
      <c r="AA47" s="64">
        <f ca="1">IFERROR(Sheet3!Q47,"")</f>
        <v>69.789217714703142</v>
      </c>
      <c r="AB47" s="10" t="str">
        <f t="shared" ca="1" si="0"/>
        <v/>
      </c>
      <c r="AC47" s="10" t="str">
        <f t="shared" ca="1" si="5"/>
        <v/>
      </c>
      <c r="AD47" s="65">
        <f ca="1">Sheet3!N47</f>
        <v>3.5691715877483432</v>
      </c>
      <c r="AE47" s="65">
        <f ca="1">Sheet3!O47</f>
        <v>3.1817866868080613</v>
      </c>
      <c r="AF47" s="10" t="str">
        <f t="shared" ca="1" si="6"/>
        <v/>
      </c>
      <c r="AG47" s="10" t="str">
        <f t="shared" ca="1" si="7"/>
        <v/>
      </c>
      <c r="AH47" s="3" t="str">
        <f t="shared" ca="1" si="16"/>
        <v/>
      </c>
      <c r="AI47" s="5" t="str">
        <f t="shared" ca="1" si="9"/>
        <v/>
      </c>
    </row>
    <row r="48" spans="10:35" x14ac:dyDescent="0.2">
      <c r="J48" s="3">
        <v>46</v>
      </c>
      <c r="K48" s="72">
        <f t="shared" si="10"/>
        <v>0.81599999999999984</v>
      </c>
      <c r="L48" s="57">
        <f t="shared" ca="1" si="11"/>
        <v>121.85109730683079</v>
      </c>
      <c r="M48" s="55">
        <f t="shared" ca="1" si="12"/>
        <v>0.63034099493455842</v>
      </c>
      <c r="N48" s="56">
        <f t="shared" ca="1" si="13"/>
        <v>0.83274904130136518</v>
      </c>
      <c r="O48" s="55">
        <f t="shared" ca="1" si="14"/>
        <v>0.36965900506544158</v>
      </c>
      <c r="P48" s="55">
        <f t="shared" ca="1" si="15"/>
        <v>0.16725095869863485</v>
      </c>
      <c r="Q48" s="57">
        <f t="shared" ca="1" si="1"/>
        <v>50.514810737672946</v>
      </c>
      <c r="R48" s="57">
        <f t="shared" ca="1" si="2"/>
        <v>9.503408350890993</v>
      </c>
      <c r="S48" s="55">
        <f t="shared" ca="1" si="3"/>
        <v>0.83274904130136518</v>
      </c>
      <c r="T48" s="29">
        <f t="shared" ca="1" si="4"/>
        <v>-0.16725095869863482</v>
      </c>
      <c r="U48" s="58"/>
      <c r="V48" s="10"/>
      <c r="W48" s="10"/>
      <c r="X48" s="10"/>
      <c r="Y48" s="10"/>
      <c r="Z48" s="10"/>
      <c r="AA48" s="64">
        <f ca="1">IFERROR(Sheet3!Q48,"")</f>
        <v>77.281571973185279</v>
      </c>
      <c r="AB48" s="10" t="str">
        <f t="shared" ca="1" si="0"/>
        <v>Hedge</v>
      </c>
      <c r="AC48" s="10" t="str">
        <f t="shared" ca="1" si="5"/>
        <v/>
      </c>
      <c r="AD48" s="65">
        <f ca="1">Sheet3!N48</f>
        <v>4.1435842983047593</v>
      </c>
      <c r="AE48" s="65">
        <f ca="1">Sheet3!O48</f>
        <v>3.8229850944725268</v>
      </c>
      <c r="AF48" s="10" t="str">
        <f t="shared" ca="1" si="6"/>
        <v/>
      </c>
      <c r="AG48" s="10" t="str">
        <f t="shared" ca="1" si="7"/>
        <v/>
      </c>
      <c r="AH48" s="3" t="str">
        <f t="shared" ca="1" si="16"/>
        <v/>
      </c>
      <c r="AI48" s="5" t="str">
        <f t="shared" ca="1" si="9"/>
        <v/>
      </c>
    </row>
    <row r="49" spans="10:35" x14ac:dyDescent="0.2">
      <c r="J49" s="3">
        <v>47</v>
      </c>
      <c r="K49" s="72">
        <f t="shared" si="10"/>
        <v>0.81199999999999983</v>
      </c>
      <c r="L49" s="57">
        <f t="shared" ca="1" si="11"/>
        <v>125.69141667467711</v>
      </c>
      <c r="M49" s="55">
        <f t="shared" ca="1" si="12"/>
        <v>0.64941866685494642</v>
      </c>
      <c r="N49" s="56">
        <f t="shared" ca="1" si="13"/>
        <v>0.84483474342908182</v>
      </c>
      <c r="O49" s="55">
        <f t="shared" ca="1" si="14"/>
        <v>0.35058133314505352</v>
      </c>
      <c r="P49" s="55">
        <f t="shared" ca="1" si="15"/>
        <v>0.15516525657091818</v>
      </c>
      <c r="Q49" s="57">
        <f t="shared" ca="1" si="1"/>
        <v>53.670765880833585</v>
      </c>
      <c r="R49" s="57">
        <f t="shared" ca="1" si="2"/>
        <v>8.8481516554174142</v>
      </c>
      <c r="S49" s="55">
        <f t="shared" ca="1" si="3"/>
        <v>0.84483474342908182</v>
      </c>
      <c r="T49" s="29">
        <f t="shared" ca="1" si="4"/>
        <v>-0.15516525657091818</v>
      </c>
      <c r="U49" s="58"/>
      <c r="V49" s="10"/>
      <c r="W49" s="10"/>
      <c r="X49" s="10"/>
      <c r="Y49" s="10"/>
      <c r="Z49" s="10"/>
      <c r="AA49" s="64">
        <f ca="1">IFERROR(Sheet3!Q49,"")</f>
        <v>78.617661811905649</v>
      </c>
      <c r="AB49" s="10" t="str">
        <f t="shared" ca="1" si="0"/>
        <v>Hedge</v>
      </c>
      <c r="AC49" s="10" t="str">
        <f t="shared" ca="1" si="5"/>
        <v/>
      </c>
      <c r="AD49" s="65">
        <f ca="1">Sheet3!N49</f>
        <v>4.6857413730940465</v>
      </c>
      <c r="AE49" s="65">
        <f ca="1">Sheet3!O49</f>
        <v>4.3981559468868729</v>
      </c>
      <c r="AF49" s="10" t="str">
        <f t="shared" ca="1" si="6"/>
        <v/>
      </c>
      <c r="AG49" s="10" t="str">
        <f t="shared" ca="1" si="7"/>
        <v/>
      </c>
      <c r="AH49" s="3" t="str">
        <f t="shared" ca="1" si="16"/>
        <v/>
      </c>
      <c r="AI49" s="5" t="str">
        <f t="shared" ca="1" si="9"/>
        <v/>
      </c>
    </row>
    <row r="50" spans="10:35" x14ac:dyDescent="0.2">
      <c r="J50" s="3">
        <v>48</v>
      </c>
      <c r="K50" s="72">
        <f t="shared" si="10"/>
        <v>0.80799999999999983</v>
      </c>
      <c r="L50" s="57">
        <f t="shared" ca="1" si="11"/>
        <v>130.460610318996</v>
      </c>
      <c r="M50" s="55">
        <f t="shared" ca="1" si="12"/>
        <v>0.67179392324109466</v>
      </c>
      <c r="N50" s="56">
        <f t="shared" ca="1" si="13"/>
        <v>0.85860969787455055</v>
      </c>
      <c r="O50" s="55">
        <f t="shared" ca="1" si="14"/>
        <v>0.32820607675890534</v>
      </c>
      <c r="P50" s="55">
        <f t="shared" ca="1" si="15"/>
        <v>0.1413903021254494</v>
      </c>
      <c r="Q50" s="57">
        <f t="shared" ca="1" si="1"/>
        <v>57.668013843277997</v>
      </c>
      <c r="R50" s="57">
        <f t="shared" ca="1" si="2"/>
        <v>8.1053239833519726</v>
      </c>
      <c r="S50" s="55">
        <f t="shared" ca="1" si="3"/>
        <v>0.85860969787455055</v>
      </c>
      <c r="T50" s="29">
        <f t="shared" ca="1" si="4"/>
        <v>-0.14139030212544945</v>
      </c>
      <c r="U50" s="58"/>
      <c r="V50" s="10"/>
      <c r="W50" s="10"/>
      <c r="X50" s="10"/>
      <c r="Y50" s="10"/>
      <c r="Z50" s="10"/>
      <c r="AA50" s="64">
        <f ca="1">IFERROR(Sheet3!Q50,"")</f>
        <v>78.57270652197947</v>
      </c>
      <c r="AB50" s="10" t="str">
        <f t="shared" ca="1" si="0"/>
        <v>Hedge</v>
      </c>
      <c r="AC50" s="10" t="str">
        <f t="shared" ca="1" si="5"/>
        <v/>
      </c>
      <c r="AD50" s="65">
        <f ca="1">Sheet3!N50</f>
        <v>5.2984015406845799</v>
      </c>
      <c r="AE50" s="65">
        <f ca="1">Sheet3!O50</f>
        <v>4.9983196760853446</v>
      </c>
      <c r="AF50" s="10" t="str">
        <f t="shared" ca="1" si="6"/>
        <v/>
      </c>
      <c r="AG50" s="10" t="str">
        <f t="shared" ca="1" si="7"/>
        <v/>
      </c>
      <c r="AH50" s="3" t="str">
        <f t="shared" ca="1" si="16"/>
        <v/>
      </c>
      <c r="AI50" s="5" t="str">
        <f t="shared" ca="1" si="9"/>
        <v/>
      </c>
    </row>
    <row r="51" spans="10:35" x14ac:dyDescent="0.2">
      <c r="J51" s="3">
        <v>49</v>
      </c>
      <c r="K51" s="72">
        <f t="shared" si="10"/>
        <v>0.80399999999999983</v>
      </c>
      <c r="L51" s="57">
        <f t="shared" ca="1" si="11"/>
        <v>128.93672796596232</v>
      </c>
      <c r="M51" s="55">
        <f t="shared" ca="1" si="12"/>
        <v>0.66576387090293609</v>
      </c>
      <c r="N51" s="56">
        <f t="shared" ca="1" si="13"/>
        <v>0.85449487900191645</v>
      </c>
      <c r="O51" s="55">
        <f t="shared" ca="1" si="14"/>
        <v>0.33423612909706385</v>
      </c>
      <c r="P51" s="55">
        <f t="shared" ca="1" si="15"/>
        <v>0.14550512099808355</v>
      </c>
      <c r="Q51" s="57">
        <f t="shared" ca="1" si="1"/>
        <v>56.29746839031111</v>
      </c>
      <c r="R51" s="57">
        <f t="shared" ca="1" si="2"/>
        <v>8.2877893775984184</v>
      </c>
      <c r="S51" s="55">
        <f t="shared" ca="1" si="3"/>
        <v>0.85449487900191645</v>
      </c>
      <c r="T51" s="29">
        <f t="shared" ca="1" si="4"/>
        <v>-0.14550512099808355</v>
      </c>
      <c r="U51" s="58"/>
      <c r="V51" s="10"/>
      <c r="W51" s="10"/>
      <c r="X51" s="10"/>
      <c r="Y51" s="10"/>
      <c r="Z51" s="10"/>
      <c r="AA51" s="64">
        <f ca="1">IFERROR(Sheet3!Q51,"")</f>
        <v>76.08064602091018</v>
      </c>
      <c r="AB51" s="10" t="str">
        <f t="shared" ca="1" si="0"/>
        <v>Hedge</v>
      </c>
      <c r="AC51" s="10" t="str">
        <f t="shared" ca="1" si="5"/>
        <v/>
      </c>
      <c r="AD51" s="65">
        <f ca="1">Sheet3!N51</f>
        <v>5.0687425469493803</v>
      </c>
      <c r="AE51" s="65">
        <f ca="1">Sheet3!O51</f>
        <v>5.0452682566613687</v>
      </c>
      <c r="AF51" s="10" t="str">
        <f t="shared" ca="1" si="6"/>
        <v/>
      </c>
      <c r="AG51" s="10" t="str">
        <f t="shared" ca="1" si="7"/>
        <v/>
      </c>
      <c r="AH51" s="3" t="str">
        <f t="shared" ca="1" si="16"/>
        <v/>
      </c>
      <c r="AI51" s="5" t="str">
        <f t="shared" ca="1" si="9"/>
        <v/>
      </c>
    </row>
    <row r="52" spans="10:35" x14ac:dyDescent="0.2">
      <c r="J52" s="3">
        <v>50</v>
      </c>
      <c r="K52" s="72">
        <f t="shared" si="10"/>
        <v>0.79999999999999982</v>
      </c>
      <c r="L52" s="57">
        <f t="shared" ca="1" si="11"/>
        <v>134.62992709896167</v>
      </c>
      <c r="M52" s="55">
        <f t="shared" ca="1" si="12"/>
        <v>0.69122180415358492</v>
      </c>
      <c r="N52" s="56">
        <f t="shared" ca="1" si="13"/>
        <v>0.86979351658011228</v>
      </c>
      <c r="O52" s="55">
        <f t="shared" ca="1" si="14"/>
        <v>0.30877819584641508</v>
      </c>
      <c r="P52" s="55">
        <f t="shared" ca="1" si="15"/>
        <v>0.13020648341988766</v>
      </c>
      <c r="Q52" s="57">
        <f t="shared" ca="1" si="1"/>
        <v>61.141555446105258</v>
      </c>
      <c r="R52" s="57">
        <f t="shared" ca="1" si="2"/>
        <v>7.4678162827184948</v>
      </c>
      <c r="S52" s="55">
        <f t="shared" ca="1" si="3"/>
        <v>0.86979351658011228</v>
      </c>
      <c r="T52" s="29">
        <f t="shared" ca="1" si="4"/>
        <v>-0.13020648341988772</v>
      </c>
      <c r="U52" s="58"/>
      <c r="V52" s="10"/>
      <c r="W52" s="10"/>
      <c r="X52" s="10"/>
      <c r="Y52" s="10"/>
      <c r="Z52" s="10"/>
      <c r="AA52" s="64">
        <f ca="1">IFERROR(Sheet3!Q52,"")</f>
        <v>77.476177457702818</v>
      </c>
      <c r="AB52" s="10" t="str">
        <f t="shared" ca="1" si="0"/>
        <v>Hedge</v>
      </c>
      <c r="AC52" s="10" t="str">
        <f t="shared" ca="1" si="5"/>
        <v/>
      </c>
      <c r="AD52" s="65">
        <f ca="1">Sheet3!N52</f>
        <v>5.367434798227265</v>
      </c>
      <c r="AE52" s="65">
        <f ca="1">Sheet3!O52</f>
        <v>5.2600459510386326</v>
      </c>
      <c r="AF52" s="10" t="str">
        <f t="shared" ca="1" si="6"/>
        <v/>
      </c>
      <c r="AG52" s="10" t="str">
        <f t="shared" ca="1" si="7"/>
        <v/>
      </c>
      <c r="AH52" s="3" t="str">
        <f t="shared" ca="1" si="16"/>
        <v/>
      </c>
      <c r="AI52" s="5" t="str">
        <f t="shared" ca="1" si="9"/>
        <v/>
      </c>
    </row>
    <row r="53" spans="10:35" x14ac:dyDescent="0.2">
      <c r="J53" s="3">
        <v>51</v>
      </c>
      <c r="K53" s="72">
        <f t="shared" si="10"/>
        <v>0.79599999999999982</v>
      </c>
      <c r="L53" s="57">
        <f t="shared" ca="1" si="11"/>
        <v>137.22429546710231</v>
      </c>
      <c r="M53" s="55">
        <f t="shared" ca="1" si="12"/>
        <v>0.70268010221998234</v>
      </c>
      <c r="N53" s="56">
        <f t="shared" ca="1" si="13"/>
        <v>0.87629359219671532</v>
      </c>
      <c r="O53" s="55">
        <f t="shared" ca="1" si="14"/>
        <v>0.29731989778001766</v>
      </c>
      <c r="P53" s="55">
        <f t="shared" ca="1" si="15"/>
        <v>0.12370640780328468</v>
      </c>
      <c r="Q53" s="57">
        <f t="shared" ca="1" si="1"/>
        <v>63.341985642076864</v>
      </c>
      <c r="R53" s="57">
        <f t="shared" ca="1" si="2"/>
        <v>7.1030275847968021</v>
      </c>
      <c r="S53" s="55">
        <f t="shared" ca="1" si="3"/>
        <v>0.87629359219671532</v>
      </c>
      <c r="T53" s="29">
        <f t="shared" ca="1" si="4"/>
        <v>-0.12370640780328468</v>
      </c>
      <c r="U53" s="58"/>
      <c r="V53" s="10"/>
      <c r="W53" s="10"/>
      <c r="X53" s="10"/>
      <c r="Y53" s="10"/>
      <c r="Z53" s="10"/>
      <c r="AA53" s="64">
        <f ca="1">IFERROR(Sheet3!Q53,"")</f>
        <v>86.594081332565182</v>
      </c>
      <c r="AB53" s="10" t="str">
        <f t="shared" ca="1" si="0"/>
        <v>Hedge</v>
      </c>
      <c r="AC53" s="10" t="str">
        <f t="shared" ca="1" si="5"/>
        <v/>
      </c>
      <c r="AD53" s="65">
        <f ca="1">Sheet3!N53</f>
        <v>5.5148241281123944</v>
      </c>
      <c r="AE53" s="65">
        <f ca="1">Sheet3!O53</f>
        <v>5.4298980690878071</v>
      </c>
      <c r="AF53" s="10" t="str">
        <f t="shared" ca="1" si="6"/>
        <v/>
      </c>
      <c r="AG53" s="10" t="str">
        <f t="shared" ca="1" si="7"/>
        <v/>
      </c>
      <c r="AH53" s="3" t="str">
        <f t="shared" ca="1" si="16"/>
        <v/>
      </c>
      <c r="AI53" s="5" t="str">
        <f t="shared" ca="1" si="9"/>
        <v/>
      </c>
    </row>
    <row r="54" spans="10:35" x14ac:dyDescent="0.2">
      <c r="J54" s="3">
        <v>52</v>
      </c>
      <c r="K54" s="72">
        <f t="shared" si="10"/>
        <v>0.79199999999999982</v>
      </c>
      <c r="L54" s="57">
        <f t="shared" ca="1" si="11"/>
        <v>137.49270578329336</v>
      </c>
      <c r="M54" s="55">
        <f t="shared" ca="1" si="12"/>
        <v>0.70457288077478597</v>
      </c>
      <c r="N54" s="56">
        <f t="shared" ca="1" si="13"/>
        <v>0.87708939976382094</v>
      </c>
      <c r="O54" s="55">
        <f t="shared" ca="1" si="14"/>
        <v>0.29542711922521397</v>
      </c>
      <c r="P54" s="55">
        <f t="shared" ca="1" si="15"/>
        <v>0.12291060023617903</v>
      </c>
      <c r="Q54" s="57">
        <f t="shared" ca="1" si="1"/>
        <v>63.512776983986889</v>
      </c>
      <c r="R54" s="57">
        <f t="shared" ca="1" si="2"/>
        <v>7.0345685804629845</v>
      </c>
      <c r="S54" s="55">
        <f t="shared" ca="1" si="3"/>
        <v>0.87708939976382094</v>
      </c>
      <c r="T54" s="29">
        <f t="shared" ca="1" si="4"/>
        <v>-0.12291060023617906</v>
      </c>
      <c r="U54" s="58"/>
      <c r="V54" s="10"/>
      <c r="W54" s="10"/>
      <c r="X54" s="10"/>
      <c r="Y54" s="10"/>
      <c r="Z54" s="10"/>
      <c r="AA54" s="64">
        <f ca="1">IFERROR(Sheet3!Q54,"")</f>
        <v>86.195682088552857</v>
      </c>
      <c r="AB54" s="10" t="str">
        <f t="shared" ca="1" si="0"/>
        <v>Hedge</v>
      </c>
      <c r="AC54" s="10" t="str">
        <f t="shared" ca="1" si="5"/>
        <v/>
      </c>
      <c r="AD54" s="65">
        <f ca="1">Sheet3!N54</f>
        <v>5.2615648710024345</v>
      </c>
      <c r="AE54" s="65">
        <f ca="1">Sheet3!O54</f>
        <v>5.3176759370308924</v>
      </c>
      <c r="AF54" s="10" t="str">
        <f t="shared" ca="1" si="6"/>
        <v>Hedge</v>
      </c>
      <c r="AG54" s="10" t="str">
        <f t="shared" ca="1" si="7"/>
        <v/>
      </c>
      <c r="AH54" s="3" t="str">
        <f t="shared" ca="1" si="16"/>
        <v>Hedge</v>
      </c>
      <c r="AI54" s="5" t="str">
        <f t="shared" ca="1" si="9"/>
        <v/>
      </c>
    </row>
    <row r="55" spans="10:35" x14ac:dyDescent="0.2">
      <c r="J55" s="3">
        <v>53</v>
      </c>
      <c r="K55" s="72">
        <f t="shared" si="10"/>
        <v>0.78799999999999981</v>
      </c>
      <c r="L55" s="57">
        <f t="shared" ca="1" si="11"/>
        <v>142.52028117069523</v>
      </c>
      <c r="M55" s="55">
        <f t="shared" ca="1" si="12"/>
        <v>0.72499822317399132</v>
      </c>
      <c r="N55" s="56">
        <f t="shared" ca="1" si="13"/>
        <v>0.88860453624181146</v>
      </c>
      <c r="O55" s="55">
        <f t="shared" ca="1" si="14"/>
        <v>0.27500177682600868</v>
      </c>
      <c r="P55" s="55">
        <f t="shared" ca="1" si="15"/>
        <v>0.11139546375818853</v>
      </c>
      <c r="Q55" s="57">
        <f t="shared" ca="1" si="1"/>
        <v>67.887653164568263</v>
      </c>
      <c r="R55" s="57">
        <f t="shared" ca="1" si="2"/>
        <v>6.4110398430686537</v>
      </c>
      <c r="S55" s="55">
        <f t="shared" ca="1" si="3"/>
        <v>0.88860453624181146</v>
      </c>
      <c r="T55" s="29">
        <f t="shared" ca="1" si="4"/>
        <v>-0.11139546375818854</v>
      </c>
      <c r="U55" s="58"/>
      <c r="V55" s="10"/>
      <c r="W55" s="10"/>
      <c r="X55" s="10"/>
      <c r="Y55" s="10"/>
      <c r="Z55" s="10"/>
      <c r="AA55" s="64">
        <f ca="1">IFERROR(Sheet3!Q55,"")</f>
        <v>85.52165709841502</v>
      </c>
      <c r="AB55" s="10" t="str">
        <f t="shared" ca="1" si="0"/>
        <v>Hedge</v>
      </c>
      <c r="AC55" s="10" t="str">
        <f t="shared" ca="1" si="5"/>
        <v/>
      </c>
      <c r="AD55" s="65">
        <f ca="1">Sheet3!N55</f>
        <v>5.4460656607972169</v>
      </c>
      <c r="AE55" s="65">
        <f ca="1">Sheet3!O55</f>
        <v>5.4032690862084429</v>
      </c>
      <c r="AF55" s="10" t="str">
        <f t="shared" ca="1" si="6"/>
        <v/>
      </c>
      <c r="AG55" s="10" t="str">
        <f t="shared" ca="1" si="7"/>
        <v/>
      </c>
      <c r="AH55" s="3" t="str">
        <f t="shared" ca="1" si="16"/>
        <v/>
      </c>
      <c r="AI55" s="5" t="str">
        <f t="shared" ca="1" si="9"/>
        <v/>
      </c>
    </row>
    <row r="56" spans="10:35" x14ac:dyDescent="0.2">
      <c r="J56" s="3">
        <v>54</v>
      </c>
      <c r="K56" s="72">
        <f t="shared" si="10"/>
        <v>0.78399999999999981</v>
      </c>
      <c r="L56" s="57">
        <f t="shared" ca="1" si="11"/>
        <v>147.85531168163817</v>
      </c>
      <c r="M56" s="55">
        <f t="shared" ca="1" si="12"/>
        <v>0.74523526612980906</v>
      </c>
      <c r="N56" s="56">
        <f t="shared" ca="1" si="13"/>
        <v>0.89961782779247823</v>
      </c>
      <c r="O56" s="55">
        <f t="shared" ca="1" si="14"/>
        <v>0.25476473387019094</v>
      </c>
      <c r="P56" s="55">
        <f t="shared" ca="1" si="15"/>
        <v>0.10038217220752174</v>
      </c>
      <c r="Q56" s="57">
        <f t="shared" ca="1" si="1"/>
        <v>72.594928254938708</v>
      </c>
      <c r="R56" s="57">
        <f t="shared" ca="1" si="2"/>
        <v>5.8124653951817979</v>
      </c>
      <c r="S56" s="55">
        <f t="shared" ca="1" si="3"/>
        <v>0.89961782779247823</v>
      </c>
      <c r="T56" s="29">
        <f t="shared" ca="1" si="4"/>
        <v>-0.10038217220752177</v>
      </c>
      <c r="U56" s="58"/>
      <c r="V56" s="10"/>
      <c r="W56" s="10"/>
      <c r="X56" s="10"/>
      <c r="Y56" s="10"/>
      <c r="Z56" s="10"/>
      <c r="AA56" s="64">
        <f ca="1">IFERROR(Sheet3!Q56,"")</f>
        <v>96.81620541209746</v>
      </c>
      <c r="AB56" s="10" t="str">
        <f t="shared" ca="1" si="0"/>
        <v>Hedge</v>
      </c>
      <c r="AC56" s="10" t="str">
        <f t="shared" ca="1" si="5"/>
        <v/>
      </c>
      <c r="AD56" s="65">
        <f ca="1">Sheet3!N56</f>
        <v>5.8927324394269931</v>
      </c>
      <c r="AE56" s="65">
        <f ca="1">Sheet3!O56</f>
        <v>5.7295779883541433</v>
      </c>
      <c r="AF56" s="10" t="str">
        <f t="shared" ca="1" si="6"/>
        <v/>
      </c>
      <c r="AG56" s="10" t="str">
        <f t="shared" ca="1" si="7"/>
        <v/>
      </c>
      <c r="AH56" s="3" t="str">
        <f t="shared" ca="1" si="16"/>
        <v/>
      </c>
      <c r="AI56" s="5" t="str">
        <f t="shared" ca="1" si="9"/>
        <v/>
      </c>
    </row>
    <row r="57" spans="10:35" x14ac:dyDescent="0.2">
      <c r="J57" s="3">
        <v>55</v>
      </c>
      <c r="K57" s="72">
        <f t="shared" si="10"/>
        <v>0.7799999999999998</v>
      </c>
      <c r="L57" s="57">
        <f t="shared" ca="1" si="11"/>
        <v>143.83665304977404</v>
      </c>
      <c r="M57" s="55">
        <f t="shared" ca="1" si="12"/>
        <v>0.73161007140963352</v>
      </c>
      <c r="N57" s="56">
        <f t="shared" ca="1" si="13"/>
        <v>0.89175455344413423</v>
      </c>
      <c r="O57" s="55">
        <f t="shared" ca="1" si="14"/>
        <v>0.26838992859036648</v>
      </c>
      <c r="P57" s="55">
        <f t="shared" ca="1" si="15"/>
        <v>0.10824544655586579</v>
      </c>
      <c r="Q57" s="57">
        <f t="shared" ca="1" si="1"/>
        <v>68.931920812773555</v>
      </c>
      <c r="R57" s="57">
        <f t="shared" ca="1" si="2"/>
        <v>6.1973080646077285</v>
      </c>
      <c r="S57" s="55">
        <f t="shared" ca="1" si="3"/>
        <v>0.89175455344413423</v>
      </c>
      <c r="T57" s="29">
        <f t="shared" ca="1" si="4"/>
        <v>-0.10824544655586577</v>
      </c>
      <c r="U57" s="58"/>
      <c r="V57" s="10"/>
      <c r="W57" s="10"/>
      <c r="X57" s="10"/>
      <c r="Y57" s="10"/>
      <c r="Z57" s="10"/>
      <c r="AA57" s="64">
        <f ca="1">IFERROR(Sheet3!Q57,"")</f>
        <v>89.34325771889408</v>
      </c>
      <c r="AB57" s="10" t="str">
        <f t="shared" ca="1" si="0"/>
        <v>Hedge</v>
      </c>
      <c r="AC57" s="10" t="str">
        <f t="shared" ca="1" si="5"/>
        <v/>
      </c>
      <c r="AD57" s="65">
        <f ca="1">Sheet3!N57</f>
        <v>5.202284741152539</v>
      </c>
      <c r="AE57" s="65">
        <f ca="1">Sheet3!O57</f>
        <v>5.3780491568864068</v>
      </c>
      <c r="AF57" s="10" t="str">
        <f t="shared" ca="1" si="6"/>
        <v>Hedge</v>
      </c>
      <c r="AG57" s="10" t="str">
        <f t="shared" ca="1" si="7"/>
        <v/>
      </c>
      <c r="AH57" s="3" t="str">
        <f t="shared" ca="1" si="16"/>
        <v>Hedge</v>
      </c>
      <c r="AI57" s="5" t="str">
        <f t="shared" ca="1" si="9"/>
        <v/>
      </c>
    </row>
    <row r="58" spans="10:35" x14ac:dyDescent="0.2">
      <c r="J58" s="3">
        <v>56</v>
      </c>
      <c r="K58" s="72">
        <f t="shared" si="10"/>
        <v>0.7759999999999998</v>
      </c>
      <c r="L58" s="57">
        <f t="shared" ca="1" si="11"/>
        <v>139.0443074065285</v>
      </c>
      <c r="M58" s="55">
        <f t="shared" ca="1" si="12"/>
        <v>0.7140762585391226</v>
      </c>
      <c r="N58" s="56">
        <f t="shared" ca="1" si="13"/>
        <v>0.88139094906107107</v>
      </c>
      <c r="O58" s="55">
        <f t="shared" ca="1" si="14"/>
        <v>0.2859237414608774</v>
      </c>
      <c r="P58" s="55">
        <f t="shared" ca="1" si="15"/>
        <v>0.11860905093892891</v>
      </c>
      <c r="Q58" s="57">
        <f t="shared" ca="1" si="1"/>
        <v>64.618500119963016</v>
      </c>
      <c r="R58" s="57">
        <f t="shared" ca="1" si="2"/>
        <v>6.70543500559425</v>
      </c>
      <c r="S58" s="55">
        <f t="shared" ca="1" si="3"/>
        <v>0.88139094906107107</v>
      </c>
      <c r="T58" s="29">
        <f t="shared" ca="1" si="4"/>
        <v>-0.11860905093892893</v>
      </c>
      <c r="U58" s="58"/>
      <c r="V58" s="10"/>
      <c r="W58" s="10"/>
      <c r="X58" s="10"/>
      <c r="Y58" s="10"/>
      <c r="Z58" s="10"/>
      <c r="AA58" s="64">
        <f ca="1">IFERROR(Sheet3!Q58,"")</f>
        <v>80.621268171923091</v>
      </c>
      <c r="AB58" s="10" t="str">
        <f t="shared" ca="1" si="0"/>
        <v>Hedge</v>
      </c>
      <c r="AC58" s="10" t="str">
        <f t="shared" ca="1" si="5"/>
        <v/>
      </c>
      <c r="AD58" s="65">
        <f ca="1">Sheet3!N58</f>
        <v>3.848247566896589</v>
      </c>
      <c r="AE58" s="65">
        <f ca="1">Sheet3!O58</f>
        <v>4.3581814302265283</v>
      </c>
      <c r="AF58" s="10" t="str">
        <f t="shared" ca="1" si="6"/>
        <v>Hedge</v>
      </c>
      <c r="AG58" s="10" t="str">
        <f t="shared" ca="1" si="7"/>
        <v/>
      </c>
      <c r="AH58" s="3" t="str">
        <f t="shared" ca="1" si="16"/>
        <v>Hedge</v>
      </c>
      <c r="AI58" s="5" t="str">
        <f t="shared" ca="1" si="9"/>
        <v/>
      </c>
    </row>
    <row r="59" spans="10:35" x14ac:dyDescent="0.2">
      <c r="J59" s="3">
        <v>57</v>
      </c>
      <c r="K59" s="72">
        <f t="shared" si="10"/>
        <v>0.7719999999999998</v>
      </c>
      <c r="L59" s="57">
        <f t="shared" ca="1" si="11"/>
        <v>142.09336262091304</v>
      </c>
      <c r="M59" s="55">
        <f t="shared" ca="1" si="12"/>
        <v>0.72676958242505263</v>
      </c>
      <c r="N59" s="56">
        <f t="shared" ca="1" si="13"/>
        <v>0.88841017615387152</v>
      </c>
      <c r="O59" s="55">
        <f t="shared" ca="1" si="14"/>
        <v>0.27323041757494743</v>
      </c>
      <c r="P59" s="55">
        <f t="shared" ca="1" si="15"/>
        <v>0.11158982384612851</v>
      </c>
      <c r="Q59" s="57">
        <f t="shared" ca="1" si="1"/>
        <v>67.252239473865444</v>
      </c>
      <c r="R59" s="57">
        <f t="shared" ca="1" si="2"/>
        <v>6.3193316502727335</v>
      </c>
      <c r="S59" s="55">
        <f t="shared" ca="1" si="3"/>
        <v>0.88841017615387152</v>
      </c>
      <c r="T59" s="29">
        <f t="shared" ca="1" si="4"/>
        <v>-0.11158982384612848</v>
      </c>
      <c r="U59" s="58"/>
      <c r="V59" s="10"/>
      <c r="W59" s="10"/>
      <c r="X59" s="10"/>
      <c r="Y59" s="10"/>
      <c r="Z59" s="10"/>
      <c r="AA59" s="64">
        <f ca="1">IFERROR(Sheet3!Q59,"")</f>
        <v>79.258179401560923</v>
      </c>
      <c r="AB59" s="10" t="str">
        <f t="shared" ca="1" si="0"/>
        <v>Hedge</v>
      </c>
      <c r="AC59" s="10" t="str">
        <f t="shared" ca="1" si="5"/>
        <v/>
      </c>
      <c r="AD59" s="65">
        <f ca="1">Sheet3!N59</f>
        <v>3.2760852647515719</v>
      </c>
      <c r="AE59" s="65">
        <f ca="1">Sheet3!O59</f>
        <v>3.6367839865765577</v>
      </c>
      <c r="AF59" s="10" t="str">
        <f t="shared" ca="1" si="6"/>
        <v>Hedge</v>
      </c>
      <c r="AG59" s="10" t="str">
        <f t="shared" ca="1" si="7"/>
        <v/>
      </c>
      <c r="AH59" s="3" t="str">
        <f t="shared" ca="1" si="16"/>
        <v>Hedge</v>
      </c>
      <c r="AI59" s="5" t="str">
        <f t="shared" ca="1" si="9"/>
        <v/>
      </c>
    </row>
    <row r="60" spans="10:35" x14ac:dyDescent="0.2">
      <c r="J60" s="3">
        <v>58</v>
      </c>
      <c r="K60" s="72">
        <f t="shared" si="10"/>
        <v>0.76799999999999979</v>
      </c>
      <c r="L60" s="57">
        <f t="shared" ca="1" si="11"/>
        <v>144.98357017431985</v>
      </c>
      <c r="M60" s="55">
        <f t="shared" ca="1" si="12"/>
        <v>0.73841789190431362</v>
      </c>
      <c r="N60" s="56">
        <f t="shared" ca="1" si="13"/>
        <v>0.89470135476772361</v>
      </c>
      <c r="O60" s="55">
        <f t="shared" ca="1" si="14"/>
        <v>0.26158210809568633</v>
      </c>
      <c r="P60" s="55">
        <f t="shared" ca="1" si="15"/>
        <v>0.10529864523227643</v>
      </c>
      <c r="Q60" s="57">
        <f t="shared" ca="1" si="1"/>
        <v>69.76508591314365</v>
      </c>
      <c r="R60" s="57">
        <f t="shared" ca="1" si="2"/>
        <v>5.9711935596997705</v>
      </c>
      <c r="S60" s="55">
        <f t="shared" ca="1" si="3"/>
        <v>0.89470135476772361</v>
      </c>
      <c r="T60" s="29">
        <f t="shared" ca="1" si="4"/>
        <v>-0.10529864523227639</v>
      </c>
      <c r="U60" s="58"/>
      <c r="V60" s="10"/>
      <c r="W60" s="10"/>
      <c r="X60" s="10"/>
      <c r="Y60" s="10"/>
      <c r="Z60" s="10"/>
      <c r="AA60" s="64">
        <f ca="1">IFERROR(Sheet3!Q60,"")</f>
        <v>80.479070352810268</v>
      </c>
      <c r="AB60" s="10" t="str">
        <f t="shared" ca="1" si="0"/>
        <v>Hedge</v>
      </c>
      <c r="AC60" s="10" t="str">
        <f t="shared" ca="1" si="5"/>
        <v/>
      </c>
      <c r="AD60" s="65">
        <f ca="1">Sheet3!N60</f>
        <v>3.1378873597450365</v>
      </c>
      <c r="AE60" s="65">
        <f ca="1">Sheet3!O60</f>
        <v>3.3041862353555436</v>
      </c>
      <c r="AF60" s="10" t="str">
        <f t="shared" ca="1" si="6"/>
        <v>Hedge</v>
      </c>
      <c r="AG60" s="10" t="str">
        <f t="shared" ca="1" si="7"/>
        <v/>
      </c>
      <c r="AH60" s="3" t="str">
        <f t="shared" ca="1" si="16"/>
        <v>Hedge</v>
      </c>
      <c r="AI60" s="5" t="str">
        <f t="shared" ca="1" si="9"/>
        <v/>
      </c>
    </row>
    <row r="61" spans="10:35" x14ac:dyDescent="0.2">
      <c r="J61" s="3">
        <v>59</v>
      </c>
      <c r="K61" s="72">
        <f t="shared" si="10"/>
        <v>0.76399999999999979</v>
      </c>
      <c r="L61" s="57">
        <f t="shared" ca="1" si="11"/>
        <v>138.13280769002284</v>
      </c>
      <c r="M61" s="55">
        <f t="shared" ca="1" si="12"/>
        <v>0.71295756456884618</v>
      </c>
      <c r="N61" s="56">
        <f t="shared" ca="1" si="13"/>
        <v>0.87978153186784203</v>
      </c>
      <c r="O61" s="55">
        <f t="shared" ca="1" si="14"/>
        <v>0.28704243543115382</v>
      </c>
      <c r="P61" s="55">
        <f t="shared" ca="1" si="15"/>
        <v>0.120218468132158</v>
      </c>
      <c r="Q61" s="57">
        <f t="shared" ca="1" si="1"/>
        <v>63.62105590586021</v>
      </c>
      <c r="R61" s="57">
        <f t="shared" ca="1" si="2"/>
        <v>6.7071595824513963</v>
      </c>
      <c r="S61" s="55">
        <f t="shared" ca="1" si="3"/>
        <v>0.87978153186784203</v>
      </c>
      <c r="T61" s="29">
        <f t="shared" ca="1" si="4"/>
        <v>-0.12021846813215797</v>
      </c>
      <c r="U61" s="58"/>
      <c r="V61" s="10"/>
      <c r="W61" s="10"/>
      <c r="X61" s="10"/>
      <c r="Y61" s="10"/>
      <c r="Z61" s="10"/>
      <c r="AA61" s="64">
        <f ca="1">IFERROR(Sheet3!Q61,"")</f>
        <v>67.6259119519096</v>
      </c>
      <c r="AB61" s="10" t="str">
        <f t="shared" ca="1" si="0"/>
        <v/>
      </c>
      <c r="AC61" s="10" t="str">
        <f t="shared" ca="1" si="5"/>
        <v/>
      </c>
      <c r="AD61" s="65">
        <f ca="1">Sheet3!N61</f>
        <v>1.9415543218522657</v>
      </c>
      <c r="AE61" s="65">
        <f ca="1">Sheet3!O61</f>
        <v>2.3957649596866917</v>
      </c>
      <c r="AF61" s="10" t="str">
        <f t="shared" ca="1" si="6"/>
        <v>Hedge</v>
      </c>
      <c r="AG61" s="10" t="str">
        <f t="shared" ca="1" si="7"/>
        <v/>
      </c>
      <c r="AH61" s="3" t="str">
        <f t="shared" ca="1" si="16"/>
        <v/>
      </c>
      <c r="AI61" s="5" t="str">
        <f t="shared" ca="1" si="9"/>
        <v/>
      </c>
    </row>
    <row r="62" spans="10:35" x14ac:dyDescent="0.2">
      <c r="J62" s="3">
        <v>60</v>
      </c>
      <c r="K62" s="72">
        <f t="shared" si="10"/>
        <v>0.75999999999999979</v>
      </c>
      <c r="L62" s="57">
        <f t="shared" ca="1" si="11"/>
        <v>146.90867092595732</v>
      </c>
      <c r="M62" s="55">
        <f t="shared" ca="1" si="12"/>
        <v>0.74712644212309409</v>
      </c>
      <c r="N62" s="56">
        <f t="shared" ca="1" si="13"/>
        <v>0.89897278555985172</v>
      </c>
      <c r="O62" s="55">
        <f t="shared" ca="1" si="14"/>
        <v>0.25287355787690585</v>
      </c>
      <c r="P62" s="55">
        <f t="shared" ca="1" si="15"/>
        <v>0.10102721444014824</v>
      </c>
      <c r="Q62" s="57">
        <f t="shared" ca="1" si="1"/>
        <v>71.364251823505029</v>
      </c>
      <c r="R62" s="57">
        <f t="shared" ca="1" si="2"/>
        <v>5.703736335870774</v>
      </c>
      <c r="S62" s="55">
        <f t="shared" ca="1" si="3"/>
        <v>0.89897278555985172</v>
      </c>
      <c r="T62" s="29">
        <f t="shared" ca="1" si="4"/>
        <v>-0.10102721444014828</v>
      </c>
      <c r="U62" s="58"/>
      <c r="V62" s="10"/>
      <c r="W62" s="10"/>
      <c r="X62" s="10"/>
      <c r="Y62" s="10"/>
      <c r="Z62" s="10"/>
      <c r="AA62" s="64">
        <f ca="1">IFERROR(Sheet3!Q62,"")</f>
        <v>71.081986618305052</v>
      </c>
      <c r="AB62" s="10" t="str">
        <f t="shared" ca="1" si="0"/>
        <v>Hedge</v>
      </c>
      <c r="AC62" s="10" t="str">
        <f t="shared" ca="1" si="5"/>
        <v/>
      </c>
      <c r="AD62" s="65">
        <f ca="1">Sheet3!N62</f>
        <v>2.3441881783105885</v>
      </c>
      <c r="AE62" s="65">
        <f ca="1">Sheet3!O62</f>
        <v>2.3613804387692898</v>
      </c>
      <c r="AF62" s="10" t="str">
        <f t="shared" ca="1" si="6"/>
        <v>Hedge</v>
      </c>
      <c r="AG62" s="10" t="str">
        <f t="shared" ca="1" si="7"/>
        <v/>
      </c>
      <c r="AH62" s="3" t="str">
        <f t="shared" ca="1" si="16"/>
        <v>Hedge</v>
      </c>
      <c r="AI62" s="5" t="str">
        <f t="shared" ca="1" si="9"/>
        <v/>
      </c>
    </row>
    <row r="63" spans="10:35" x14ac:dyDescent="0.2">
      <c r="J63" s="3">
        <v>61</v>
      </c>
      <c r="K63" s="72">
        <f t="shared" si="10"/>
        <v>0.75599999999999978</v>
      </c>
      <c r="L63" s="57">
        <f t="shared" ca="1" si="11"/>
        <v>150.56191654200791</v>
      </c>
      <c r="M63" s="55">
        <f t="shared" ca="1" si="12"/>
        <v>0.76071644919939707</v>
      </c>
      <c r="N63" s="56">
        <f t="shared" ca="1" si="13"/>
        <v>0.90612206124219297</v>
      </c>
      <c r="O63" s="55">
        <f t="shared" ca="1" si="14"/>
        <v>0.23928355080060293</v>
      </c>
      <c r="P63" s="55">
        <f t="shared" ca="1" si="15"/>
        <v>9.3877938757807047E-2</v>
      </c>
      <c r="Q63" s="57">
        <f t="shared" ca="1" si="1"/>
        <v>74.598411396024346</v>
      </c>
      <c r="R63" s="57">
        <f t="shared" ca="1" si="2"/>
        <v>5.3139048938096174</v>
      </c>
      <c r="S63" s="55">
        <f t="shared" ca="1" si="3"/>
        <v>0.90612206124219297</v>
      </c>
      <c r="T63" s="29">
        <f t="shared" ca="1" si="4"/>
        <v>-9.3877938757807033E-2</v>
      </c>
      <c r="U63" s="58"/>
      <c r="V63" s="10"/>
      <c r="W63" s="10"/>
      <c r="X63" s="10"/>
      <c r="Y63" s="10"/>
      <c r="Z63" s="10"/>
      <c r="AA63" s="64">
        <f ca="1">IFERROR(Sheet3!Q63,"")</f>
        <v>70.990669314779382</v>
      </c>
      <c r="AB63" s="10" t="str">
        <f t="shared" ca="1" si="0"/>
        <v>Hedge</v>
      </c>
      <c r="AC63" s="10" t="str">
        <f t="shared" ca="1" si="5"/>
        <v/>
      </c>
      <c r="AD63" s="65">
        <f ca="1">Sheet3!N63</f>
        <v>2.8897464386743934</v>
      </c>
      <c r="AE63" s="65">
        <f ca="1">Sheet3!O63</f>
        <v>2.7136244387060255</v>
      </c>
      <c r="AF63" s="10" t="str">
        <f t="shared" ca="1" si="6"/>
        <v/>
      </c>
      <c r="AG63" s="10" t="str">
        <f t="shared" ca="1" si="7"/>
        <v/>
      </c>
      <c r="AH63" s="3" t="str">
        <f t="shared" ca="1" si="16"/>
        <v/>
      </c>
      <c r="AI63" s="5" t="str">
        <f t="shared" ca="1" si="9"/>
        <v/>
      </c>
    </row>
    <row r="64" spans="10:35" x14ac:dyDescent="0.2">
      <c r="J64" s="3">
        <v>62</v>
      </c>
      <c r="K64" s="72">
        <f t="shared" si="10"/>
        <v>0.75199999999999978</v>
      </c>
      <c r="L64" s="57">
        <f t="shared" ca="1" si="11"/>
        <v>147.4978201046583</v>
      </c>
      <c r="M64" s="55">
        <f t="shared" ca="1" si="12"/>
        <v>0.75100026951171162</v>
      </c>
      <c r="N64" s="56">
        <f t="shared" ca="1" si="13"/>
        <v>0.90054554896448713</v>
      </c>
      <c r="O64" s="55">
        <f t="shared" ca="1" si="14"/>
        <v>0.24899973048828838</v>
      </c>
      <c r="P64" s="55">
        <f t="shared" ca="1" si="15"/>
        <v>9.9454451035512814E-2</v>
      </c>
      <c r="Q64" s="57">
        <f t="shared" ca="1" si="1"/>
        <v>71.767170407826853</v>
      </c>
      <c r="R64" s="57">
        <f t="shared" ca="1" si="2"/>
        <v>5.576025477984313</v>
      </c>
      <c r="S64" s="55">
        <f t="shared" ca="1" si="3"/>
        <v>0.90054554896448713</v>
      </c>
      <c r="T64" s="29">
        <f t="shared" ca="1" si="4"/>
        <v>-9.945445103551287E-2</v>
      </c>
      <c r="U64" s="58"/>
      <c r="V64" s="10"/>
      <c r="W64" s="10"/>
      <c r="X64" s="10"/>
      <c r="Y64" s="10"/>
      <c r="Z64" s="10"/>
      <c r="AA64" s="64">
        <f ca="1">IFERROR(Sheet3!Q64,"")</f>
        <v>64.805515022179719</v>
      </c>
      <c r="AB64" s="10" t="str">
        <f t="shared" ca="1" si="0"/>
        <v/>
      </c>
      <c r="AC64" s="10" t="str">
        <f t="shared" ca="1" si="5"/>
        <v/>
      </c>
      <c r="AD64" s="65">
        <f ca="1">Sheet3!N64</f>
        <v>2.5795148899768492</v>
      </c>
      <c r="AE64" s="65">
        <f ca="1">Sheet3!O64</f>
        <v>2.6242180728865749</v>
      </c>
      <c r="AF64" s="10" t="str">
        <f t="shared" ca="1" si="6"/>
        <v>Hedge</v>
      </c>
      <c r="AG64" s="10" t="str">
        <f t="shared" ca="1" si="7"/>
        <v/>
      </c>
      <c r="AH64" s="3" t="str">
        <f t="shared" ca="1" si="16"/>
        <v/>
      </c>
      <c r="AI64" s="5" t="str">
        <f t="shared" ca="1" si="9"/>
        <v/>
      </c>
    </row>
    <row r="65" spans="10:35" x14ac:dyDescent="0.2">
      <c r="J65" s="3">
        <v>63</v>
      </c>
      <c r="K65" s="72">
        <f t="shared" si="10"/>
        <v>0.74799999999999978</v>
      </c>
      <c r="L65" s="57">
        <f t="shared" ca="1" si="11"/>
        <v>155.47335601871887</v>
      </c>
      <c r="M65" s="55">
        <f t="shared" ca="1" si="12"/>
        <v>0.778595524593514</v>
      </c>
      <c r="N65" s="56">
        <f t="shared" ca="1" si="13"/>
        <v>0.91510322373761199</v>
      </c>
      <c r="O65" s="55">
        <f t="shared" ca="1" si="14"/>
        <v>0.22140447540648597</v>
      </c>
      <c r="P65" s="55">
        <f t="shared" ca="1" si="15"/>
        <v>8.489677626238798E-2</v>
      </c>
      <c r="Q65" s="57">
        <f t="shared" ca="1" si="1"/>
        <v>78.946361979859972</v>
      </c>
      <c r="R65" s="57">
        <f t="shared" ca="1" si="2"/>
        <v>4.8089568083246323</v>
      </c>
      <c r="S65" s="55">
        <f t="shared" ca="1" si="3"/>
        <v>0.91510322373761199</v>
      </c>
      <c r="T65" s="29">
        <f t="shared" ca="1" si="4"/>
        <v>-8.4896776262388007E-2</v>
      </c>
      <c r="U65" s="58"/>
      <c r="V65" s="10"/>
      <c r="W65" s="10"/>
      <c r="X65" s="10"/>
      <c r="Y65" s="10"/>
      <c r="Z65" s="10"/>
      <c r="AA65" s="64">
        <f ca="1">IFERROR(Sheet3!Q65,"")</f>
        <v>70.735513737143606</v>
      </c>
      <c r="AB65" s="10" t="str">
        <f t="shared" ca="1" si="0"/>
        <v>Hedge</v>
      </c>
      <c r="AC65" s="10" t="str">
        <f t="shared" ca="1" si="5"/>
        <v/>
      </c>
      <c r="AD65" s="65">
        <f ca="1">Sheet3!N65</f>
        <v>3.3054951932144263</v>
      </c>
      <c r="AE65" s="65">
        <f ca="1">Sheet3!O65</f>
        <v>3.0784028197718092</v>
      </c>
      <c r="AF65" s="10" t="str">
        <f t="shared" ca="1" si="6"/>
        <v/>
      </c>
      <c r="AG65" s="10" t="str">
        <f t="shared" ca="1" si="7"/>
        <v/>
      </c>
      <c r="AH65" s="3" t="str">
        <f t="shared" ca="1" si="16"/>
        <v/>
      </c>
      <c r="AI65" s="5" t="str">
        <f t="shared" ca="1" si="9"/>
        <v/>
      </c>
    </row>
    <row r="66" spans="10:35" x14ac:dyDescent="0.2">
      <c r="J66" s="3">
        <v>64</v>
      </c>
      <c r="K66" s="72">
        <f t="shared" si="10"/>
        <v>0.74399999999999977</v>
      </c>
      <c r="L66" s="57">
        <f t="shared" ca="1" si="11"/>
        <v>155.15985353405026</v>
      </c>
      <c r="M66" s="55">
        <f t="shared" ca="1" si="12"/>
        <v>0.77851947819792855</v>
      </c>
      <c r="N66" s="56">
        <f t="shared" ca="1" si="13"/>
        <v>0.91481106963467518</v>
      </c>
      <c r="O66" s="55">
        <f t="shared" ca="1" si="14"/>
        <v>0.22148052180207145</v>
      </c>
      <c r="P66" s="55">
        <f t="shared" ca="1" si="15"/>
        <v>8.518893036532485E-2</v>
      </c>
      <c r="Q66" s="57">
        <f t="shared" ca="1" si="1"/>
        <v>78.597529675904411</v>
      </c>
      <c r="R66" s="57">
        <f t="shared" ca="1" si="2"/>
        <v>4.8029132025447989</v>
      </c>
      <c r="S66" s="55">
        <f t="shared" ca="1" si="3"/>
        <v>0.91481106963467518</v>
      </c>
      <c r="T66" s="29">
        <f t="shared" ca="1" si="4"/>
        <v>-8.5188930365324822E-2</v>
      </c>
      <c r="U66" s="58"/>
      <c r="V66" s="10"/>
      <c r="W66" s="10"/>
      <c r="X66" s="10"/>
      <c r="Y66" s="10"/>
      <c r="Z66" s="10"/>
      <c r="AA66" s="64">
        <f ca="1">IFERROR(Sheet3!Q66,"")</f>
        <v>67.514414428213314</v>
      </c>
      <c r="AB66" s="10" t="str">
        <f t="shared" ca="1" si="0"/>
        <v/>
      </c>
      <c r="AC66" s="10" t="str">
        <f t="shared" ca="1" si="5"/>
        <v/>
      </c>
      <c r="AD66" s="65">
        <f ca="1">Sheet3!N66</f>
        <v>3.4305180107710385</v>
      </c>
      <c r="AE66" s="65">
        <f ca="1">Sheet3!O66</f>
        <v>3.3131462804379623</v>
      </c>
      <c r="AF66" s="10" t="str">
        <f t="shared" ca="1" si="6"/>
        <v/>
      </c>
      <c r="AG66" s="10" t="str">
        <f t="shared" ca="1" si="7"/>
        <v/>
      </c>
      <c r="AH66" s="3" t="str">
        <f t="shared" ca="1" si="16"/>
        <v/>
      </c>
      <c r="AI66" s="5" t="str">
        <f t="shared" ca="1" si="9"/>
        <v/>
      </c>
    </row>
    <row r="67" spans="10:35" x14ac:dyDescent="0.2">
      <c r="J67" s="3">
        <v>65</v>
      </c>
      <c r="K67" s="72">
        <f t="shared" si="10"/>
        <v>0.73999999999999977</v>
      </c>
      <c r="L67" s="57">
        <f t="shared" ca="1" si="11"/>
        <v>148.15746891050799</v>
      </c>
      <c r="M67" s="55">
        <f t="shared" ca="1" si="12"/>
        <v>0.75603734519101307</v>
      </c>
      <c r="N67" s="56">
        <f t="shared" ca="1" si="13"/>
        <v>0.90247352387720814</v>
      </c>
      <c r="O67" s="55">
        <f t="shared" ca="1" si="14"/>
        <v>0.24396265480898693</v>
      </c>
      <c r="P67" s="55">
        <f t="shared" ca="1" si="15"/>
        <v>9.7526476122791861E-2</v>
      </c>
      <c r="Q67" s="57">
        <f t="shared" ref="Q67:Q130" ca="1" si="17">IFERROR(MAX(((((L67*EXP(-$B$4*K67))*N67)-($B$2*EXP(-$B$3*K67))*M67)),0),"")</f>
        <v>72.170885794716895</v>
      </c>
      <c r="R67" s="57">
        <f t="shared" ref="R67:R130" ca="1" si="18">IFERROR(MAX(((($B$2*EXP(-$B$3*K67))*O67)-(L67*EXP(-$B$4*$B$6))*P67),0),"")</f>
        <v>5.4079507033415339</v>
      </c>
      <c r="S67" s="55">
        <f t="shared" ref="S67:S130" ca="1" si="19">IFERROR(N67*EXP(-$B$4*K67),"")</f>
        <v>0.90247352387720814</v>
      </c>
      <c r="T67" s="29">
        <f t="shared" ref="T67:T130" ca="1" si="20">IFERROR((N67-1)*EXP(-$B$4*K67),"")</f>
        <v>-9.7526476122791861E-2</v>
      </c>
      <c r="U67" s="58"/>
      <c r="V67" s="10"/>
      <c r="W67" s="10"/>
      <c r="X67" s="10"/>
      <c r="Y67" s="10"/>
      <c r="Z67" s="10"/>
      <c r="AA67" s="64">
        <f ca="1">IFERROR(Sheet3!Q67,"")</f>
        <v>58.674825835898105</v>
      </c>
      <c r="AB67" s="10" t="str">
        <f t="shared" ref="AB67:AB130" ca="1" si="21">IF(AA67&gt;$B$12,"Hedge","")</f>
        <v/>
      </c>
      <c r="AC67" s="10" t="str">
        <f t="shared" ref="AC67:AC130" ca="1" si="22">IF(AA67="","",IF(AA67&lt;$B$13,"Exit Hedge",""))</f>
        <v/>
      </c>
      <c r="AD67" s="65">
        <f ca="1">Sheet3!N67</f>
        <v>2.3348443629442102</v>
      </c>
      <c r="AE67" s="65">
        <f ca="1">Sheet3!O67</f>
        <v>2.6609450021087944</v>
      </c>
      <c r="AF67" s="10" t="str">
        <f t="shared" ref="AF67:AF130" ca="1" si="23">IF(AD67&gt;0,IF(AD67&lt;AE67,"Hedge",""),"")</f>
        <v>Hedge</v>
      </c>
      <c r="AG67" s="10" t="str">
        <f t="shared" ref="AG67:AG130" ca="1" si="24">IF(AD67&lt;0,IF(AD67&gt;AE67,"Exit Hedge",""),"")</f>
        <v/>
      </c>
      <c r="AH67" s="3" t="str">
        <f t="shared" ca="1" si="16"/>
        <v/>
      </c>
      <c r="AI67" s="5" t="str">
        <f t="shared" ref="AI67:AI130" ca="1" si="25">IF(AND(AG67="Exit Hedge",AC67="Exit Hedge"),"Exit Hedge","")</f>
        <v/>
      </c>
    </row>
    <row r="68" spans="10:35" x14ac:dyDescent="0.2">
      <c r="J68" s="3">
        <v>66</v>
      </c>
      <c r="K68" s="72">
        <f t="shared" ref="K68:K131" si="26">IFERROR(IF(K67-$B$7&gt;0,K67-$B$7,""),"")</f>
        <v>0.73599999999999977</v>
      </c>
      <c r="L68" s="57">
        <f t="shared" ref="L68:L131" ca="1" si="27">(L67+$B$8*$B$7*L67+$B$5*NORMSINV(RAND())*SQRT($B$7)*L67)</f>
        <v>155.61991826160937</v>
      </c>
      <c r="M68" s="55">
        <f t="shared" ref="M68:M131" ca="1" si="28">IFERROR(_xlfn.NORM.S.DIST((((LN(L68/$B$2)+($B$3-$B$4-($B$5^2)/2)*K68)/($B$5*SQRT(K68)))),TRUE),"")</f>
        <v>0.7818203929410481</v>
      </c>
      <c r="N68" s="56">
        <f t="shared" ref="N68:N131" ca="1" si="29">IFERROR(_xlfn.NORM.S.DIST((((LN(L68/$B$2)+($B$3-$B$4+($B$5^2)/2)*K68)/($B$5*SQRT(K68)))),TRUE),"")</f>
        <v>0.91603551332731592</v>
      </c>
      <c r="O68" s="55">
        <f t="shared" ref="O68:O131" ca="1" si="30">IFERROR(_xlfn.NORM.S.DIST(-(((LN(L68/$B$2)+($B$3-$B$4-($B$5^2)/2)*K68)/($B$5*SQRT(K68)))),TRUE),"")</f>
        <v>0.2181796070589519</v>
      </c>
      <c r="P68" s="55">
        <f t="shared" ref="P68:P131" ca="1" si="31">IFERROR(_xlfn.NORM.S.DIST(-(((LN(L68/$B$2)+($B$3-$B$4+($B$5^2)/2)*K68)/($B$5*SQRT(K68)))),TRUE),"")</f>
        <v>8.3964486672684038E-2</v>
      </c>
      <c r="Q68" s="57">
        <f t="shared" ca="1" si="17"/>
        <v>78.894552244590045</v>
      </c>
      <c r="R68" s="57">
        <f t="shared" ca="1" si="18"/>
        <v>4.6984751092869512</v>
      </c>
      <c r="S68" s="55">
        <f t="shared" ca="1" si="19"/>
        <v>0.91603551332731592</v>
      </c>
      <c r="T68" s="29">
        <f t="shared" ca="1" si="20"/>
        <v>-8.396448667268408E-2</v>
      </c>
      <c r="U68" s="58"/>
      <c r="V68" s="10"/>
      <c r="W68" s="10"/>
      <c r="X68" s="10"/>
      <c r="Y68" s="10"/>
      <c r="Z68" s="10"/>
      <c r="AA68" s="64">
        <f ca="1">IFERROR(Sheet3!Q68,"")</f>
        <v>62.909149958020841</v>
      </c>
      <c r="AB68" s="10" t="str">
        <f t="shared" ca="1" si="21"/>
        <v/>
      </c>
      <c r="AC68" s="10" t="str">
        <f t="shared" ca="1" si="22"/>
        <v/>
      </c>
      <c r="AD68" s="65">
        <f ca="1">Sheet3!N68</f>
        <v>2.5898220400538037</v>
      </c>
      <c r="AE68" s="65">
        <f ca="1">Sheet3!O68</f>
        <v>2.6135296940721338</v>
      </c>
      <c r="AF68" s="10" t="str">
        <f t="shared" ca="1" si="23"/>
        <v>Hedge</v>
      </c>
      <c r="AG68" s="10" t="str">
        <f t="shared" ca="1" si="24"/>
        <v/>
      </c>
      <c r="AH68" s="3" t="str">
        <f t="shared" ca="1" si="16"/>
        <v/>
      </c>
      <c r="AI68" s="5" t="str">
        <f t="shared" ca="1" si="25"/>
        <v/>
      </c>
    </row>
    <row r="69" spans="10:35" x14ac:dyDescent="0.2">
      <c r="J69" s="3">
        <v>67</v>
      </c>
      <c r="K69" s="72">
        <f t="shared" si="26"/>
        <v>0.73199999999999976</v>
      </c>
      <c r="L69" s="57">
        <f t="shared" ca="1" si="27"/>
        <v>155.55609988791988</v>
      </c>
      <c r="M69" s="55">
        <f t="shared" ca="1" si="28"/>
        <v>0.78254876665746276</v>
      </c>
      <c r="N69" s="56">
        <f t="shared" ca="1" si="29"/>
        <v>0.91616495354400895</v>
      </c>
      <c r="O69" s="55">
        <f t="shared" ca="1" si="30"/>
        <v>0.21745123334253727</v>
      </c>
      <c r="P69" s="55">
        <f t="shared" ca="1" si="31"/>
        <v>8.3835046455991047E-2</v>
      </c>
      <c r="Q69" s="57">
        <f t="shared" ca="1" si="17"/>
        <v>78.773977922447074</v>
      </c>
      <c r="R69" s="57">
        <f t="shared" ca="1" si="18"/>
        <v>4.671037020537069</v>
      </c>
      <c r="S69" s="55">
        <f t="shared" ca="1" si="19"/>
        <v>0.91616495354400895</v>
      </c>
      <c r="T69" s="29">
        <f t="shared" ca="1" si="20"/>
        <v>-8.3835046455991047E-2</v>
      </c>
      <c r="U69" s="58"/>
      <c r="V69" s="10"/>
      <c r="W69" s="10"/>
      <c r="X69" s="10"/>
      <c r="Y69" s="10"/>
      <c r="Z69" s="10"/>
      <c r="AA69" s="64">
        <f ca="1">IFERROR(Sheet3!Q69,"")</f>
        <v>59.98959913343127</v>
      </c>
      <c r="AB69" s="10" t="str">
        <f t="shared" ca="1" si="21"/>
        <v/>
      </c>
      <c r="AC69" s="10" t="str">
        <f t="shared" ca="1" si="22"/>
        <v/>
      </c>
      <c r="AD69" s="65">
        <f ca="1">Sheet3!N69</f>
        <v>2.5446462153500704</v>
      </c>
      <c r="AE69" s="65">
        <f ca="1">Sheet3!O69</f>
        <v>2.5676073749240915</v>
      </c>
      <c r="AF69" s="10" t="str">
        <f t="shared" ca="1" si="23"/>
        <v>Hedge</v>
      </c>
      <c r="AG69" s="10" t="str">
        <f t="shared" ca="1" si="24"/>
        <v/>
      </c>
      <c r="AH69" s="3" t="str">
        <f t="shared" ca="1" si="16"/>
        <v/>
      </c>
      <c r="AI69" s="5" t="str">
        <f t="shared" ca="1" si="25"/>
        <v/>
      </c>
    </row>
    <row r="70" spans="10:35" x14ac:dyDescent="0.2">
      <c r="J70" s="3">
        <v>68</v>
      </c>
      <c r="K70" s="72">
        <f t="shared" si="26"/>
        <v>0.72799999999999976</v>
      </c>
      <c r="L70" s="57">
        <f t="shared" ca="1" si="27"/>
        <v>155.52873652839133</v>
      </c>
      <c r="M70" s="55">
        <f t="shared" ca="1" si="28"/>
        <v>0.78339654298191297</v>
      </c>
      <c r="N70" s="56">
        <f t="shared" ca="1" si="29"/>
        <v>0.91635685612554174</v>
      </c>
      <c r="O70" s="55">
        <f t="shared" ca="1" si="30"/>
        <v>0.21660345701808709</v>
      </c>
      <c r="P70" s="55">
        <f t="shared" ca="1" si="31"/>
        <v>8.3643143874458259E-2</v>
      </c>
      <c r="Q70" s="57">
        <f t="shared" ca="1" si="17"/>
        <v>78.686725098006647</v>
      </c>
      <c r="R70" s="57">
        <f t="shared" ca="1" si="18"/>
        <v>4.640475971658292</v>
      </c>
      <c r="S70" s="55">
        <f t="shared" ca="1" si="19"/>
        <v>0.91635685612554174</v>
      </c>
      <c r="T70" s="29">
        <f t="shared" ca="1" si="20"/>
        <v>-8.3643143874458259E-2</v>
      </c>
      <c r="U70" s="58"/>
      <c r="V70" s="10"/>
      <c r="W70" s="10"/>
      <c r="X70" s="10"/>
      <c r="Y70" s="10"/>
      <c r="Z70" s="10"/>
      <c r="AA70" s="64">
        <f ca="1">IFERROR(Sheet3!Q70,"")</f>
        <v>56.400997563213409</v>
      </c>
      <c r="AB70" s="10" t="str">
        <f t="shared" ca="1" si="21"/>
        <v/>
      </c>
      <c r="AC70" s="10" t="str">
        <f t="shared" ca="1" si="22"/>
        <v/>
      </c>
      <c r="AD70" s="65">
        <f ca="1">Sheet3!N70</f>
        <v>2.3472609132142566</v>
      </c>
      <c r="AE70" s="65">
        <f ca="1">Sheet3!O70</f>
        <v>2.4207097337842018</v>
      </c>
      <c r="AF70" s="10" t="str">
        <f t="shared" ca="1" si="23"/>
        <v>Hedge</v>
      </c>
      <c r="AG70" s="10" t="str">
        <f t="shared" ca="1" si="24"/>
        <v/>
      </c>
      <c r="AH70" s="3" t="str">
        <f t="shared" ca="1" si="16"/>
        <v/>
      </c>
      <c r="AI70" s="5" t="str">
        <f t="shared" ca="1" si="25"/>
        <v/>
      </c>
    </row>
    <row r="71" spans="10:35" x14ac:dyDescent="0.2">
      <c r="J71" s="3">
        <v>69</v>
      </c>
      <c r="K71" s="72">
        <f t="shared" si="26"/>
        <v>0.72399999999999975</v>
      </c>
      <c r="L71" s="57">
        <f t="shared" ca="1" si="27"/>
        <v>154.70705080938546</v>
      </c>
      <c r="M71" s="55">
        <f t="shared" ca="1" si="28"/>
        <v>0.78172288444066806</v>
      </c>
      <c r="N71" s="56">
        <f t="shared" ca="1" si="29"/>
        <v>0.91522363675767693</v>
      </c>
      <c r="O71" s="55">
        <f t="shared" ca="1" si="30"/>
        <v>0.21827711555933196</v>
      </c>
      <c r="P71" s="55">
        <f t="shared" ca="1" si="31"/>
        <v>8.4776363242323072E-2</v>
      </c>
      <c r="Q71" s="57">
        <f t="shared" ca="1" si="17"/>
        <v>77.871889641421916</v>
      </c>
      <c r="R71" s="57">
        <f t="shared" ca="1" si="18"/>
        <v>4.6766652102430051</v>
      </c>
      <c r="S71" s="55">
        <f t="shared" ca="1" si="19"/>
        <v>0.91522363675767693</v>
      </c>
      <c r="T71" s="29">
        <f t="shared" ca="1" si="20"/>
        <v>-8.4776363242323072E-2</v>
      </c>
      <c r="U71" s="58"/>
      <c r="V71" s="10"/>
      <c r="W71" s="10"/>
      <c r="X71" s="10"/>
      <c r="Y71" s="10"/>
      <c r="Z71" s="10"/>
      <c r="AA71" s="64">
        <f ca="1">IFERROR(Sheet3!Q71,"")</f>
        <v>59.578739928103083</v>
      </c>
      <c r="AB71" s="10" t="str">
        <f t="shared" ca="1" si="21"/>
        <v/>
      </c>
      <c r="AC71" s="10" t="str">
        <f t="shared" ca="1" si="22"/>
        <v/>
      </c>
      <c r="AD71" s="65">
        <f ca="1">Sheet3!N71</f>
        <v>1.975946595326775</v>
      </c>
      <c r="AE71" s="65">
        <f ca="1">Sheet3!O71</f>
        <v>2.1242009748125841</v>
      </c>
      <c r="AF71" s="10" t="str">
        <f t="shared" ca="1" si="23"/>
        <v>Hedge</v>
      </c>
      <c r="AG71" s="10" t="str">
        <f t="shared" ca="1" si="24"/>
        <v/>
      </c>
      <c r="AH71" s="3" t="str">
        <f t="shared" ca="1" si="16"/>
        <v/>
      </c>
      <c r="AI71" s="5" t="str">
        <f t="shared" ca="1" si="25"/>
        <v/>
      </c>
    </row>
    <row r="72" spans="10:35" x14ac:dyDescent="0.2">
      <c r="J72" s="3">
        <v>70</v>
      </c>
      <c r="K72" s="72">
        <f t="shared" si="26"/>
        <v>0.71999999999999975</v>
      </c>
      <c r="L72" s="57">
        <f t="shared" ca="1" si="27"/>
        <v>146.05417509808032</v>
      </c>
      <c r="M72" s="55">
        <f t="shared" ca="1" si="28"/>
        <v>0.75311564741114689</v>
      </c>
      <c r="N72" s="56">
        <f t="shared" ca="1" si="29"/>
        <v>0.89942758273199797</v>
      </c>
      <c r="O72" s="55">
        <f t="shared" ca="1" si="30"/>
        <v>0.24688435258885311</v>
      </c>
      <c r="P72" s="55">
        <f t="shared" ca="1" si="31"/>
        <v>0.10057241726800203</v>
      </c>
      <c r="Q72" s="57">
        <f t="shared" ca="1" si="17"/>
        <v>69.955218164003398</v>
      </c>
      <c r="R72" s="57">
        <f t="shared" ca="1" si="18"/>
        <v>5.4422189842260398</v>
      </c>
      <c r="S72" s="55">
        <f t="shared" ca="1" si="19"/>
        <v>0.89942758273199797</v>
      </c>
      <c r="T72" s="29">
        <f t="shared" ca="1" si="20"/>
        <v>-0.10057241726800203</v>
      </c>
      <c r="U72" s="58"/>
      <c r="V72" s="10"/>
      <c r="W72" s="10"/>
      <c r="X72" s="10"/>
      <c r="Y72" s="10"/>
      <c r="Z72" s="10"/>
      <c r="AA72" s="64">
        <f ca="1">IFERROR(Sheet3!Q72,"")</f>
        <v>55.783447597899993</v>
      </c>
      <c r="AB72" s="10" t="str">
        <f t="shared" ca="1" si="21"/>
        <v/>
      </c>
      <c r="AC72" s="10" t="str">
        <f t="shared" ca="1" si="22"/>
        <v/>
      </c>
      <c r="AD72" s="65">
        <f ca="1">Sheet3!N72</f>
        <v>0.49246575792429326</v>
      </c>
      <c r="AE72" s="65">
        <f ca="1">Sheet3!O72</f>
        <v>1.0363774968870569</v>
      </c>
      <c r="AF72" s="10" t="str">
        <f t="shared" ca="1" si="23"/>
        <v>Hedge</v>
      </c>
      <c r="AG72" s="10" t="str">
        <f t="shared" ca="1" si="24"/>
        <v/>
      </c>
      <c r="AH72" s="3" t="str">
        <f t="shared" ca="1" si="16"/>
        <v/>
      </c>
      <c r="AI72" s="5" t="str">
        <f t="shared" ca="1" si="25"/>
        <v/>
      </c>
    </row>
    <row r="73" spans="10:35" x14ac:dyDescent="0.2">
      <c r="J73" s="3">
        <v>71</v>
      </c>
      <c r="K73" s="72">
        <f t="shared" si="26"/>
        <v>0.71599999999999975</v>
      </c>
      <c r="L73" s="57">
        <f t="shared" ca="1" si="27"/>
        <v>135.68568206909376</v>
      </c>
      <c r="M73" s="55">
        <f t="shared" ca="1" si="28"/>
        <v>0.71327002028458564</v>
      </c>
      <c r="N73" s="56">
        <f t="shared" ca="1" si="29"/>
        <v>0.87601224305268233</v>
      </c>
      <c r="O73" s="55">
        <f t="shared" ca="1" si="30"/>
        <v>0.28672997971541431</v>
      </c>
      <c r="P73" s="55">
        <f t="shared" ca="1" si="31"/>
        <v>0.12398775694731769</v>
      </c>
      <c r="Q73" s="57">
        <f t="shared" ca="1" si="17"/>
        <v>60.680500813493488</v>
      </c>
      <c r="R73" s="57">
        <f t="shared" ca="1" si="18"/>
        <v>6.5653547705355919</v>
      </c>
      <c r="S73" s="55">
        <f t="shared" ca="1" si="19"/>
        <v>0.87601224305268233</v>
      </c>
      <c r="T73" s="29">
        <f t="shared" ca="1" si="20"/>
        <v>-0.12398775694731767</v>
      </c>
      <c r="U73" s="58"/>
      <c r="V73" s="10"/>
      <c r="W73" s="10"/>
      <c r="X73" s="10"/>
      <c r="Y73" s="10"/>
      <c r="Z73" s="10"/>
      <c r="AA73" s="64">
        <f ca="1">IFERROR(Sheet3!Q73,"")</f>
        <v>45.283079289618421</v>
      </c>
      <c r="AB73" s="10" t="str">
        <f t="shared" ca="1" si="21"/>
        <v/>
      </c>
      <c r="AC73" s="10" t="str">
        <f t="shared" ca="1" si="22"/>
        <v/>
      </c>
      <c r="AD73" s="65">
        <f ca="1">Sheet3!N73</f>
        <v>-1.7140208097501954</v>
      </c>
      <c r="AE73" s="65">
        <f ca="1">Sheet3!O73</f>
        <v>-0.79722137420444461</v>
      </c>
      <c r="AF73" s="10" t="str">
        <f t="shared" ca="1" si="23"/>
        <v/>
      </c>
      <c r="AG73" s="10" t="str">
        <f t="shared" ca="1" si="24"/>
        <v/>
      </c>
      <c r="AH73" s="3" t="str">
        <f t="shared" ref="AH73:AH136" ca="1" si="32">IF(AND(AF73="Hedge",AB73="Hedge"),"Hedge","")</f>
        <v/>
      </c>
      <c r="AI73" s="5" t="str">
        <f t="shared" ca="1" si="25"/>
        <v/>
      </c>
    </row>
    <row r="74" spans="10:35" x14ac:dyDescent="0.2">
      <c r="J74" s="3">
        <v>72</v>
      </c>
      <c r="K74" s="72">
        <f t="shared" si="26"/>
        <v>0.71199999999999974</v>
      </c>
      <c r="L74" s="57">
        <f t="shared" ca="1" si="27"/>
        <v>137.3225374119115</v>
      </c>
      <c r="M74" s="55">
        <f t="shared" ca="1" si="28"/>
        <v>0.7210265106856113</v>
      </c>
      <c r="N74" s="56">
        <f t="shared" ca="1" si="29"/>
        <v>0.88031327758454714</v>
      </c>
      <c r="O74" s="55">
        <f t="shared" ca="1" si="30"/>
        <v>0.2789734893143887</v>
      </c>
      <c r="P74" s="55">
        <f t="shared" ca="1" si="31"/>
        <v>0.11968672241545286</v>
      </c>
      <c r="Q74" s="57">
        <f t="shared" ca="1" si="17"/>
        <v>62.051156991160845</v>
      </c>
      <c r="R74" s="57">
        <f t="shared" ca="1" si="18"/>
        <v>6.3285262847597181</v>
      </c>
      <c r="S74" s="55">
        <f t="shared" ca="1" si="19"/>
        <v>0.88031327758454714</v>
      </c>
      <c r="T74" s="29">
        <f t="shared" ca="1" si="20"/>
        <v>-0.11968672241545286</v>
      </c>
      <c r="U74" s="58"/>
      <c r="V74" s="10"/>
      <c r="W74" s="10"/>
      <c r="X74" s="10"/>
      <c r="Y74" s="10"/>
      <c r="Z74" s="10"/>
      <c r="AA74" s="64">
        <f ca="1">IFERROR(Sheet3!Q74,"")</f>
        <v>44.254420635603246</v>
      </c>
      <c r="AB74" s="10" t="str">
        <f t="shared" ca="1" si="21"/>
        <v/>
      </c>
      <c r="AC74" s="10" t="str">
        <f t="shared" ca="1" si="22"/>
        <v/>
      </c>
      <c r="AD74" s="65">
        <f ca="1">Sheet3!N74</f>
        <v>-2.5582982128175615</v>
      </c>
      <c r="AE74" s="65">
        <f ca="1">Sheet3!O74</f>
        <v>-1.9712725999465226</v>
      </c>
      <c r="AF74" s="10" t="str">
        <f t="shared" ca="1" si="23"/>
        <v/>
      </c>
      <c r="AG74" s="10" t="str">
        <f t="shared" ca="1" si="24"/>
        <v/>
      </c>
      <c r="AH74" s="3" t="str">
        <f t="shared" ca="1" si="32"/>
        <v/>
      </c>
      <c r="AI74" s="5" t="str">
        <f t="shared" ca="1" si="25"/>
        <v/>
      </c>
    </row>
    <row r="75" spans="10:35" x14ac:dyDescent="0.2">
      <c r="J75" s="3">
        <v>73</v>
      </c>
      <c r="K75" s="72">
        <f t="shared" si="26"/>
        <v>0.70799999999999974</v>
      </c>
      <c r="L75" s="57">
        <f t="shared" ca="1" si="27"/>
        <v>153.06372563211039</v>
      </c>
      <c r="M75" s="55">
        <f t="shared" ca="1" si="28"/>
        <v>0.78019353114977574</v>
      </c>
      <c r="N75" s="56">
        <f t="shared" ca="1" si="29"/>
        <v>0.9133767774187137</v>
      </c>
      <c r="O75" s="55">
        <f t="shared" ca="1" si="30"/>
        <v>0.21980646885022426</v>
      </c>
      <c r="P75" s="55">
        <f t="shared" ca="1" si="31"/>
        <v>8.662322258128631E-2</v>
      </c>
      <c r="Q75" s="57">
        <f t="shared" ca="1" si="17"/>
        <v>76.118210038623175</v>
      </c>
      <c r="R75" s="57">
        <f t="shared" ca="1" si="18"/>
        <v>4.6837723667456785</v>
      </c>
      <c r="S75" s="55">
        <f t="shared" ca="1" si="19"/>
        <v>0.9133767774187137</v>
      </c>
      <c r="T75" s="29">
        <f t="shared" ca="1" si="20"/>
        <v>-8.6623222581286297E-2</v>
      </c>
      <c r="U75" s="58"/>
      <c r="V75" s="10"/>
      <c r="W75" s="10"/>
      <c r="X75" s="10"/>
      <c r="Y75" s="10"/>
      <c r="Z75" s="10"/>
      <c r="AA75" s="64">
        <f ca="1">IFERROR(Sheet3!Q75,"")</f>
        <v>59.880257358093466</v>
      </c>
      <c r="AB75" s="10" t="str">
        <f t="shared" ca="1" si="21"/>
        <v/>
      </c>
      <c r="AC75" s="10" t="str">
        <f t="shared" ca="1" si="22"/>
        <v/>
      </c>
      <c r="AD75" s="65">
        <f ca="1">Sheet3!N75</f>
        <v>-0.7392011842391355</v>
      </c>
      <c r="AE75" s="65">
        <f ca="1">Sheet3!O75</f>
        <v>-1.1498916561415979</v>
      </c>
      <c r="AF75" s="10" t="str">
        <f t="shared" ca="1" si="23"/>
        <v/>
      </c>
      <c r="AG75" s="10" t="str">
        <f t="shared" ca="1" si="24"/>
        <v>Exit Hedge</v>
      </c>
      <c r="AH75" s="3" t="str">
        <f t="shared" ca="1" si="32"/>
        <v/>
      </c>
      <c r="AI75" s="5" t="str">
        <f t="shared" ca="1" si="25"/>
        <v/>
      </c>
    </row>
    <row r="76" spans="10:35" x14ac:dyDescent="0.2">
      <c r="J76" s="3">
        <v>74</v>
      </c>
      <c r="K76" s="72">
        <f t="shared" si="26"/>
        <v>0.70399999999999974</v>
      </c>
      <c r="L76" s="57">
        <f t="shared" ca="1" si="27"/>
        <v>147.06650172178274</v>
      </c>
      <c r="M76" s="55">
        <f t="shared" ca="1" si="28"/>
        <v>0.76054060153535952</v>
      </c>
      <c r="N76" s="56">
        <f t="shared" ca="1" si="29"/>
        <v>0.90240464847360058</v>
      </c>
      <c r="O76" s="55">
        <f t="shared" ca="1" si="30"/>
        <v>0.23945939846464048</v>
      </c>
      <c r="P76" s="55">
        <f t="shared" ca="1" si="31"/>
        <v>9.7595351526399449E-2</v>
      </c>
      <c r="Q76" s="57">
        <f t="shared" ca="1" si="17"/>
        <v>70.608753337290878</v>
      </c>
      <c r="R76" s="57">
        <f t="shared" ca="1" si="18"/>
        <v>5.2009314096193506</v>
      </c>
      <c r="S76" s="55">
        <f t="shared" ca="1" si="19"/>
        <v>0.90240464847360058</v>
      </c>
      <c r="T76" s="29">
        <f t="shared" ca="1" si="20"/>
        <v>-9.7595351526399421E-2</v>
      </c>
      <c r="U76" s="58"/>
      <c r="V76" s="10"/>
      <c r="W76" s="10"/>
      <c r="X76" s="10"/>
      <c r="Y76" s="10"/>
      <c r="Z76" s="10"/>
      <c r="AA76" s="64">
        <f ca="1">IFERROR(Sheet3!Q76,"")</f>
        <v>50.108428990508543</v>
      </c>
      <c r="AB76" s="10" t="str">
        <f t="shared" ca="1" si="21"/>
        <v/>
      </c>
      <c r="AC76" s="10" t="str">
        <f t="shared" ca="1" si="22"/>
        <v/>
      </c>
      <c r="AD76" s="65">
        <f ca="1">Sheet3!N76</f>
        <v>-0.51936587809171897</v>
      </c>
      <c r="AE76" s="65">
        <f ca="1">Sheet3!O76</f>
        <v>-0.7295411374416787</v>
      </c>
      <c r="AF76" s="10" t="str">
        <f t="shared" ca="1" si="23"/>
        <v/>
      </c>
      <c r="AG76" s="10" t="str">
        <f t="shared" ca="1" si="24"/>
        <v>Exit Hedge</v>
      </c>
      <c r="AH76" s="3" t="str">
        <f t="shared" ca="1" si="32"/>
        <v/>
      </c>
      <c r="AI76" s="5" t="str">
        <f t="shared" ca="1" si="25"/>
        <v/>
      </c>
    </row>
    <row r="77" spans="10:35" x14ac:dyDescent="0.2">
      <c r="J77" s="3">
        <v>75</v>
      </c>
      <c r="K77" s="72">
        <f t="shared" si="26"/>
        <v>0.69999999999999973</v>
      </c>
      <c r="L77" s="57">
        <f t="shared" ca="1" si="27"/>
        <v>145.41367605114269</v>
      </c>
      <c r="M77" s="55">
        <f t="shared" ca="1" si="28"/>
        <v>0.7554757789401263</v>
      </c>
      <c r="N77" s="56">
        <f t="shared" ca="1" si="29"/>
        <v>0.89928448057849575</v>
      </c>
      <c r="O77" s="55">
        <f t="shared" ca="1" si="30"/>
        <v>0.24452422105987376</v>
      </c>
      <c r="P77" s="55">
        <f t="shared" ca="1" si="31"/>
        <v>0.10071551942150428</v>
      </c>
      <c r="Q77" s="57">
        <f t="shared" ca="1" si="17"/>
        <v>69.054894598215498</v>
      </c>
      <c r="R77" s="57">
        <f t="shared" ca="1" si="18"/>
        <v>5.3293007580274079</v>
      </c>
      <c r="S77" s="55">
        <f t="shared" ca="1" si="19"/>
        <v>0.89928448057849575</v>
      </c>
      <c r="T77" s="29">
        <f t="shared" ca="1" si="20"/>
        <v>-0.10071551942150425</v>
      </c>
      <c r="U77" s="58"/>
      <c r="V77" s="10"/>
      <c r="W77" s="10"/>
      <c r="X77" s="10"/>
      <c r="Y77" s="10"/>
      <c r="Z77" s="10"/>
      <c r="AA77" s="64">
        <f ca="1">IFERROR(Sheet3!Q77,"")</f>
        <v>46.363224918778293</v>
      </c>
      <c r="AB77" s="10" t="str">
        <f t="shared" ca="1" si="21"/>
        <v/>
      </c>
      <c r="AC77" s="10" t="str">
        <f t="shared" ca="1" si="22"/>
        <v/>
      </c>
      <c r="AD77" s="65">
        <f ca="1">Sheet3!N77</f>
        <v>-0.58787274569232295</v>
      </c>
      <c r="AE77" s="65">
        <f ca="1">Sheet3!O77</f>
        <v>-0.63509554294210824</v>
      </c>
      <c r="AF77" s="10" t="str">
        <f t="shared" ca="1" si="23"/>
        <v/>
      </c>
      <c r="AG77" s="10" t="str">
        <f t="shared" ca="1" si="24"/>
        <v>Exit Hedge</v>
      </c>
      <c r="AH77" s="3" t="str">
        <f t="shared" ca="1" si="32"/>
        <v/>
      </c>
      <c r="AI77" s="5" t="str">
        <f t="shared" ca="1" si="25"/>
        <v/>
      </c>
    </row>
    <row r="78" spans="10:35" x14ac:dyDescent="0.2">
      <c r="J78" s="3">
        <v>76</v>
      </c>
      <c r="K78" s="72">
        <f t="shared" si="26"/>
        <v>0.69599999999999973</v>
      </c>
      <c r="L78" s="57">
        <f t="shared" ca="1" si="27"/>
        <v>146.85213674082129</v>
      </c>
      <c r="M78" s="55">
        <f t="shared" ca="1" si="28"/>
        <v>0.76168269111709508</v>
      </c>
      <c r="N78" s="56">
        <f t="shared" ca="1" si="29"/>
        <v>0.90246264639654006</v>
      </c>
      <c r="O78" s="55">
        <f t="shared" ca="1" si="30"/>
        <v>0.23831730888290498</v>
      </c>
      <c r="P78" s="55">
        <f t="shared" ca="1" si="31"/>
        <v>9.7537353603459984E-2</v>
      </c>
      <c r="Q78" s="57">
        <f t="shared" ca="1" si="17"/>
        <v>70.28576628572344</v>
      </c>
      <c r="R78" s="57">
        <f t="shared" ca="1" si="18"/>
        <v>5.1511247594756835</v>
      </c>
      <c r="S78" s="55">
        <f t="shared" ca="1" si="19"/>
        <v>0.90246264639654006</v>
      </c>
      <c r="T78" s="29">
        <f t="shared" ca="1" si="20"/>
        <v>-9.7537353603459942E-2</v>
      </c>
      <c r="U78" s="58"/>
      <c r="V78" s="10"/>
      <c r="W78" s="10"/>
      <c r="X78" s="10"/>
      <c r="Y78" s="10"/>
      <c r="Z78" s="10"/>
      <c r="AA78" s="64">
        <f ca="1">IFERROR(Sheet3!Q78,"")</f>
        <v>49.533159919061937</v>
      </c>
      <c r="AB78" s="10" t="str">
        <f t="shared" ca="1" si="21"/>
        <v/>
      </c>
      <c r="AC78" s="10" t="str">
        <f t="shared" ca="1" si="22"/>
        <v/>
      </c>
      <c r="AD78" s="65">
        <f ca="1">Sheet3!N78</f>
        <v>-0.39342346674268924</v>
      </c>
      <c r="AE78" s="65">
        <f ca="1">Sheet3!O78</f>
        <v>-0.47398082547582898</v>
      </c>
      <c r="AF78" s="10" t="str">
        <f t="shared" ca="1" si="23"/>
        <v/>
      </c>
      <c r="AG78" s="10" t="str">
        <f t="shared" ca="1" si="24"/>
        <v>Exit Hedge</v>
      </c>
      <c r="AH78" s="3" t="str">
        <f t="shared" ca="1" si="32"/>
        <v/>
      </c>
      <c r="AI78" s="5" t="str">
        <f t="shared" ca="1" si="25"/>
        <v/>
      </c>
    </row>
    <row r="79" spans="10:35" x14ac:dyDescent="0.2">
      <c r="J79" s="3">
        <v>77</v>
      </c>
      <c r="K79" s="72">
        <f t="shared" si="26"/>
        <v>0.69199999999999973</v>
      </c>
      <c r="L79" s="57">
        <f t="shared" ca="1" si="27"/>
        <v>140.86078637720777</v>
      </c>
      <c r="M79" s="55">
        <f t="shared" ca="1" si="28"/>
        <v>0.73998898007741054</v>
      </c>
      <c r="N79" s="56">
        <f t="shared" ca="1" si="29"/>
        <v>0.88982861772414901</v>
      </c>
      <c r="O79" s="55">
        <f t="shared" ca="1" si="30"/>
        <v>0.26001101992258946</v>
      </c>
      <c r="P79" s="55">
        <f t="shared" ca="1" si="31"/>
        <v>0.11017138227585098</v>
      </c>
      <c r="Q79" s="57">
        <f t="shared" ca="1" si="17"/>
        <v>64.850139759787467</v>
      </c>
      <c r="R79" s="57">
        <f t="shared" ca="1" si="18"/>
        <v>5.7362721913596477</v>
      </c>
      <c r="S79" s="55">
        <f t="shared" ca="1" si="19"/>
        <v>0.88982861772414901</v>
      </c>
      <c r="T79" s="29">
        <f t="shared" ca="1" si="20"/>
        <v>-0.11017138227585099</v>
      </c>
      <c r="U79" s="58"/>
      <c r="V79" s="10"/>
      <c r="W79" s="10"/>
      <c r="X79" s="10"/>
      <c r="Y79" s="10"/>
      <c r="Z79" s="10"/>
      <c r="AA79" s="64">
        <f ca="1">IFERROR(Sheet3!Q79,"")</f>
        <v>39.122773629895747</v>
      </c>
      <c r="AB79" s="10" t="str">
        <f t="shared" ca="1" si="21"/>
        <v/>
      </c>
      <c r="AC79" s="10" t="str">
        <f t="shared" ca="1" si="22"/>
        <v/>
      </c>
      <c r="AD79" s="65">
        <f ca="1">Sheet3!N79</f>
        <v>-1.0623356686684815</v>
      </c>
      <c r="AE79" s="65">
        <f ca="1">Sheet3!O79</f>
        <v>-0.86621738760426403</v>
      </c>
      <c r="AF79" s="10" t="str">
        <f t="shared" ca="1" si="23"/>
        <v/>
      </c>
      <c r="AG79" s="10" t="str">
        <f t="shared" ca="1" si="24"/>
        <v/>
      </c>
      <c r="AH79" s="3" t="str">
        <f t="shared" ca="1" si="32"/>
        <v/>
      </c>
      <c r="AI79" s="5" t="str">
        <f t="shared" ca="1" si="25"/>
        <v/>
      </c>
    </row>
    <row r="80" spans="10:35" x14ac:dyDescent="0.2">
      <c r="J80" s="3">
        <v>78</v>
      </c>
      <c r="K80" s="72">
        <f t="shared" si="26"/>
        <v>0.68799999999999972</v>
      </c>
      <c r="L80" s="57">
        <f t="shared" ca="1" si="27"/>
        <v>138.59810807361859</v>
      </c>
      <c r="M80" s="55">
        <f t="shared" ca="1" si="28"/>
        <v>0.73182978622171291</v>
      </c>
      <c r="N80" s="56">
        <f t="shared" ca="1" si="29"/>
        <v>0.88473150958714186</v>
      </c>
      <c r="O80" s="55">
        <f t="shared" ca="1" si="30"/>
        <v>0.26817021377828715</v>
      </c>
      <c r="P80" s="55">
        <f t="shared" ca="1" si="31"/>
        <v>0.11526849041285812</v>
      </c>
      <c r="Q80" s="57">
        <f t="shared" ca="1" si="17"/>
        <v>62.775742449825216</v>
      </c>
      <c r="R80" s="57">
        <f t="shared" ca="1" si="18"/>
        <v>5.9539873735938151</v>
      </c>
      <c r="S80" s="55">
        <f t="shared" ca="1" si="19"/>
        <v>0.88473150958714186</v>
      </c>
      <c r="T80" s="29">
        <f t="shared" ca="1" si="20"/>
        <v>-0.11526849041285814</v>
      </c>
      <c r="U80" s="58"/>
      <c r="V80" s="10"/>
      <c r="W80" s="10"/>
      <c r="X80" s="10"/>
      <c r="Y80" s="10"/>
      <c r="Z80" s="10"/>
      <c r="AA80" s="64">
        <f ca="1">IFERROR(Sheet3!Q80,"")</f>
        <v>38.019510500164003</v>
      </c>
      <c r="AB80" s="10" t="str">
        <f t="shared" ca="1" si="21"/>
        <v/>
      </c>
      <c r="AC80" s="10" t="str">
        <f t="shared" ca="1" si="22"/>
        <v/>
      </c>
      <c r="AD80" s="65">
        <f ca="1">Sheet3!N80</f>
        <v>-1.6499569055962411</v>
      </c>
      <c r="AE80" s="65">
        <f ca="1">Sheet3!O80</f>
        <v>-1.3887103995989154</v>
      </c>
      <c r="AF80" s="10" t="str">
        <f t="shared" ca="1" si="23"/>
        <v/>
      </c>
      <c r="AG80" s="10" t="str">
        <f t="shared" ca="1" si="24"/>
        <v/>
      </c>
      <c r="AH80" s="3" t="str">
        <f t="shared" ca="1" si="32"/>
        <v/>
      </c>
      <c r="AI80" s="5" t="str">
        <f t="shared" ca="1" si="25"/>
        <v/>
      </c>
    </row>
    <row r="81" spans="10:35" x14ac:dyDescent="0.2">
      <c r="J81" s="3">
        <v>79</v>
      </c>
      <c r="K81" s="72">
        <f t="shared" si="26"/>
        <v>0.68399999999999972</v>
      </c>
      <c r="L81" s="57">
        <f t="shared" ca="1" si="27"/>
        <v>135.16056925113853</v>
      </c>
      <c r="M81" s="55">
        <f t="shared" ca="1" si="28"/>
        <v>0.71831766814940234</v>
      </c>
      <c r="N81" s="56">
        <f t="shared" ca="1" si="29"/>
        <v>0.87631910345219588</v>
      </c>
      <c r="O81" s="55">
        <f t="shared" ca="1" si="30"/>
        <v>0.28168233185059771</v>
      </c>
      <c r="P81" s="55">
        <f t="shared" ca="1" si="31"/>
        <v>0.12368089654780415</v>
      </c>
      <c r="Q81" s="57">
        <f t="shared" ca="1" si="17"/>
        <v>59.681238962790964</v>
      </c>
      <c r="R81" s="57">
        <f t="shared" ca="1" si="18"/>
        <v>6.3264674958623139</v>
      </c>
      <c r="S81" s="55">
        <f t="shared" ca="1" si="19"/>
        <v>0.87631910345219588</v>
      </c>
      <c r="T81" s="29">
        <f t="shared" ca="1" si="20"/>
        <v>-0.12368089654780412</v>
      </c>
      <c r="U81" s="58"/>
      <c r="V81" s="10"/>
      <c r="W81" s="10"/>
      <c r="X81" s="10"/>
      <c r="Y81" s="10"/>
      <c r="Z81" s="10"/>
      <c r="AA81" s="64">
        <f ca="1">IFERROR(Sheet3!Q81,"")</f>
        <v>40.086997216126775</v>
      </c>
      <c r="AB81" s="10" t="str">
        <f t="shared" ca="1" si="21"/>
        <v/>
      </c>
      <c r="AC81" s="10" t="str">
        <f t="shared" ca="1" si="22"/>
        <v/>
      </c>
      <c r="AD81" s="65">
        <f ca="1">Sheet3!N81</f>
        <v>-2.3116962812486292</v>
      </c>
      <c r="AE81" s="65">
        <f ca="1">Sheet3!O81</f>
        <v>-2.0040343206987248</v>
      </c>
      <c r="AF81" s="10" t="str">
        <f t="shared" ca="1" si="23"/>
        <v/>
      </c>
      <c r="AG81" s="10" t="str">
        <f t="shared" ca="1" si="24"/>
        <v/>
      </c>
      <c r="AH81" s="3" t="str">
        <f t="shared" ca="1" si="32"/>
        <v/>
      </c>
      <c r="AI81" s="5" t="str">
        <f t="shared" ca="1" si="25"/>
        <v/>
      </c>
    </row>
    <row r="82" spans="10:35" x14ac:dyDescent="0.2">
      <c r="J82" s="3">
        <v>80</v>
      </c>
      <c r="K82" s="72">
        <f t="shared" si="26"/>
        <v>0.67999999999999972</v>
      </c>
      <c r="L82" s="57">
        <f t="shared" ca="1" si="27"/>
        <v>130.70113692932657</v>
      </c>
      <c r="M82" s="55">
        <f t="shared" ca="1" si="28"/>
        <v>0.69933889136112826</v>
      </c>
      <c r="N82" s="56">
        <f t="shared" ca="1" si="29"/>
        <v>0.86427616265787433</v>
      </c>
      <c r="O82" s="55">
        <f t="shared" ca="1" si="30"/>
        <v>0.30066110863887174</v>
      </c>
      <c r="P82" s="55">
        <f t="shared" ca="1" si="31"/>
        <v>0.13572383734212565</v>
      </c>
      <c r="Q82" s="57">
        <f t="shared" ca="1" si="17"/>
        <v>55.731301851991894</v>
      </c>
      <c r="R82" s="57">
        <f t="shared" ca="1" si="18"/>
        <v>6.8654180957293711</v>
      </c>
      <c r="S82" s="55">
        <f t="shared" ca="1" si="19"/>
        <v>0.86427616265787433</v>
      </c>
      <c r="T82" s="29">
        <f t="shared" ca="1" si="20"/>
        <v>-0.13572383734212567</v>
      </c>
      <c r="U82" s="58"/>
      <c r="V82" s="10"/>
      <c r="W82" s="10"/>
      <c r="X82" s="10"/>
      <c r="Y82" s="10"/>
      <c r="Z82" s="10"/>
      <c r="AA82" s="64">
        <f ca="1">IFERROR(Sheet3!Q82,"")</f>
        <v>30.081480164717135</v>
      </c>
      <c r="AB82" s="10" t="str">
        <f t="shared" ca="1" si="21"/>
        <v/>
      </c>
      <c r="AC82" s="10" t="str">
        <f t="shared" ca="1" si="22"/>
        <v/>
      </c>
      <c r="AD82" s="65">
        <f ca="1">Sheet3!N82</f>
        <v>-3.1051018390882348</v>
      </c>
      <c r="AE82" s="65">
        <f ca="1">Sheet3!O82</f>
        <v>-2.7380793329583981</v>
      </c>
      <c r="AF82" s="10" t="str">
        <f t="shared" ca="1" si="23"/>
        <v/>
      </c>
      <c r="AG82" s="10" t="str">
        <f t="shared" ca="1" si="24"/>
        <v/>
      </c>
      <c r="AH82" s="3" t="str">
        <f t="shared" ca="1" si="32"/>
        <v/>
      </c>
      <c r="AI82" s="5" t="str">
        <f t="shared" ca="1" si="25"/>
        <v/>
      </c>
    </row>
    <row r="83" spans="10:35" x14ac:dyDescent="0.2">
      <c r="J83" s="3">
        <v>81</v>
      </c>
      <c r="K83" s="72">
        <f t="shared" si="26"/>
        <v>0.67599999999999971</v>
      </c>
      <c r="L83" s="57">
        <f t="shared" ca="1" si="27"/>
        <v>120.66860790649568</v>
      </c>
      <c r="M83" s="55">
        <f t="shared" ca="1" si="28"/>
        <v>0.65038262939687463</v>
      </c>
      <c r="N83" s="56">
        <f t="shared" ca="1" si="29"/>
        <v>0.83194712321120801</v>
      </c>
      <c r="O83" s="55">
        <f t="shared" ca="1" si="30"/>
        <v>0.34961737060312537</v>
      </c>
      <c r="P83" s="55">
        <f t="shared" ca="1" si="31"/>
        <v>0.16805287678879202</v>
      </c>
      <c r="Q83" s="57">
        <f t="shared" ca="1" si="17"/>
        <v>47.14650990254119</v>
      </c>
      <c r="R83" s="57">
        <f t="shared" ca="1" si="18"/>
        <v>8.3426211638126588</v>
      </c>
      <c r="S83" s="55">
        <f t="shared" ca="1" si="19"/>
        <v>0.83194712321120801</v>
      </c>
      <c r="T83" s="29">
        <f t="shared" ca="1" si="20"/>
        <v>-0.16805287678879199</v>
      </c>
      <c r="U83" s="58"/>
      <c r="V83" s="10"/>
      <c r="W83" s="10"/>
      <c r="X83" s="10"/>
      <c r="Y83" s="10"/>
      <c r="Z83" s="10"/>
      <c r="AA83" s="64">
        <f ca="1">IFERROR(Sheet3!Q83,"")</f>
        <v>25.946462209146446</v>
      </c>
      <c r="AB83" s="10" t="str">
        <f t="shared" ca="1" si="21"/>
        <v/>
      </c>
      <c r="AC83" s="10" t="str">
        <f t="shared" ca="1" si="22"/>
        <v>Exit Hedge</v>
      </c>
      <c r="AD83" s="65">
        <f ca="1">Sheet3!N83</f>
        <v>-4.658915217040942</v>
      </c>
      <c r="AE83" s="65">
        <f ca="1">Sheet3!O83</f>
        <v>-4.0186365890134272</v>
      </c>
      <c r="AF83" s="10" t="str">
        <f t="shared" ca="1" si="23"/>
        <v/>
      </c>
      <c r="AG83" s="10" t="str">
        <f t="shared" ca="1" si="24"/>
        <v/>
      </c>
      <c r="AH83" s="3" t="str">
        <f t="shared" ca="1" si="32"/>
        <v/>
      </c>
      <c r="AI83" s="5" t="str">
        <f t="shared" ca="1" si="25"/>
        <v/>
      </c>
    </row>
    <row r="84" spans="10:35" x14ac:dyDescent="0.2">
      <c r="J84" s="3">
        <v>82</v>
      </c>
      <c r="K84" s="72">
        <f t="shared" si="26"/>
        <v>0.67199999999999971</v>
      </c>
      <c r="L84" s="57">
        <f t="shared" ca="1" si="27"/>
        <v>123.8927589126634</v>
      </c>
      <c r="M84" s="55">
        <f t="shared" ca="1" si="28"/>
        <v>0.66804958719553187</v>
      </c>
      <c r="N84" s="56">
        <f t="shared" ca="1" si="29"/>
        <v>0.8433599058962149</v>
      </c>
      <c r="O84" s="55">
        <f t="shared" ca="1" si="30"/>
        <v>0.33195041280446813</v>
      </c>
      <c r="P84" s="55">
        <f t="shared" ca="1" si="31"/>
        <v>0.15664009410378515</v>
      </c>
      <c r="Q84" s="57">
        <f t="shared" ca="1" si="17"/>
        <v>49.776801818519381</v>
      </c>
      <c r="R84" s="57">
        <f t="shared" ca="1" si="18"/>
        <v>7.7782386779939792</v>
      </c>
      <c r="S84" s="55">
        <f t="shared" ca="1" si="19"/>
        <v>0.8433599058962149</v>
      </c>
      <c r="T84" s="29">
        <f t="shared" ca="1" si="20"/>
        <v>-0.1566400941037851</v>
      </c>
      <c r="U84" s="58"/>
      <c r="V84" s="10"/>
      <c r="W84" s="10"/>
      <c r="X84" s="10"/>
      <c r="Y84" s="10"/>
      <c r="Z84" s="10"/>
      <c r="AA84" s="64">
        <f ca="1">IFERROR(Sheet3!Q84,"")</f>
        <v>29.109145087203444</v>
      </c>
      <c r="AB84" s="10" t="str">
        <f t="shared" ca="1" si="21"/>
        <v/>
      </c>
      <c r="AC84" s="10" t="str">
        <f t="shared" ca="1" si="22"/>
        <v>Exit Hedge</v>
      </c>
      <c r="AD84" s="65">
        <f ca="1">Sheet3!N84</f>
        <v>-4.7471345366573132</v>
      </c>
      <c r="AE84" s="65">
        <f ca="1">Sheet3!O84</f>
        <v>-4.5043018874426846</v>
      </c>
      <c r="AF84" s="10" t="str">
        <f t="shared" ca="1" si="23"/>
        <v/>
      </c>
      <c r="AG84" s="10" t="str">
        <f t="shared" ca="1" si="24"/>
        <v/>
      </c>
      <c r="AH84" s="3" t="str">
        <f t="shared" ca="1" si="32"/>
        <v/>
      </c>
      <c r="AI84" s="5" t="str">
        <f t="shared" ca="1" si="25"/>
        <v/>
      </c>
    </row>
    <row r="85" spans="10:35" x14ac:dyDescent="0.2">
      <c r="J85" s="3">
        <v>83</v>
      </c>
      <c r="K85" s="72">
        <f t="shared" si="26"/>
        <v>0.66799999999999971</v>
      </c>
      <c r="L85" s="57">
        <f t="shared" ca="1" si="27"/>
        <v>129.14854730115007</v>
      </c>
      <c r="M85" s="55">
        <f t="shared" ca="1" si="28"/>
        <v>0.69481171000726227</v>
      </c>
      <c r="N85" s="56">
        <f t="shared" ca="1" si="29"/>
        <v>0.86029704017743791</v>
      </c>
      <c r="O85" s="55">
        <f t="shared" ca="1" si="30"/>
        <v>0.30518828999273773</v>
      </c>
      <c r="P85" s="55">
        <f t="shared" ca="1" si="31"/>
        <v>0.13970295982256209</v>
      </c>
      <c r="Q85" s="57">
        <f t="shared" ca="1" si="17"/>
        <v>54.184578718022749</v>
      </c>
      <c r="R85" s="57">
        <f t="shared" ca="1" si="18"/>
        <v>6.9597144068694092</v>
      </c>
      <c r="S85" s="55">
        <f t="shared" ca="1" si="19"/>
        <v>0.86029704017743791</v>
      </c>
      <c r="T85" s="29">
        <f t="shared" ca="1" si="20"/>
        <v>-0.13970295982256209</v>
      </c>
      <c r="U85" s="58"/>
      <c r="V85" s="10"/>
      <c r="W85" s="10"/>
      <c r="X85" s="10"/>
      <c r="Y85" s="10"/>
      <c r="Z85" s="10"/>
      <c r="AA85" s="64">
        <f ca="1">IFERROR(Sheet3!Q85,"")</f>
        <v>34.05610729134122</v>
      </c>
      <c r="AB85" s="10" t="str">
        <f t="shared" ca="1" si="21"/>
        <v/>
      </c>
      <c r="AC85" s="10" t="str">
        <f t="shared" ca="1" si="22"/>
        <v/>
      </c>
      <c r="AD85" s="65">
        <f ca="1">Sheet3!N85</f>
        <v>-3.776937419543998</v>
      </c>
      <c r="AE85" s="65">
        <f ca="1">Sheet3!O85</f>
        <v>-4.0193922421768935</v>
      </c>
      <c r="AF85" s="10" t="str">
        <f t="shared" ca="1" si="23"/>
        <v/>
      </c>
      <c r="AG85" s="10" t="str">
        <f t="shared" ca="1" si="24"/>
        <v>Exit Hedge</v>
      </c>
      <c r="AH85" s="3" t="str">
        <f t="shared" ca="1" si="32"/>
        <v/>
      </c>
      <c r="AI85" s="5" t="str">
        <f t="shared" ca="1" si="25"/>
        <v/>
      </c>
    </row>
    <row r="86" spans="10:35" x14ac:dyDescent="0.2">
      <c r="J86" s="3">
        <v>84</v>
      </c>
      <c r="K86" s="72">
        <f t="shared" si="26"/>
        <v>0.6639999999999997</v>
      </c>
      <c r="L86" s="57">
        <f t="shared" ca="1" si="27"/>
        <v>130.45494708598986</v>
      </c>
      <c r="M86" s="55">
        <f t="shared" ca="1" si="28"/>
        <v>0.70187476553031924</v>
      </c>
      <c r="N86" s="56">
        <f t="shared" ca="1" si="29"/>
        <v>0.86437828064341848</v>
      </c>
      <c r="O86" s="55">
        <f t="shared" ca="1" si="30"/>
        <v>0.29812523446968076</v>
      </c>
      <c r="P86" s="55">
        <f t="shared" ca="1" si="31"/>
        <v>0.13562171935658154</v>
      </c>
      <c r="Q86" s="57">
        <f t="shared" ca="1" si="17"/>
        <v>55.241553287489602</v>
      </c>
      <c r="R86" s="57">
        <f t="shared" ca="1" si="18"/>
        <v>6.7397870266646116</v>
      </c>
      <c r="S86" s="55">
        <f t="shared" ca="1" si="19"/>
        <v>0.86437828064341848</v>
      </c>
      <c r="T86" s="29">
        <f t="shared" ca="1" si="20"/>
        <v>-0.13562171935658152</v>
      </c>
      <c r="U86" s="58"/>
      <c r="V86" s="10"/>
      <c r="W86" s="10"/>
      <c r="X86" s="10"/>
      <c r="Y86" s="10"/>
      <c r="Z86" s="10"/>
      <c r="AA86" s="64">
        <f ca="1">IFERROR(Sheet3!Q86,"")</f>
        <v>39.286967755845723</v>
      </c>
      <c r="AB86" s="10" t="str">
        <f t="shared" ca="1" si="21"/>
        <v/>
      </c>
      <c r="AC86" s="10" t="str">
        <f t="shared" ca="1" si="22"/>
        <v/>
      </c>
      <c r="AD86" s="65">
        <f ca="1">Sheet3!N86</f>
        <v>-2.8335164911353274</v>
      </c>
      <c r="AE86" s="65">
        <f ca="1">Sheet3!O86</f>
        <v>-3.2288084081491828</v>
      </c>
      <c r="AF86" s="10" t="str">
        <f t="shared" ca="1" si="23"/>
        <v/>
      </c>
      <c r="AG86" s="10" t="str">
        <f t="shared" ca="1" si="24"/>
        <v>Exit Hedge</v>
      </c>
      <c r="AH86" s="3" t="str">
        <f t="shared" ca="1" si="32"/>
        <v/>
      </c>
      <c r="AI86" s="5" t="str">
        <f t="shared" ca="1" si="25"/>
        <v/>
      </c>
    </row>
    <row r="87" spans="10:35" x14ac:dyDescent="0.2">
      <c r="J87" s="3">
        <v>85</v>
      </c>
      <c r="K87" s="72">
        <f t="shared" si="26"/>
        <v>0.6599999999999997</v>
      </c>
      <c r="L87" s="57">
        <f t="shared" ca="1" si="27"/>
        <v>140.42345105714932</v>
      </c>
      <c r="M87" s="55">
        <f t="shared" ca="1" si="28"/>
        <v>0.74600675377155179</v>
      </c>
      <c r="N87" s="56">
        <f t="shared" ca="1" si="29"/>
        <v>0.89077475965049979</v>
      </c>
      <c r="O87" s="55">
        <f t="shared" ca="1" si="30"/>
        <v>0.25399324622844821</v>
      </c>
      <c r="P87" s="55">
        <f t="shared" ca="1" si="31"/>
        <v>0.10922524034950018</v>
      </c>
      <c r="Q87" s="57">
        <f t="shared" ca="1" si="17"/>
        <v>63.926025968398129</v>
      </c>
      <c r="R87" s="57">
        <f t="shared" ca="1" si="18"/>
        <v>5.4852641927141885</v>
      </c>
      <c r="S87" s="55">
        <f t="shared" ca="1" si="19"/>
        <v>0.89077475965049979</v>
      </c>
      <c r="T87" s="29">
        <f t="shared" ca="1" si="20"/>
        <v>-0.10922524034950021</v>
      </c>
      <c r="U87" s="58"/>
      <c r="V87" s="10"/>
      <c r="W87" s="10"/>
      <c r="X87" s="10"/>
      <c r="Y87" s="10"/>
      <c r="Z87" s="10"/>
      <c r="AA87" s="64">
        <f ca="1">IFERROR(Sheet3!Q87,"")</f>
        <v>53.271717313765777</v>
      </c>
      <c r="AB87" s="10" t="str">
        <f t="shared" ca="1" si="21"/>
        <v/>
      </c>
      <c r="AC87" s="10" t="str">
        <f t="shared" ca="1" si="22"/>
        <v/>
      </c>
      <c r="AD87" s="65">
        <f ca="1">Sheet3!N87</f>
        <v>-0.81232370042042135</v>
      </c>
      <c r="AE87" s="65">
        <f ca="1">Sheet3!O87</f>
        <v>-1.6178186029966752</v>
      </c>
      <c r="AF87" s="10" t="str">
        <f t="shared" ca="1" si="23"/>
        <v/>
      </c>
      <c r="AG87" s="10" t="str">
        <f t="shared" ca="1" si="24"/>
        <v>Exit Hedge</v>
      </c>
      <c r="AH87" s="3" t="str">
        <f t="shared" ca="1" si="32"/>
        <v/>
      </c>
      <c r="AI87" s="5" t="str">
        <f t="shared" ca="1" si="25"/>
        <v/>
      </c>
    </row>
    <row r="88" spans="10:35" x14ac:dyDescent="0.2">
      <c r="J88" s="3">
        <v>86</v>
      </c>
      <c r="K88" s="72">
        <f t="shared" si="26"/>
        <v>0.65599999999999969</v>
      </c>
      <c r="L88" s="57">
        <f t="shared" ca="1" si="27"/>
        <v>127.62520118429464</v>
      </c>
      <c r="M88" s="55">
        <f t="shared" ca="1" si="28"/>
        <v>0.69023891554226402</v>
      </c>
      <c r="N88" s="56">
        <f t="shared" ca="1" si="29"/>
        <v>0.85621884567644357</v>
      </c>
      <c r="O88" s="55">
        <f t="shared" ca="1" si="30"/>
        <v>0.30976108445773598</v>
      </c>
      <c r="P88" s="55">
        <f t="shared" ca="1" si="31"/>
        <v>0.1437811543235564</v>
      </c>
      <c r="Q88" s="57">
        <f t="shared" ca="1" si="17"/>
        <v>52.667084675728837</v>
      </c>
      <c r="R88" s="57">
        <f t="shared" ca="1" si="18"/>
        <v>7.0540918541567343</v>
      </c>
      <c r="S88" s="55">
        <f t="shared" ca="1" si="19"/>
        <v>0.85621884567644357</v>
      </c>
      <c r="T88" s="29">
        <f t="shared" ca="1" si="20"/>
        <v>-0.14378115432355643</v>
      </c>
      <c r="U88" s="58"/>
      <c r="V88" s="10"/>
      <c r="W88" s="10"/>
      <c r="X88" s="10"/>
      <c r="Y88" s="10"/>
      <c r="Z88" s="10"/>
      <c r="AA88" s="64">
        <f ca="1">IFERROR(Sheet3!Q88,"")</f>
        <v>44.197820253928327</v>
      </c>
      <c r="AB88" s="10" t="str">
        <f t="shared" ca="1" si="21"/>
        <v/>
      </c>
      <c r="AC88" s="10" t="str">
        <f t="shared" ca="1" si="22"/>
        <v/>
      </c>
      <c r="AD88" s="65">
        <f ca="1">Sheet3!N88</f>
        <v>-1.386632615058403</v>
      </c>
      <c r="AE88" s="65">
        <f ca="1">Sheet3!O88</f>
        <v>-1.4636946110378273</v>
      </c>
      <c r="AF88" s="10" t="str">
        <f t="shared" ca="1" si="23"/>
        <v/>
      </c>
      <c r="AG88" s="10" t="str">
        <f t="shared" ca="1" si="24"/>
        <v>Exit Hedge</v>
      </c>
      <c r="AH88" s="3" t="str">
        <f t="shared" ca="1" si="32"/>
        <v/>
      </c>
      <c r="AI88" s="5" t="str">
        <f t="shared" ca="1" si="25"/>
        <v/>
      </c>
    </row>
    <row r="89" spans="10:35" x14ac:dyDescent="0.2">
      <c r="J89" s="3">
        <v>87</v>
      </c>
      <c r="K89" s="72">
        <f t="shared" si="26"/>
        <v>0.65199999999999969</v>
      </c>
      <c r="L89" s="57">
        <f t="shared" ca="1" si="27"/>
        <v>133.22261256560307</v>
      </c>
      <c r="M89" s="55">
        <f t="shared" ca="1" si="28"/>
        <v>0.71738346137070264</v>
      </c>
      <c r="N89" s="56">
        <f t="shared" ca="1" si="29"/>
        <v>0.87292176852327397</v>
      </c>
      <c r="O89" s="55">
        <f t="shared" ca="1" si="30"/>
        <v>0.28261653862929736</v>
      </c>
      <c r="P89" s="55">
        <f t="shared" ca="1" si="31"/>
        <v>0.12707823147672603</v>
      </c>
      <c r="Q89" s="57">
        <f t="shared" ca="1" si="17"/>
        <v>57.437532532550613</v>
      </c>
      <c r="R89" s="57">
        <f t="shared" ca="1" si="18"/>
        <v>6.2566580397095422</v>
      </c>
      <c r="S89" s="55">
        <f t="shared" ca="1" si="19"/>
        <v>0.87292176852327397</v>
      </c>
      <c r="T89" s="29">
        <f t="shared" ca="1" si="20"/>
        <v>-0.12707823147672603</v>
      </c>
      <c r="U89" s="58"/>
      <c r="V89" s="10"/>
      <c r="W89" s="10"/>
      <c r="X89" s="10"/>
      <c r="Y89" s="10"/>
      <c r="Z89" s="10"/>
      <c r="AA89" s="64">
        <f ca="1">IFERROR(Sheet3!Q89,"")</f>
        <v>36.488405251268567</v>
      </c>
      <c r="AB89" s="10" t="str">
        <f t="shared" ca="1" si="21"/>
        <v/>
      </c>
      <c r="AC89" s="10" t="str">
        <f t="shared" ca="1" si="22"/>
        <v/>
      </c>
      <c r="AD89" s="65">
        <f ca="1">Sheet3!N89</f>
        <v>-0.85416701102028014</v>
      </c>
      <c r="AE89" s="65">
        <f ca="1">Sheet3!O89</f>
        <v>-1.057342877692796</v>
      </c>
      <c r="AF89" s="10" t="str">
        <f t="shared" ca="1" si="23"/>
        <v/>
      </c>
      <c r="AG89" s="10" t="str">
        <f t="shared" ca="1" si="24"/>
        <v>Exit Hedge</v>
      </c>
      <c r="AH89" s="3" t="str">
        <f t="shared" ca="1" si="32"/>
        <v/>
      </c>
      <c r="AI89" s="5" t="str">
        <f t="shared" ca="1" si="25"/>
        <v/>
      </c>
    </row>
    <row r="90" spans="10:35" x14ac:dyDescent="0.2">
      <c r="J90" s="3">
        <v>88</v>
      </c>
      <c r="K90" s="72">
        <f t="shared" si="26"/>
        <v>0.64799999999999969</v>
      </c>
      <c r="L90" s="57">
        <f t="shared" ca="1" si="27"/>
        <v>138.91081000177368</v>
      </c>
      <c r="M90" s="55">
        <f t="shared" ca="1" si="28"/>
        <v>0.74285037990976255</v>
      </c>
      <c r="N90" s="56">
        <f t="shared" ca="1" si="29"/>
        <v>0.88794031713728749</v>
      </c>
      <c r="O90" s="55">
        <f t="shared" ca="1" si="30"/>
        <v>0.2571496200902374</v>
      </c>
      <c r="P90" s="55">
        <f t="shared" ca="1" si="31"/>
        <v>0.11205968286271249</v>
      </c>
      <c r="Q90" s="57">
        <f t="shared" ca="1" si="17"/>
        <v>62.377828336204587</v>
      </c>
      <c r="R90" s="57">
        <f t="shared" ca="1" si="18"/>
        <v>5.5382967498417273</v>
      </c>
      <c r="S90" s="55">
        <f t="shared" ca="1" si="19"/>
        <v>0.88794031713728749</v>
      </c>
      <c r="T90" s="29">
        <f t="shared" ca="1" si="20"/>
        <v>-0.11205968286271251</v>
      </c>
      <c r="U90" s="58"/>
      <c r="V90" s="10"/>
      <c r="W90" s="10"/>
      <c r="X90" s="10"/>
      <c r="Y90" s="10"/>
      <c r="Z90" s="10"/>
      <c r="AA90" s="64">
        <f ca="1">IFERROR(Sheet3!Q90,"")</f>
        <v>44.422582820058828</v>
      </c>
      <c r="AB90" s="10" t="str">
        <f t="shared" ca="1" si="21"/>
        <v/>
      </c>
      <c r="AC90" s="10" t="str">
        <f t="shared" ca="1" si="22"/>
        <v/>
      </c>
      <c r="AD90" s="65">
        <f ca="1">Sheet3!N90</f>
        <v>0.24518543669080373</v>
      </c>
      <c r="AE90" s="65">
        <f ca="1">Sheet3!O90</f>
        <v>-0.18899066810372955</v>
      </c>
      <c r="AF90" s="10" t="str">
        <f t="shared" ca="1" si="23"/>
        <v/>
      </c>
      <c r="AG90" s="10" t="str">
        <f t="shared" ca="1" si="24"/>
        <v/>
      </c>
      <c r="AH90" s="3" t="str">
        <f t="shared" ca="1" si="32"/>
        <v/>
      </c>
      <c r="AI90" s="5" t="str">
        <f t="shared" ca="1" si="25"/>
        <v/>
      </c>
    </row>
    <row r="91" spans="10:35" x14ac:dyDescent="0.2">
      <c r="J91" s="3">
        <v>89</v>
      </c>
      <c r="K91" s="72">
        <f t="shared" si="26"/>
        <v>0.64399999999999968</v>
      </c>
      <c r="L91" s="57">
        <f t="shared" ca="1" si="27"/>
        <v>144.63107037731029</v>
      </c>
      <c r="M91" s="55">
        <f t="shared" ca="1" si="28"/>
        <v>0.76642397300060072</v>
      </c>
      <c r="N91" s="56">
        <f t="shared" ca="1" si="29"/>
        <v>0.90127799529545616</v>
      </c>
      <c r="O91" s="55">
        <f t="shared" ca="1" si="30"/>
        <v>0.23357602699939928</v>
      </c>
      <c r="P91" s="55">
        <f t="shared" ca="1" si="31"/>
        <v>9.8722004704543898E-2</v>
      </c>
      <c r="Q91" s="57">
        <f t="shared" ca="1" si="17"/>
        <v>67.428757315922994</v>
      </c>
      <c r="R91" s="57">
        <f t="shared" ca="1" si="18"/>
        <v>4.8985163331101678</v>
      </c>
      <c r="S91" s="55">
        <f t="shared" ca="1" si="19"/>
        <v>0.90127799529545616</v>
      </c>
      <c r="T91" s="29">
        <f t="shared" ca="1" si="20"/>
        <v>-9.8722004704543842E-2</v>
      </c>
      <c r="U91" s="58"/>
      <c r="V91" s="10"/>
      <c r="W91" s="10"/>
      <c r="X91" s="10"/>
      <c r="Y91" s="10"/>
      <c r="Z91" s="10"/>
      <c r="AA91" s="64">
        <f ca="1">IFERROR(Sheet3!Q91,"")</f>
        <v>49.493005945000903</v>
      </c>
      <c r="AB91" s="10" t="str">
        <f t="shared" ca="1" si="21"/>
        <v/>
      </c>
      <c r="AC91" s="10" t="str">
        <f t="shared" ca="1" si="22"/>
        <v/>
      </c>
      <c r="AD91" s="65">
        <f ca="1">Sheet3!N91</f>
        <v>1.5778624297622059</v>
      </c>
      <c r="AE91" s="65">
        <f ca="1">Sheet3!O91</f>
        <v>0.98891139714022747</v>
      </c>
      <c r="AF91" s="10" t="str">
        <f t="shared" ca="1" si="23"/>
        <v/>
      </c>
      <c r="AG91" s="10" t="str">
        <f t="shared" ca="1" si="24"/>
        <v/>
      </c>
      <c r="AH91" s="3" t="str">
        <f t="shared" ca="1" si="32"/>
        <v/>
      </c>
      <c r="AI91" s="5" t="str">
        <f t="shared" ca="1" si="25"/>
        <v/>
      </c>
    </row>
    <row r="92" spans="10:35" x14ac:dyDescent="0.2">
      <c r="J92" s="3">
        <v>90</v>
      </c>
      <c r="K92" s="72">
        <f t="shared" si="26"/>
        <v>0.63999999999999968</v>
      </c>
      <c r="L92" s="57">
        <f t="shared" ca="1" si="27"/>
        <v>146.99196947758492</v>
      </c>
      <c r="M92" s="55">
        <f t="shared" ca="1" si="28"/>
        <v>0.77619645997842479</v>
      </c>
      <c r="N92" s="56">
        <f t="shared" ca="1" si="29"/>
        <v>0.90648403056763383</v>
      </c>
      <c r="O92" s="55">
        <f t="shared" ca="1" si="30"/>
        <v>0.22380354002157518</v>
      </c>
      <c r="P92" s="55">
        <f t="shared" ca="1" si="31"/>
        <v>9.3515969432366161E-2</v>
      </c>
      <c r="Q92" s="57">
        <f t="shared" ca="1" si="17"/>
        <v>69.496554191520261</v>
      </c>
      <c r="R92" s="57">
        <f t="shared" ca="1" si="18"/>
        <v>4.6349757277870474</v>
      </c>
      <c r="S92" s="55">
        <f t="shared" ca="1" si="19"/>
        <v>0.90648403056763383</v>
      </c>
      <c r="T92" s="29">
        <f t="shared" ca="1" si="20"/>
        <v>-9.3515969432366175E-2</v>
      </c>
      <c r="U92" s="58"/>
      <c r="V92" s="10"/>
      <c r="W92" s="10"/>
      <c r="X92" s="10"/>
      <c r="Y92" s="10"/>
      <c r="Z92" s="10"/>
      <c r="AA92" s="64">
        <f ca="1">IFERROR(Sheet3!Q92,"")</f>
        <v>50.089517712671018</v>
      </c>
      <c r="AB92" s="10" t="str">
        <f t="shared" ca="1" si="21"/>
        <v/>
      </c>
      <c r="AC92" s="10" t="str">
        <f t="shared" ca="1" si="22"/>
        <v/>
      </c>
      <c r="AD92" s="65">
        <f ca="1">Sheet3!N92</f>
        <v>2.4982192107860897</v>
      </c>
      <c r="AE92" s="65">
        <f ca="1">Sheet3!O92</f>
        <v>1.995116606237469</v>
      </c>
      <c r="AF92" s="10" t="str">
        <f t="shared" ca="1" si="23"/>
        <v/>
      </c>
      <c r="AG92" s="10" t="str">
        <f t="shared" ca="1" si="24"/>
        <v/>
      </c>
      <c r="AH92" s="3" t="str">
        <f t="shared" ca="1" si="32"/>
        <v/>
      </c>
      <c r="AI92" s="5" t="str">
        <f t="shared" ca="1" si="25"/>
        <v/>
      </c>
    </row>
    <row r="93" spans="10:35" x14ac:dyDescent="0.2">
      <c r="J93" s="3">
        <v>91</v>
      </c>
      <c r="K93" s="72">
        <f t="shared" si="26"/>
        <v>0.63599999999999968</v>
      </c>
      <c r="L93" s="57">
        <f t="shared" ca="1" si="27"/>
        <v>144.91872119020368</v>
      </c>
      <c r="M93" s="55">
        <f t="shared" ca="1" si="28"/>
        <v>0.76957861625627655</v>
      </c>
      <c r="N93" s="56">
        <f t="shared" ca="1" si="29"/>
        <v>0.90246178930656973</v>
      </c>
      <c r="O93" s="55">
        <f t="shared" ca="1" si="30"/>
        <v>0.23042138374372351</v>
      </c>
      <c r="P93" s="55">
        <f t="shared" ca="1" si="31"/>
        <v>9.7538210693430299E-2</v>
      </c>
      <c r="Q93" s="57">
        <f t="shared" ca="1" si="17"/>
        <v>67.555057578716443</v>
      </c>
      <c r="R93" s="57">
        <f t="shared" ca="1" si="18"/>
        <v>4.796299665817493</v>
      </c>
      <c r="S93" s="55">
        <f t="shared" ca="1" si="19"/>
        <v>0.90246178930656973</v>
      </c>
      <c r="T93" s="29">
        <f t="shared" ca="1" si="20"/>
        <v>-9.7538210693430272E-2</v>
      </c>
      <c r="U93" s="58"/>
      <c r="V93" s="10"/>
      <c r="W93" s="10"/>
      <c r="X93" s="10"/>
      <c r="Y93" s="10"/>
      <c r="Z93" s="10"/>
      <c r="AA93" s="64">
        <f ca="1">IFERROR(Sheet3!Q93,"")</f>
        <v>52.734999700277037</v>
      </c>
      <c r="AB93" s="10" t="str">
        <f t="shared" ca="1" si="21"/>
        <v/>
      </c>
      <c r="AC93" s="10" t="str">
        <f t="shared" ca="1" si="22"/>
        <v/>
      </c>
      <c r="AD93" s="65">
        <f ca="1">Sheet3!N93</f>
        <v>2.5460951082955887</v>
      </c>
      <c r="AE93" s="65">
        <f ca="1">Sheet3!O93</f>
        <v>2.362435607609549</v>
      </c>
      <c r="AF93" s="10" t="str">
        <f t="shared" ca="1" si="23"/>
        <v/>
      </c>
      <c r="AG93" s="10" t="str">
        <f t="shared" ca="1" si="24"/>
        <v/>
      </c>
      <c r="AH93" s="3" t="str">
        <f t="shared" ca="1" si="32"/>
        <v/>
      </c>
      <c r="AI93" s="5" t="str">
        <f t="shared" ca="1" si="25"/>
        <v/>
      </c>
    </row>
    <row r="94" spans="10:35" x14ac:dyDescent="0.2">
      <c r="J94" s="3">
        <v>92</v>
      </c>
      <c r="K94" s="72">
        <f t="shared" si="26"/>
        <v>0.63199999999999967</v>
      </c>
      <c r="L94" s="57">
        <f t="shared" ca="1" si="27"/>
        <v>141.07975931175582</v>
      </c>
      <c r="M94" s="55">
        <f t="shared" ca="1" si="28"/>
        <v>0.75573830896887784</v>
      </c>
      <c r="N94" s="56">
        <f t="shared" ca="1" si="29"/>
        <v>0.89419458140201835</v>
      </c>
      <c r="O94" s="55">
        <f t="shared" ca="1" si="30"/>
        <v>0.24426169103112216</v>
      </c>
      <c r="P94" s="55">
        <f t="shared" ca="1" si="31"/>
        <v>0.10580541859798165</v>
      </c>
      <c r="Q94" s="57">
        <f t="shared" ca="1" si="17"/>
        <v>64.038967670513614</v>
      </c>
      <c r="R94" s="57">
        <f t="shared" ca="1" si="18"/>
        <v>5.1487545474469005</v>
      </c>
      <c r="S94" s="55">
        <f t="shared" ca="1" si="19"/>
        <v>0.89419458140201835</v>
      </c>
      <c r="T94" s="29">
        <f t="shared" ca="1" si="20"/>
        <v>-0.10580541859798165</v>
      </c>
      <c r="U94" s="58"/>
      <c r="V94" s="10"/>
      <c r="W94" s="10"/>
      <c r="X94" s="10"/>
      <c r="Y94" s="10"/>
      <c r="Z94" s="10"/>
      <c r="AA94" s="64">
        <f ca="1">IFERROR(Sheet3!Q94,"")</f>
        <v>51.63780342995657</v>
      </c>
      <c r="AB94" s="10" t="str">
        <f t="shared" ca="1" si="21"/>
        <v/>
      </c>
      <c r="AC94" s="10" t="str">
        <f t="shared" ca="1" si="22"/>
        <v/>
      </c>
      <c r="AD94" s="65">
        <f ca="1">Sheet3!N94</f>
        <v>1.890027662621236</v>
      </c>
      <c r="AE94" s="65">
        <f ca="1">Sheet3!O94</f>
        <v>2.0474969776173406</v>
      </c>
      <c r="AF94" s="10" t="str">
        <f t="shared" ca="1" si="23"/>
        <v>Hedge</v>
      </c>
      <c r="AG94" s="10" t="str">
        <f t="shared" ca="1" si="24"/>
        <v/>
      </c>
      <c r="AH94" s="3" t="str">
        <f t="shared" ca="1" si="32"/>
        <v/>
      </c>
      <c r="AI94" s="5" t="str">
        <f t="shared" ca="1" si="25"/>
        <v/>
      </c>
    </row>
    <row r="95" spans="10:35" x14ac:dyDescent="0.2">
      <c r="J95" s="3">
        <v>93</v>
      </c>
      <c r="K95" s="72">
        <f t="shared" si="26"/>
        <v>0.62799999999999967</v>
      </c>
      <c r="L95" s="57">
        <f t="shared" ca="1" si="27"/>
        <v>139.7759796289445</v>
      </c>
      <c r="M95" s="55">
        <f t="shared" ca="1" si="28"/>
        <v>0.75150787397716368</v>
      </c>
      <c r="N95" s="56">
        <f t="shared" ca="1" si="29"/>
        <v>0.89139251316443602</v>
      </c>
      <c r="O95" s="55">
        <f t="shared" ca="1" si="30"/>
        <v>0.24849212602283638</v>
      </c>
      <c r="P95" s="55">
        <f t="shared" ca="1" si="31"/>
        <v>0.10860748683556393</v>
      </c>
      <c r="Q95" s="57">
        <f t="shared" ca="1" si="17"/>
        <v>62.806930846330168</v>
      </c>
      <c r="R95" s="57">
        <f t="shared" ca="1" si="18"/>
        <v>5.2500909692244804</v>
      </c>
      <c r="S95" s="55">
        <f t="shared" ca="1" si="19"/>
        <v>0.89139251316443602</v>
      </c>
      <c r="T95" s="29">
        <f t="shared" ca="1" si="20"/>
        <v>-0.10860748683556398</v>
      </c>
      <c r="U95" s="58"/>
      <c r="V95" s="10"/>
      <c r="W95" s="10"/>
      <c r="X95" s="10"/>
      <c r="Y95" s="10"/>
      <c r="Z95" s="10"/>
      <c r="AA95" s="64">
        <f ca="1">IFERROR(Sheet3!Q95,"")</f>
        <v>53.13428460011221</v>
      </c>
      <c r="AB95" s="10" t="str">
        <f t="shared" ca="1" si="21"/>
        <v/>
      </c>
      <c r="AC95" s="10" t="str">
        <f t="shared" ca="1" si="22"/>
        <v/>
      </c>
      <c r="AD95" s="65">
        <f ca="1">Sheet3!N95</f>
        <v>1.24028588971197</v>
      </c>
      <c r="AE95" s="65">
        <f ca="1">Sheet3!O95</f>
        <v>1.5093562523470936</v>
      </c>
      <c r="AF95" s="10" t="str">
        <f t="shared" ca="1" si="23"/>
        <v>Hedge</v>
      </c>
      <c r="AG95" s="10" t="str">
        <f t="shared" ca="1" si="24"/>
        <v/>
      </c>
      <c r="AH95" s="3" t="str">
        <f t="shared" ca="1" si="32"/>
        <v/>
      </c>
      <c r="AI95" s="5" t="str">
        <f t="shared" ca="1" si="25"/>
        <v/>
      </c>
    </row>
    <row r="96" spans="10:35" x14ac:dyDescent="0.2">
      <c r="J96" s="3">
        <v>94</v>
      </c>
      <c r="K96" s="72">
        <f t="shared" si="26"/>
        <v>0.62399999999999967</v>
      </c>
      <c r="L96" s="57">
        <f t="shared" ca="1" si="27"/>
        <v>136.56625553140353</v>
      </c>
      <c r="M96" s="55">
        <f t="shared" ca="1" si="28"/>
        <v>0.73908422385977546</v>
      </c>
      <c r="N96" s="56">
        <f t="shared" ca="1" si="29"/>
        <v>0.88365935221343928</v>
      </c>
      <c r="O96" s="55">
        <f t="shared" ca="1" si="30"/>
        <v>0.26091577614022454</v>
      </c>
      <c r="P96" s="55">
        <f t="shared" ca="1" si="31"/>
        <v>0.11634064778656074</v>
      </c>
      <c r="Q96" s="57">
        <f t="shared" ca="1" si="17"/>
        <v>59.889299796150816</v>
      </c>
      <c r="R96" s="57">
        <f t="shared" ca="1" si="18"/>
        <v>5.5717882353364008</v>
      </c>
      <c r="S96" s="55">
        <f t="shared" ca="1" si="19"/>
        <v>0.88365935221343928</v>
      </c>
      <c r="T96" s="29">
        <f t="shared" ca="1" si="20"/>
        <v>-0.11634064778656072</v>
      </c>
      <c r="U96" s="58"/>
      <c r="V96" s="10"/>
      <c r="W96" s="10"/>
      <c r="X96" s="10"/>
      <c r="Y96" s="10"/>
      <c r="Z96" s="10"/>
      <c r="AA96" s="64">
        <f ca="1">IFERROR(Sheet3!Q96,"")</f>
        <v>54.051721622133428</v>
      </c>
      <c r="AB96" s="10" t="str">
        <f t="shared" ca="1" si="21"/>
        <v/>
      </c>
      <c r="AC96" s="10" t="str">
        <f t="shared" ca="1" si="22"/>
        <v/>
      </c>
      <c r="AD96" s="65">
        <f ca="1">Sheet3!N96</f>
        <v>0.38310800517410826</v>
      </c>
      <c r="AE96" s="65">
        <f ca="1">Sheet3!O96</f>
        <v>0.75852408756510337</v>
      </c>
      <c r="AF96" s="10" t="str">
        <f t="shared" ca="1" si="23"/>
        <v>Hedge</v>
      </c>
      <c r="AG96" s="10" t="str">
        <f t="shared" ca="1" si="24"/>
        <v/>
      </c>
      <c r="AH96" s="3" t="str">
        <f t="shared" ca="1" si="32"/>
        <v/>
      </c>
      <c r="AI96" s="5" t="str">
        <f t="shared" ca="1" si="25"/>
        <v/>
      </c>
    </row>
    <row r="97" spans="10:35" x14ac:dyDescent="0.2">
      <c r="J97" s="3">
        <v>95</v>
      </c>
      <c r="K97" s="72">
        <f t="shared" si="26"/>
        <v>0.61999999999999966</v>
      </c>
      <c r="L97" s="57">
        <f t="shared" ca="1" si="27"/>
        <v>123.16384564643414</v>
      </c>
      <c r="M97" s="55">
        <f t="shared" ca="1" si="28"/>
        <v>0.67591530947623712</v>
      </c>
      <c r="N97" s="56">
        <f t="shared" ca="1" si="29"/>
        <v>0.84314968133185886</v>
      </c>
      <c r="O97" s="55">
        <f t="shared" ca="1" si="30"/>
        <v>0.32408469052376288</v>
      </c>
      <c r="P97" s="55">
        <f t="shared" ca="1" si="31"/>
        <v>0.15685031866814117</v>
      </c>
      <c r="Q97" s="57">
        <f t="shared" ca="1" si="17"/>
        <v>48.23235482392937</v>
      </c>
      <c r="R97" s="57">
        <f t="shared" ca="1" si="18"/>
        <v>7.3468680262719701</v>
      </c>
      <c r="S97" s="55">
        <f t="shared" ca="1" si="19"/>
        <v>0.84314968133185886</v>
      </c>
      <c r="T97" s="29">
        <f t="shared" ca="1" si="20"/>
        <v>-0.15685031866814114</v>
      </c>
      <c r="U97" s="58"/>
      <c r="V97" s="10"/>
      <c r="W97" s="10"/>
      <c r="X97" s="10"/>
      <c r="Y97" s="10"/>
      <c r="Z97" s="10"/>
      <c r="AA97" s="64">
        <f ca="1">IFERROR(Sheet3!Q97,"")</f>
        <v>51.647065420330861</v>
      </c>
      <c r="AB97" s="10" t="str">
        <f t="shared" ca="1" si="21"/>
        <v/>
      </c>
      <c r="AC97" s="10" t="str">
        <f t="shared" ca="1" si="22"/>
        <v/>
      </c>
      <c r="AD97" s="65">
        <f ca="1">Sheet3!N97</f>
        <v>-1.8865820515869132</v>
      </c>
      <c r="AE97" s="65">
        <f ca="1">Sheet3!O97</f>
        <v>-1.0048800052029077</v>
      </c>
      <c r="AF97" s="10" t="str">
        <f t="shared" ca="1" si="23"/>
        <v/>
      </c>
      <c r="AG97" s="10" t="str">
        <f t="shared" ca="1" si="24"/>
        <v/>
      </c>
      <c r="AH97" s="3" t="str">
        <f t="shared" ca="1" si="32"/>
        <v/>
      </c>
      <c r="AI97" s="5" t="str">
        <f t="shared" ca="1" si="25"/>
        <v/>
      </c>
    </row>
    <row r="98" spans="10:35" x14ac:dyDescent="0.2">
      <c r="J98" s="3">
        <v>96</v>
      </c>
      <c r="K98" s="72">
        <f t="shared" si="26"/>
        <v>0.61599999999999966</v>
      </c>
      <c r="L98" s="57">
        <f t="shared" ca="1" si="27"/>
        <v>112.32913963160179</v>
      </c>
      <c r="M98" s="55">
        <f t="shared" ca="1" si="28"/>
        <v>0.61459258148107954</v>
      </c>
      <c r="N98" s="56">
        <f t="shared" ca="1" si="29"/>
        <v>0.79974448097474404</v>
      </c>
      <c r="O98" s="55">
        <f t="shared" ca="1" si="30"/>
        <v>0.38540741851892041</v>
      </c>
      <c r="P98" s="55">
        <f t="shared" ca="1" si="31"/>
        <v>0.20025551902525601</v>
      </c>
      <c r="Q98" s="57">
        <f t="shared" ca="1" si="17"/>
        <v>39.248732870113031</v>
      </c>
      <c r="R98" s="57">
        <f t="shared" ca="1" si="18"/>
        <v>9.2275776287510567</v>
      </c>
      <c r="S98" s="55">
        <f t="shared" ca="1" si="19"/>
        <v>0.79974448097474404</v>
      </c>
      <c r="T98" s="29">
        <f t="shared" ca="1" si="20"/>
        <v>-0.20025551902525596</v>
      </c>
      <c r="U98" s="58"/>
      <c r="V98" s="10"/>
      <c r="W98" s="10"/>
      <c r="X98" s="10"/>
      <c r="Y98" s="10"/>
      <c r="Z98" s="10"/>
      <c r="AA98" s="64">
        <f ca="1">IFERROR(Sheet3!Q98,"")</f>
        <v>43.063926467920453</v>
      </c>
      <c r="AB98" s="10" t="str">
        <f t="shared" ca="1" si="21"/>
        <v/>
      </c>
      <c r="AC98" s="10" t="str">
        <f t="shared" ca="1" si="22"/>
        <v/>
      </c>
      <c r="AD98" s="65">
        <f ca="1">Sheet3!N98</f>
        <v>-4.415938747064672</v>
      </c>
      <c r="AE98" s="65">
        <f ca="1">Sheet3!O98</f>
        <v>-3.278919166444084</v>
      </c>
      <c r="AF98" s="10" t="str">
        <f t="shared" ca="1" si="23"/>
        <v/>
      </c>
      <c r="AG98" s="10" t="str">
        <f t="shared" ca="1" si="24"/>
        <v/>
      </c>
      <c r="AH98" s="3" t="str">
        <f t="shared" ca="1" si="32"/>
        <v/>
      </c>
      <c r="AI98" s="5" t="str">
        <f t="shared" ca="1" si="25"/>
        <v/>
      </c>
    </row>
    <row r="99" spans="10:35" x14ac:dyDescent="0.2">
      <c r="J99" s="3">
        <v>97</v>
      </c>
      <c r="K99" s="72">
        <f t="shared" si="26"/>
        <v>0.61199999999999966</v>
      </c>
      <c r="L99" s="57">
        <f t="shared" ca="1" si="27"/>
        <v>112.02283088746752</v>
      </c>
      <c r="M99" s="55">
        <f t="shared" ca="1" si="28"/>
        <v>0.61348180515608264</v>
      </c>
      <c r="N99" s="56">
        <f t="shared" ca="1" si="29"/>
        <v>0.79842774117927418</v>
      </c>
      <c r="O99" s="55">
        <f t="shared" ca="1" si="30"/>
        <v>0.38651819484391731</v>
      </c>
      <c r="P99" s="55">
        <f t="shared" ca="1" si="31"/>
        <v>0.20157225882072588</v>
      </c>
      <c r="Q99" s="57">
        <f t="shared" ca="1" si="17"/>
        <v>38.929503708769133</v>
      </c>
      <c r="R99" s="57">
        <f t="shared" ca="1" si="18"/>
        <v>9.24429342011938</v>
      </c>
      <c r="S99" s="55">
        <f t="shared" ca="1" si="19"/>
        <v>0.79842774117927418</v>
      </c>
      <c r="T99" s="29">
        <f t="shared" ca="1" si="20"/>
        <v>-0.20157225882072582</v>
      </c>
      <c r="U99" s="58"/>
      <c r="V99" s="10"/>
      <c r="W99" s="10"/>
      <c r="X99" s="10"/>
      <c r="Y99" s="10"/>
      <c r="Z99" s="10"/>
      <c r="AA99" s="64">
        <f ca="1">IFERROR(Sheet3!Q99,"")</f>
        <v>39.079249067775507</v>
      </c>
      <c r="AB99" s="10" t="str">
        <f t="shared" ca="1" si="21"/>
        <v/>
      </c>
      <c r="AC99" s="10" t="str">
        <f t="shared" ca="1" si="22"/>
        <v/>
      </c>
      <c r="AD99" s="65">
        <f ca="1">Sheet3!N99</f>
        <v>-5.5113742340664089</v>
      </c>
      <c r="AE99" s="65">
        <f ca="1">Sheet3!O99</f>
        <v>-4.7672225448589671</v>
      </c>
      <c r="AF99" s="10" t="str">
        <f t="shared" ca="1" si="23"/>
        <v/>
      </c>
      <c r="AG99" s="10" t="str">
        <f t="shared" ca="1" si="24"/>
        <v/>
      </c>
      <c r="AH99" s="3" t="str">
        <f t="shared" ca="1" si="32"/>
        <v/>
      </c>
      <c r="AI99" s="5" t="str">
        <f t="shared" ca="1" si="25"/>
        <v/>
      </c>
    </row>
    <row r="100" spans="10:35" x14ac:dyDescent="0.2">
      <c r="J100" s="3">
        <v>98</v>
      </c>
      <c r="K100" s="72">
        <f t="shared" si="26"/>
        <v>0.60799999999999965</v>
      </c>
      <c r="L100" s="57">
        <f t="shared" ca="1" si="27"/>
        <v>113.03650420584104</v>
      </c>
      <c r="M100" s="55">
        <f t="shared" ca="1" si="28"/>
        <v>0.62057538928999401</v>
      </c>
      <c r="N100" s="56">
        <f t="shared" ca="1" si="29"/>
        <v>0.80311843738636002</v>
      </c>
      <c r="O100" s="55">
        <f t="shared" ca="1" si="30"/>
        <v>0.37942461071000599</v>
      </c>
      <c r="P100" s="55">
        <f t="shared" ca="1" si="31"/>
        <v>0.19688156261363998</v>
      </c>
      <c r="Q100" s="57">
        <f t="shared" ca="1" si="17"/>
        <v>39.666601545280734</v>
      </c>
      <c r="R100" s="57">
        <f t="shared" ca="1" si="18"/>
        <v>8.9973648177911798</v>
      </c>
      <c r="S100" s="55">
        <f t="shared" ca="1" si="19"/>
        <v>0.80311843738636002</v>
      </c>
      <c r="T100" s="29">
        <f t="shared" ca="1" si="20"/>
        <v>-0.19688156261363998</v>
      </c>
      <c r="U100" s="58"/>
      <c r="V100" s="10"/>
      <c r="W100" s="10"/>
      <c r="X100" s="10"/>
      <c r="Y100" s="10"/>
      <c r="Z100" s="10"/>
      <c r="AA100" s="64">
        <f ca="1">IFERROR(Sheet3!Q100,"")</f>
        <v>38.850959858192191</v>
      </c>
      <c r="AB100" s="10" t="str">
        <f t="shared" ca="1" si="21"/>
        <v/>
      </c>
      <c r="AC100" s="10" t="str">
        <f t="shared" ca="1" si="22"/>
        <v/>
      </c>
      <c r="AD100" s="65">
        <f ca="1">Sheet3!N100</f>
        <v>-5.5930251024130939</v>
      </c>
      <c r="AE100" s="65">
        <f ca="1">Sheet3!O100</f>
        <v>-5.317757583228385</v>
      </c>
      <c r="AF100" s="10" t="str">
        <f t="shared" ca="1" si="23"/>
        <v/>
      </c>
      <c r="AG100" s="10" t="str">
        <f t="shared" ca="1" si="24"/>
        <v/>
      </c>
      <c r="AH100" s="3" t="str">
        <f t="shared" ca="1" si="32"/>
        <v/>
      </c>
      <c r="AI100" s="5" t="str">
        <f t="shared" ca="1" si="25"/>
        <v/>
      </c>
    </row>
    <row r="101" spans="10:35" x14ac:dyDescent="0.2">
      <c r="J101" s="3">
        <v>99</v>
      </c>
      <c r="K101" s="72">
        <f t="shared" si="26"/>
        <v>0.60399999999999965</v>
      </c>
      <c r="L101" s="57">
        <f t="shared" ca="1" si="27"/>
        <v>103.46143727515333</v>
      </c>
      <c r="M101" s="55">
        <f t="shared" ca="1" si="28"/>
        <v>0.55821605557970377</v>
      </c>
      <c r="N101" s="56">
        <f t="shared" ca="1" si="29"/>
        <v>0.75505062321180516</v>
      </c>
      <c r="O101" s="55">
        <f t="shared" ca="1" si="30"/>
        <v>0.44178394442029617</v>
      </c>
      <c r="P101" s="55">
        <f t="shared" ca="1" si="31"/>
        <v>0.24494937678819484</v>
      </c>
      <c r="Q101" s="57">
        <f t="shared" ca="1" si="17"/>
        <v>32.123336209352658</v>
      </c>
      <c r="R101" s="57">
        <f t="shared" ca="1" si="18"/>
        <v>11.058823966882493</v>
      </c>
      <c r="S101" s="55">
        <f t="shared" ca="1" si="19"/>
        <v>0.75505062321180516</v>
      </c>
      <c r="T101" s="29">
        <f t="shared" ca="1" si="20"/>
        <v>-0.24494937678819484</v>
      </c>
      <c r="U101" s="58"/>
      <c r="V101" s="10"/>
      <c r="W101" s="10"/>
      <c r="X101" s="10"/>
      <c r="Y101" s="10"/>
      <c r="Z101" s="10"/>
      <c r="AA101" s="64">
        <f ca="1">IFERROR(Sheet3!Q101,"")</f>
        <v>26.221927381667015</v>
      </c>
      <c r="AB101" s="10" t="str">
        <f t="shared" ca="1" si="21"/>
        <v/>
      </c>
      <c r="AC101" s="10" t="str">
        <f t="shared" ca="1" si="22"/>
        <v>Exit Hedge</v>
      </c>
      <c r="AD101" s="65">
        <f ca="1">Sheet3!N101</f>
        <v>-6.5403794827954727</v>
      </c>
      <c r="AE101" s="65">
        <f ca="1">Sheet3!O101</f>
        <v>-6.1328388496064434</v>
      </c>
      <c r="AF101" s="10" t="str">
        <f t="shared" ca="1" si="23"/>
        <v/>
      </c>
      <c r="AG101" s="10" t="str">
        <f t="shared" ca="1" si="24"/>
        <v/>
      </c>
      <c r="AH101" s="3" t="str">
        <f t="shared" ca="1" si="32"/>
        <v/>
      </c>
      <c r="AI101" s="5" t="str">
        <f t="shared" ca="1" si="25"/>
        <v/>
      </c>
    </row>
    <row r="102" spans="10:35" x14ac:dyDescent="0.2">
      <c r="J102" s="3">
        <v>100</v>
      </c>
      <c r="K102" s="72">
        <f t="shared" si="26"/>
        <v>0.59999999999999964</v>
      </c>
      <c r="L102" s="57">
        <f t="shared" ca="1" si="27"/>
        <v>107.35918364493733</v>
      </c>
      <c r="M102" s="55">
        <f t="shared" ca="1" si="28"/>
        <v>0.58561605127307026</v>
      </c>
      <c r="N102" s="56">
        <f t="shared" ca="1" si="29"/>
        <v>0.7759240602190528</v>
      </c>
      <c r="O102" s="55">
        <f t="shared" ca="1" si="30"/>
        <v>0.41438394872692974</v>
      </c>
      <c r="P102" s="55">
        <f t="shared" ca="1" si="31"/>
        <v>0.22407593978094717</v>
      </c>
      <c r="Q102" s="57">
        <f t="shared" ca="1" si="17"/>
        <v>35.032237607457532</v>
      </c>
      <c r="R102" s="57">
        <f t="shared" ca="1" si="18"/>
        <v>10.09964722817665</v>
      </c>
      <c r="S102" s="55">
        <f t="shared" ca="1" si="19"/>
        <v>0.7759240602190528</v>
      </c>
      <c r="T102" s="29">
        <f t="shared" ca="1" si="20"/>
        <v>-0.2240759397809472</v>
      </c>
      <c r="U102" s="58"/>
      <c r="V102" s="10"/>
      <c r="W102" s="10"/>
      <c r="X102" s="10"/>
      <c r="Y102" s="10"/>
      <c r="Z102" s="10"/>
      <c r="AA102" s="64">
        <f ca="1">IFERROR(Sheet3!Q102,"")</f>
        <v>35.276581859439474</v>
      </c>
      <c r="AB102" s="10" t="str">
        <f t="shared" ca="1" si="21"/>
        <v/>
      </c>
      <c r="AC102" s="10" t="str">
        <f t="shared" ca="1" si="22"/>
        <v/>
      </c>
      <c r="AD102" s="65">
        <f ca="1">Sheet3!N102</f>
        <v>-6.0899103375085275</v>
      </c>
      <c r="AE102" s="65">
        <f ca="1">Sheet3!O102</f>
        <v>-6.1042198415411661</v>
      </c>
      <c r="AF102" s="10" t="str">
        <f t="shared" ca="1" si="23"/>
        <v/>
      </c>
      <c r="AG102" s="10" t="str">
        <f t="shared" ca="1" si="24"/>
        <v>Exit Hedge</v>
      </c>
      <c r="AH102" s="3" t="str">
        <f t="shared" ca="1" si="32"/>
        <v/>
      </c>
      <c r="AI102" s="5" t="str">
        <f t="shared" ca="1" si="25"/>
        <v/>
      </c>
    </row>
    <row r="103" spans="10:35" x14ac:dyDescent="0.2">
      <c r="J103" s="3">
        <v>101</v>
      </c>
      <c r="K103" s="72">
        <f t="shared" si="26"/>
        <v>0.59599999999999964</v>
      </c>
      <c r="L103" s="57">
        <f t="shared" ca="1" si="27"/>
        <v>105.13293330855126</v>
      </c>
      <c r="M103" s="55">
        <f t="shared" ca="1" si="28"/>
        <v>0.57117975825602052</v>
      </c>
      <c r="N103" s="56">
        <f t="shared" ca="1" si="29"/>
        <v>0.76417155240018309</v>
      </c>
      <c r="O103" s="55">
        <f t="shared" ca="1" si="30"/>
        <v>0.42882024174397942</v>
      </c>
      <c r="P103" s="55">
        <f t="shared" ca="1" si="31"/>
        <v>0.23582844759981697</v>
      </c>
      <c r="Q103" s="57">
        <f t="shared" ca="1" si="17"/>
        <v>33.242243243677876</v>
      </c>
      <c r="R103" s="57">
        <f t="shared" ca="1" si="18"/>
        <v>10.565582116242947</v>
      </c>
      <c r="S103" s="55">
        <f t="shared" ca="1" si="19"/>
        <v>0.76417155240018309</v>
      </c>
      <c r="T103" s="29">
        <f t="shared" ca="1" si="20"/>
        <v>-0.23582844759981691</v>
      </c>
      <c r="U103" s="58"/>
      <c r="V103" s="10"/>
      <c r="W103" s="10"/>
      <c r="X103" s="10"/>
      <c r="Y103" s="10"/>
      <c r="Z103" s="10"/>
      <c r="AA103" s="64">
        <f ca="1">IFERROR(Sheet3!Q103,"")</f>
        <v>28.541519997072442</v>
      </c>
      <c r="AB103" s="10" t="str">
        <f t="shared" ca="1" si="21"/>
        <v/>
      </c>
      <c r="AC103" s="10" t="str">
        <f t="shared" ca="1" si="22"/>
        <v>Exit Hedge</v>
      </c>
      <c r="AD103" s="65">
        <f ca="1">Sheet3!N103</f>
        <v>-5.7404994823730533</v>
      </c>
      <c r="AE103" s="65">
        <f ca="1">Sheet3!O103</f>
        <v>-5.8617396020957582</v>
      </c>
      <c r="AF103" s="10" t="str">
        <f t="shared" ca="1" si="23"/>
        <v/>
      </c>
      <c r="AG103" s="10" t="str">
        <f t="shared" ca="1" si="24"/>
        <v>Exit Hedge</v>
      </c>
      <c r="AH103" s="3" t="str">
        <f t="shared" ca="1" si="32"/>
        <v/>
      </c>
      <c r="AI103" s="5" t="str">
        <f t="shared" ca="1" si="25"/>
        <v>Exit Hedge</v>
      </c>
    </row>
    <row r="104" spans="10:35" x14ac:dyDescent="0.2">
      <c r="J104" s="3">
        <v>102</v>
      </c>
      <c r="K104" s="72">
        <f t="shared" si="26"/>
        <v>0.59199999999999964</v>
      </c>
      <c r="L104" s="57">
        <f t="shared" ca="1" si="27"/>
        <v>99.292218672373565</v>
      </c>
      <c r="M104" s="55">
        <f t="shared" ca="1" si="28"/>
        <v>0.52989617545520962</v>
      </c>
      <c r="N104" s="56">
        <f t="shared" ca="1" si="29"/>
        <v>0.73026003613660684</v>
      </c>
      <c r="O104" s="55">
        <f t="shared" ca="1" si="30"/>
        <v>0.47010382454479038</v>
      </c>
      <c r="P104" s="55">
        <f t="shared" ca="1" si="31"/>
        <v>0.26973996386339316</v>
      </c>
      <c r="Q104" s="57">
        <f t="shared" ca="1" si="17"/>
        <v>28.800143518263205</v>
      </c>
      <c r="R104" s="57">
        <f t="shared" ca="1" si="18"/>
        <v>11.993886628798858</v>
      </c>
      <c r="S104" s="55">
        <f t="shared" ca="1" si="19"/>
        <v>0.73026003613660684</v>
      </c>
      <c r="T104" s="29">
        <f t="shared" ca="1" si="20"/>
        <v>-0.26973996386339316</v>
      </c>
      <c r="U104" s="58"/>
      <c r="V104" s="10"/>
      <c r="W104" s="10"/>
      <c r="X104" s="10"/>
      <c r="Y104" s="10"/>
      <c r="Z104" s="10"/>
      <c r="AA104" s="64">
        <f ca="1">IFERROR(Sheet3!Q104,"")</f>
        <v>19.804628899768332</v>
      </c>
      <c r="AB104" s="10" t="str">
        <f t="shared" ca="1" si="21"/>
        <v/>
      </c>
      <c r="AC104" s="10" t="str">
        <f t="shared" ca="1" si="22"/>
        <v>Exit Hedge</v>
      </c>
      <c r="AD104" s="65">
        <f ca="1">Sheet3!N104</f>
        <v>-5.9502090122996378</v>
      </c>
      <c r="AE104" s="65">
        <f ca="1">Sheet3!O104</f>
        <v>-5.9207192088983449</v>
      </c>
      <c r="AF104" s="10" t="str">
        <f t="shared" ca="1" si="23"/>
        <v/>
      </c>
      <c r="AG104" s="10" t="str">
        <f t="shared" ca="1" si="24"/>
        <v/>
      </c>
      <c r="AH104" s="3" t="str">
        <f t="shared" ca="1" si="32"/>
        <v/>
      </c>
      <c r="AI104" s="5" t="str">
        <f t="shared" ca="1" si="25"/>
        <v/>
      </c>
    </row>
    <row r="105" spans="10:35" x14ac:dyDescent="0.2">
      <c r="J105" s="3">
        <v>103</v>
      </c>
      <c r="K105" s="72">
        <f t="shared" si="26"/>
        <v>0.58799999999999963</v>
      </c>
      <c r="L105" s="57">
        <f t="shared" ca="1" si="27"/>
        <v>96.891218106636586</v>
      </c>
      <c r="M105" s="55">
        <f t="shared" ca="1" si="28"/>
        <v>0.51229165313564495</v>
      </c>
      <c r="N105" s="56">
        <f t="shared" ca="1" si="29"/>
        <v>0.71484112308121239</v>
      </c>
      <c r="O105" s="55">
        <f t="shared" ca="1" si="30"/>
        <v>0.48770834686435499</v>
      </c>
      <c r="P105" s="55">
        <f t="shared" ca="1" si="31"/>
        <v>0.28515887691878761</v>
      </c>
      <c r="Q105" s="57">
        <f t="shared" ca="1" si="17"/>
        <v>26.989742234130816</v>
      </c>
      <c r="R105" s="57">
        <f t="shared" ca="1" si="18"/>
        <v>12.614186202377081</v>
      </c>
      <c r="S105" s="55">
        <f t="shared" ca="1" si="19"/>
        <v>0.71484112308121239</v>
      </c>
      <c r="T105" s="29">
        <f t="shared" ca="1" si="20"/>
        <v>-0.28515887691878761</v>
      </c>
      <c r="U105" s="58"/>
      <c r="V105" s="10"/>
      <c r="W105" s="10"/>
      <c r="X105" s="10"/>
      <c r="Y105" s="10"/>
      <c r="Z105" s="10"/>
      <c r="AA105" s="64">
        <f ca="1">IFERROR(Sheet3!Q105,"")</f>
        <v>11.675970705120264</v>
      </c>
      <c r="AB105" s="10" t="str">
        <f t="shared" ca="1" si="21"/>
        <v/>
      </c>
      <c r="AC105" s="10" t="str">
        <f t="shared" ca="1" si="22"/>
        <v>Exit Hedge</v>
      </c>
      <c r="AD105" s="65">
        <f ca="1">Sheet3!N105</f>
        <v>-5.9855069028721033</v>
      </c>
      <c r="AE105" s="65">
        <f ca="1">Sheet3!O105</f>
        <v>-5.9639110048808508</v>
      </c>
      <c r="AF105" s="10" t="str">
        <f t="shared" ca="1" si="23"/>
        <v/>
      </c>
      <c r="AG105" s="10" t="str">
        <f t="shared" ca="1" si="24"/>
        <v/>
      </c>
      <c r="AH105" s="3" t="str">
        <f t="shared" ca="1" si="32"/>
        <v/>
      </c>
      <c r="AI105" s="5" t="str">
        <f t="shared" ca="1" si="25"/>
        <v/>
      </c>
    </row>
    <row r="106" spans="10:35" x14ac:dyDescent="0.2">
      <c r="J106" s="3">
        <v>104</v>
      </c>
      <c r="K106" s="72">
        <f t="shared" si="26"/>
        <v>0.58399999999999963</v>
      </c>
      <c r="L106" s="57">
        <f t="shared" ca="1" si="27"/>
        <v>107.72723694939839</v>
      </c>
      <c r="M106" s="55">
        <f t="shared" ca="1" si="28"/>
        <v>0.5910545620177643</v>
      </c>
      <c r="N106" s="56">
        <f t="shared" ca="1" si="29"/>
        <v>0.77792311168827644</v>
      </c>
      <c r="O106" s="55">
        <f t="shared" ca="1" si="30"/>
        <v>0.40894543798223576</v>
      </c>
      <c r="P106" s="55">
        <f t="shared" ca="1" si="31"/>
        <v>0.22207688831172359</v>
      </c>
      <c r="Q106" s="57">
        <f t="shared" ca="1" si="17"/>
        <v>35.014688060161085</v>
      </c>
      <c r="R106" s="57">
        <f t="shared" ca="1" si="18"/>
        <v>9.8328241716491149</v>
      </c>
      <c r="S106" s="55">
        <f t="shared" ca="1" si="19"/>
        <v>0.77792311168827644</v>
      </c>
      <c r="T106" s="29">
        <f t="shared" ca="1" si="20"/>
        <v>-0.22207688831172356</v>
      </c>
      <c r="U106" s="58"/>
      <c r="V106" s="10"/>
      <c r="W106" s="10"/>
      <c r="X106" s="10"/>
      <c r="Y106" s="10"/>
      <c r="Z106" s="10"/>
      <c r="AA106" s="64">
        <f ca="1">IFERROR(Sheet3!Q106,"")</f>
        <v>22.254840893213753</v>
      </c>
      <c r="AB106" s="10" t="str">
        <f t="shared" ca="1" si="21"/>
        <v/>
      </c>
      <c r="AC106" s="10" t="str">
        <f t="shared" ca="1" si="22"/>
        <v>Exit Hedge</v>
      </c>
      <c r="AD106" s="65">
        <f ca="1">Sheet3!N106</f>
        <v>-4.1604961386177024</v>
      </c>
      <c r="AE106" s="65">
        <f ca="1">Sheet3!O106</f>
        <v>-4.7616344273720852</v>
      </c>
      <c r="AF106" s="10" t="str">
        <f t="shared" ca="1" si="23"/>
        <v/>
      </c>
      <c r="AG106" s="10" t="str">
        <f t="shared" ca="1" si="24"/>
        <v>Exit Hedge</v>
      </c>
      <c r="AH106" s="3" t="str">
        <f t="shared" ca="1" si="32"/>
        <v/>
      </c>
      <c r="AI106" s="5" t="str">
        <f t="shared" ca="1" si="25"/>
        <v>Exit Hedge</v>
      </c>
    </row>
    <row r="107" spans="10:35" x14ac:dyDescent="0.2">
      <c r="J107" s="3">
        <v>105</v>
      </c>
      <c r="K107" s="72">
        <f t="shared" si="26"/>
        <v>0.57999999999999963</v>
      </c>
      <c r="L107" s="57">
        <f t="shared" ca="1" si="27"/>
        <v>114.52214361735058</v>
      </c>
      <c r="M107" s="55">
        <f t="shared" ca="1" si="28"/>
        <v>0.63568528128657809</v>
      </c>
      <c r="N107" s="56">
        <f t="shared" ca="1" si="29"/>
        <v>0.81058480322678572</v>
      </c>
      <c r="O107" s="55">
        <f t="shared" ca="1" si="30"/>
        <v>0.36431471871342197</v>
      </c>
      <c r="P107" s="55">
        <f t="shared" ca="1" si="31"/>
        <v>0.18941519677321431</v>
      </c>
      <c r="Q107" s="57">
        <f t="shared" ca="1" si="17"/>
        <v>40.33813691908459</v>
      </c>
      <c r="R107" s="57">
        <f t="shared" ca="1" si="18"/>
        <v>8.3910880465044428</v>
      </c>
      <c r="S107" s="55">
        <f t="shared" ca="1" si="19"/>
        <v>0.81058480322678572</v>
      </c>
      <c r="T107" s="29">
        <f t="shared" ca="1" si="20"/>
        <v>-0.18941519677321428</v>
      </c>
      <c r="U107" s="58"/>
      <c r="V107" s="10"/>
      <c r="W107" s="10"/>
      <c r="X107" s="10"/>
      <c r="Y107" s="10"/>
      <c r="Z107" s="10"/>
      <c r="AA107" s="64">
        <f ca="1">IFERROR(Sheet3!Q107,"")</f>
        <v>29.864820511034509</v>
      </c>
      <c r="AB107" s="10" t="str">
        <f t="shared" ca="1" si="21"/>
        <v/>
      </c>
      <c r="AC107" s="10" t="str">
        <f t="shared" ca="1" si="22"/>
        <v>Exit Hedge</v>
      </c>
      <c r="AD107" s="65">
        <f ca="1">Sheet3!N107</f>
        <v>-2.0038030993805478</v>
      </c>
      <c r="AE107" s="65">
        <f ca="1">Sheet3!O107</f>
        <v>-2.9230802087110606</v>
      </c>
      <c r="AF107" s="10" t="str">
        <f t="shared" ca="1" si="23"/>
        <v/>
      </c>
      <c r="AG107" s="10" t="str">
        <f t="shared" ca="1" si="24"/>
        <v>Exit Hedge</v>
      </c>
      <c r="AH107" s="3" t="str">
        <f t="shared" ca="1" si="32"/>
        <v/>
      </c>
      <c r="AI107" s="5" t="str">
        <f t="shared" ca="1" si="25"/>
        <v>Exit Hedge</v>
      </c>
    </row>
    <row r="108" spans="10:35" x14ac:dyDescent="0.2">
      <c r="J108" s="3">
        <v>106</v>
      </c>
      <c r="K108" s="72">
        <f t="shared" si="26"/>
        <v>0.57599999999999962</v>
      </c>
      <c r="L108" s="57">
        <f t="shared" ca="1" si="27"/>
        <v>111.61867132047409</v>
      </c>
      <c r="M108" s="55">
        <f t="shared" ca="1" si="28"/>
        <v>0.61828569534402245</v>
      </c>
      <c r="N108" s="56">
        <f t="shared" ca="1" si="29"/>
        <v>0.79736442229021709</v>
      </c>
      <c r="O108" s="55">
        <f t="shared" ca="1" si="30"/>
        <v>0.38171430465597755</v>
      </c>
      <c r="P108" s="55">
        <f t="shared" ca="1" si="31"/>
        <v>0.20263557770978294</v>
      </c>
      <c r="Q108" s="57">
        <f t="shared" ca="1" si="17"/>
        <v>37.927374393167433</v>
      </c>
      <c r="R108" s="57">
        <f t="shared" ca="1" si="18"/>
        <v>8.9135302030802066</v>
      </c>
      <c r="S108" s="55">
        <f t="shared" ca="1" si="19"/>
        <v>0.79736442229021709</v>
      </c>
      <c r="T108" s="29">
        <f t="shared" ca="1" si="20"/>
        <v>-0.20263557770978291</v>
      </c>
      <c r="U108" s="58"/>
      <c r="V108" s="10"/>
      <c r="W108" s="10"/>
      <c r="X108" s="10"/>
      <c r="Y108" s="10"/>
      <c r="Z108" s="10"/>
      <c r="AA108" s="64">
        <f ca="1">IFERROR(Sheet3!Q108,"")</f>
        <v>30.239599996168778</v>
      </c>
      <c r="AB108" s="10" t="str">
        <f t="shared" ca="1" si="21"/>
        <v/>
      </c>
      <c r="AC108" s="10" t="str">
        <f t="shared" ca="1" si="22"/>
        <v/>
      </c>
      <c r="AD108" s="65">
        <f ca="1">Sheet3!N108</f>
        <v>-1.1071095780789051</v>
      </c>
      <c r="AE108" s="65">
        <f ca="1">Sheet3!O108</f>
        <v>-1.7124331216229569</v>
      </c>
      <c r="AF108" s="10" t="str">
        <f t="shared" ca="1" si="23"/>
        <v/>
      </c>
      <c r="AG108" s="10" t="str">
        <f t="shared" ca="1" si="24"/>
        <v>Exit Hedge</v>
      </c>
      <c r="AH108" s="3" t="str">
        <f t="shared" ca="1" si="32"/>
        <v/>
      </c>
      <c r="AI108" s="5" t="str">
        <f t="shared" ca="1" si="25"/>
        <v/>
      </c>
    </row>
    <row r="109" spans="10:35" x14ac:dyDescent="0.2">
      <c r="J109" s="3">
        <v>107</v>
      </c>
      <c r="K109" s="72">
        <f t="shared" si="26"/>
        <v>0.57199999999999962</v>
      </c>
      <c r="L109" s="57">
        <f t="shared" ca="1" si="27"/>
        <v>111.39654051135911</v>
      </c>
      <c r="M109" s="55">
        <f t="shared" ca="1" si="28"/>
        <v>0.61769796729628279</v>
      </c>
      <c r="N109" s="56">
        <f t="shared" ca="1" si="29"/>
        <v>0.79640680848413781</v>
      </c>
      <c r="O109" s="55">
        <f t="shared" ca="1" si="30"/>
        <v>0.38230203270371721</v>
      </c>
      <c r="P109" s="55">
        <f t="shared" ca="1" si="31"/>
        <v>0.20359319151586214</v>
      </c>
      <c r="Q109" s="57">
        <f t="shared" ca="1" si="17"/>
        <v>37.673757250548014</v>
      </c>
      <c r="R109" s="57">
        <f t="shared" ca="1" si="18"/>
        <v>8.9117869607778992</v>
      </c>
      <c r="S109" s="55">
        <f t="shared" ca="1" si="19"/>
        <v>0.79640680848413781</v>
      </c>
      <c r="T109" s="29">
        <f t="shared" ca="1" si="20"/>
        <v>-0.20359319151586219</v>
      </c>
      <c r="U109" s="58"/>
      <c r="V109" s="10"/>
      <c r="W109" s="10"/>
      <c r="X109" s="10"/>
      <c r="Y109" s="10"/>
      <c r="Z109" s="10"/>
      <c r="AA109" s="64">
        <f ca="1">IFERROR(Sheet3!Q109,"")</f>
        <v>30.684832649065854</v>
      </c>
      <c r="AB109" s="10" t="str">
        <f t="shared" ca="1" si="21"/>
        <v/>
      </c>
      <c r="AC109" s="10" t="str">
        <f t="shared" ca="1" si="22"/>
        <v/>
      </c>
      <c r="AD109" s="65">
        <f ca="1">Sheet3!N109</f>
        <v>-0.58468316939476495</v>
      </c>
      <c r="AE109" s="65">
        <f ca="1">Sheet3!O109</f>
        <v>-0.96059982013749567</v>
      </c>
      <c r="AF109" s="10" t="str">
        <f t="shared" ca="1" si="23"/>
        <v/>
      </c>
      <c r="AG109" s="10" t="str">
        <f t="shared" ca="1" si="24"/>
        <v>Exit Hedge</v>
      </c>
      <c r="AH109" s="3" t="str">
        <f t="shared" ca="1" si="32"/>
        <v/>
      </c>
      <c r="AI109" s="5" t="str">
        <f t="shared" ca="1" si="25"/>
        <v/>
      </c>
    </row>
    <row r="110" spans="10:35" x14ac:dyDescent="0.2">
      <c r="J110" s="3">
        <v>108</v>
      </c>
      <c r="K110" s="72">
        <f t="shared" si="26"/>
        <v>0.56799999999999962</v>
      </c>
      <c r="L110" s="57">
        <f t="shared" ca="1" si="27"/>
        <v>110.86594814187251</v>
      </c>
      <c r="M110" s="55">
        <f t="shared" ca="1" si="28"/>
        <v>0.61509292499727275</v>
      </c>
      <c r="N110" s="56">
        <f t="shared" ca="1" si="29"/>
        <v>0.79394280113784332</v>
      </c>
      <c r="O110" s="55">
        <f t="shared" ca="1" si="30"/>
        <v>0.38490707500272725</v>
      </c>
      <c r="P110" s="55">
        <f t="shared" ca="1" si="31"/>
        <v>0.20605719886215673</v>
      </c>
      <c r="Q110" s="57">
        <f t="shared" ca="1" si="17"/>
        <v>37.174980562804421</v>
      </c>
      <c r="R110" s="57">
        <f t="shared" ca="1" si="18"/>
        <v>8.9733564431634463</v>
      </c>
      <c r="S110" s="55">
        <f t="shared" ca="1" si="19"/>
        <v>0.79394280113784332</v>
      </c>
      <c r="T110" s="29">
        <f t="shared" ca="1" si="20"/>
        <v>-0.20605719886215668</v>
      </c>
      <c r="U110" s="58"/>
      <c r="V110" s="10"/>
      <c r="W110" s="10"/>
      <c r="X110" s="10"/>
      <c r="Y110" s="10"/>
      <c r="Z110" s="10"/>
      <c r="AA110" s="64">
        <f ca="1">IFERROR(Sheet3!Q110,"")</f>
        <v>31.846218695403053</v>
      </c>
      <c r="AB110" s="10" t="str">
        <f t="shared" ca="1" si="21"/>
        <v/>
      </c>
      <c r="AC110" s="10" t="str">
        <f t="shared" ca="1" si="22"/>
        <v/>
      </c>
      <c r="AD110" s="65">
        <f ca="1">Sheet3!N110</f>
        <v>-0.3378225227351237</v>
      </c>
      <c r="AE110" s="65">
        <f ca="1">Sheet3!O110</f>
        <v>-0.5454149552025811</v>
      </c>
      <c r="AF110" s="10" t="str">
        <f t="shared" ca="1" si="23"/>
        <v/>
      </c>
      <c r="AG110" s="10" t="str">
        <f t="shared" ca="1" si="24"/>
        <v>Exit Hedge</v>
      </c>
      <c r="AH110" s="3" t="str">
        <f t="shared" ca="1" si="32"/>
        <v/>
      </c>
      <c r="AI110" s="5" t="str">
        <f t="shared" ca="1" si="25"/>
        <v/>
      </c>
    </row>
    <row r="111" spans="10:35" x14ac:dyDescent="0.2">
      <c r="J111" s="3">
        <v>109</v>
      </c>
      <c r="K111" s="72">
        <f t="shared" si="26"/>
        <v>0.56399999999999961</v>
      </c>
      <c r="L111" s="57">
        <f t="shared" ca="1" si="27"/>
        <v>105.42984058444424</v>
      </c>
      <c r="M111" s="55">
        <f t="shared" ca="1" si="28"/>
        <v>0.57894554664218623</v>
      </c>
      <c r="N111" s="56">
        <f t="shared" ca="1" si="29"/>
        <v>0.7657421440772143</v>
      </c>
      <c r="O111" s="55">
        <f t="shared" ca="1" si="30"/>
        <v>0.42105445335781372</v>
      </c>
      <c r="P111" s="55">
        <f t="shared" ca="1" si="31"/>
        <v>0.23425785592278564</v>
      </c>
      <c r="Q111" s="57">
        <f t="shared" ca="1" si="17"/>
        <v>32.856697887200617</v>
      </c>
      <c r="R111" s="57">
        <f t="shared" ca="1" si="18"/>
        <v>10.120945838926957</v>
      </c>
      <c r="S111" s="55">
        <f t="shared" ca="1" si="19"/>
        <v>0.7657421440772143</v>
      </c>
      <c r="T111" s="29">
        <f t="shared" ca="1" si="20"/>
        <v>-0.2342578559227857</v>
      </c>
      <c r="U111" s="58"/>
      <c r="V111" s="10"/>
      <c r="W111" s="10"/>
      <c r="X111" s="10"/>
      <c r="Y111" s="10"/>
      <c r="Z111" s="10"/>
      <c r="AA111" s="64">
        <f ca="1">IFERROR(Sheet3!Q111,"")</f>
        <v>35.884771299208623</v>
      </c>
      <c r="AB111" s="10" t="str">
        <f t="shared" ca="1" si="21"/>
        <v/>
      </c>
      <c r="AC111" s="10" t="str">
        <f t="shared" ca="1" si="22"/>
        <v/>
      </c>
      <c r="AD111" s="65">
        <f ca="1">Sheet3!N111</f>
        <v>-0.90845635065805652</v>
      </c>
      <c r="AE111" s="65">
        <f ca="1">Sheet3!O111</f>
        <v>-0.78744255217289805</v>
      </c>
      <c r="AF111" s="10" t="str">
        <f t="shared" ca="1" si="23"/>
        <v/>
      </c>
      <c r="AG111" s="10" t="str">
        <f t="shared" ca="1" si="24"/>
        <v/>
      </c>
      <c r="AH111" s="3" t="str">
        <f t="shared" ca="1" si="32"/>
        <v/>
      </c>
      <c r="AI111" s="5" t="str">
        <f t="shared" ca="1" si="25"/>
        <v/>
      </c>
    </row>
    <row r="112" spans="10:35" x14ac:dyDescent="0.2">
      <c r="J112" s="3">
        <v>110</v>
      </c>
      <c r="K112" s="72">
        <f t="shared" si="26"/>
        <v>0.55999999999999961</v>
      </c>
      <c r="L112" s="57">
        <f t="shared" ca="1" si="27"/>
        <v>117.6683521493589</v>
      </c>
      <c r="M112" s="55">
        <f t="shared" ca="1" si="28"/>
        <v>0.65937064619831753</v>
      </c>
      <c r="N112" s="56">
        <f t="shared" ca="1" si="29"/>
        <v>0.82499712825831828</v>
      </c>
      <c r="O112" s="55">
        <f t="shared" ca="1" si="30"/>
        <v>0.34062935380168252</v>
      </c>
      <c r="P112" s="55">
        <f t="shared" ca="1" si="31"/>
        <v>0.17500287174168169</v>
      </c>
      <c r="Q112" s="57">
        <f t="shared" ca="1" si="17"/>
        <v>42.530365101867389</v>
      </c>
      <c r="R112" s="57">
        <f t="shared" ca="1" si="18"/>
        <v>7.5858767197721413</v>
      </c>
      <c r="S112" s="55">
        <f t="shared" ca="1" si="19"/>
        <v>0.82499712825831828</v>
      </c>
      <c r="T112" s="29">
        <f t="shared" ca="1" si="20"/>
        <v>-0.17500287174168172</v>
      </c>
      <c r="U112" s="58"/>
      <c r="V112" s="10"/>
      <c r="W112" s="10"/>
      <c r="X112" s="10"/>
      <c r="Y112" s="10"/>
      <c r="Z112" s="10"/>
      <c r="AA112" s="64">
        <f ca="1">IFERROR(Sheet3!Q112,"")</f>
        <v>54.156808310019805</v>
      </c>
      <c r="AB112" s="10" t="str">
        <f t="shared" ca="1" si="21"/>
        <v/>
      </c>
      <c r="AC112" s="10" t="str">
        <f t="shared" ca="1" si="22"/>
        <v/>
      </c>
      <c r="AD112" s="65">
        <f ca="1">Sheet3!N112</f>
        <v>0.47957090648219491</v>
      </c>
      <c r="AE112" s="65">
        <f ca="1">Sheet3!O112</f>
        <v>5.7233086930497223E-2</v>
      </c>
      <c r="AF112" s="10" t="str">
        <f t="shared" ca="1" si="23"/>
        <v/>
      </c>
      <c r="AG112" s="10" t="str">
        <f t="shared" ca="1" si="24"/>
        <v/>
      </c>
      <c r="AH112" s="3" t="str">
        <f t="shared" ca="1" si="32"/>
        <v/>
      </c>
      <c r="AI112" s="5" t="str">
        <f t="shared" ca="1" si="25"/>
        <v/>
      </c>
    </row>
    <row r="113" spans="10:35" x14ac:dyDescent="0.2">
      <c r="J113" s="3">
        <v>111</v>
      </c>
      <c r="K113" s="72">
        <f t="shared" si="26"/>
        <v>0.55599999999999961</v>
      </c>
      <c r="L113" s="57">
        <f t="shared" ca="1" si="27"/>
        <v>118.19142354150632</v>
      </c>
      <c r="M113" s="55">
        <f t="shared" ca="1" si="28"/>
        <v>0.66345337709822649</v>
      </c>
      <c r="N113" s="56">
        <f t="shared" ca="1" si="29"/>
        <v>0.82738052171607313</v>
      </c>
      <c r="O113" s="55">
        <f t="shared" ca="1" si="30"/>
        <v>0.33654662290177351</v>
      </c>
      <c r="P113" s="55">
        <f t="shared" ca="1" si="31"/>
        <v>0.17261947828392685</v>
      </c>
      <c r="Q113" s="57">
        <f t="shared" ca="1" si="17"/>
        <v>42.886093298617439</v>
      </c>
      <c r="R113" s="57">
        <f t="shared" ca="1" si="18"/>
        <v>7.4483194764806662</v>
      </c>
      <c r="S113" s="55">
        <f t="shared" ca="1" si="19"/>
        <v>0.82738052171607313</v>
      </c>
      <c r="T113" s="29">
        <f t="shared" ca="1" si="20"/>
        <v>-0.17261947828392687</v>
      </c>
      <c r="U113" s="58"/>
      <c r="V113" s="10"/>
      <c r="W113" s="10"/>
      <c r="X113" s="10"/>
      <c r="Y113" s="10"/>
      <c r="Z113" s="10"/>
      <c r="AA113" s="64">
        <f ca="1">IFERROR(Sheet3!Q113,"")</f>
        <v>54.786361842054824</v>
      </c>
      <c r="AB113" s="10" t="str">
        <f t="shared" ca="1" si="21"/>
        <v/>
      </c>
      <c r="AC113" s="10" t="str">
        <f t="shared" ca="1" si="22"/>
        <v/>
      </c>
      <c r="AD113" s="65">
        <f ca="1">Sheet3!N113</f>
        <v>1.2576235688111694</v>
      </c>
      <c r="AE113" s="65">
        <f ca="1">Sheet3!O113</f>
        <v>0.85749340818427866</v>
      </c>
      <c r="AF113" s="10" t="str">
        <f t="shared" ca="1" si="23"/>
        <v/>
      </c>
      <c r="AG113" s="10" t="str">
        <f t="shared" ca="1" si="24"/>
        <v/>
      </c>
      <c r="AH113" s="3" t="str">
        <f t="shared" ca="1" si="32"/>
        <v/>
      </c>
      <c r="AI113" s="5" t="str">
        <f t="shared" ca="1" si="25"/>
        <v/>
      </c>
    </row>
    <row r="114" spans="10:35" x14ac:dyDescent="0.2">
      <c r="J114" s="3">
        <v>112</v>
      </c>
      <c r="K114" s="72">
        <f t="shared" si="26"/>
        <v>0.5519999999999996</v>
      </c>
      <c r="L114" s="57">
        <f t="shared" ca="1" si="27"/>
        <v>120.88027804565472</v>
      </c>
      <c r="M114" s="55">
        <f t="shared" ca="1" si="28"/>
        <v>0.68006404818911881</v>
      </c>
      <c r="N114" s="56">
        <f t="shared" ca="1" si="29"/>
        <v>0.83841261326390293</v>
      </c>
      <c r="O114" s="55">
        <f t="shared" ca="1" si="30"/>
        <v>0.31993595181088119</v>
      </c>
      <c r="P114" s="55">
        <f t="shared" ca="1" si="31"/>
        <v>0.16158738673609704</v>
      </c>
      <c r="Q114" s="57">
        <f t="shared" ca="1" si="17"/>
        <v>45.049504128976849</v>
      </c>
      <c r="R114" s="57">
        <f t="shared" ca="1" si="18"/>
        <v>6.9526724796706887</v>
      </c>
      <c r="S114" s="55">
        <f t="shared" ca="1" si="19"/>
        <v>0.83841261326390293</v>
      </c>
      <c r="T114" s="29">
        <f t="shared" ca="1" si="20"/>
        <v>-0.16158738673609707</v>
      </c>
      <c r="U114" s="58"/>
      <c r="V114" s="10"/>
      <c r="W114" s="10"/>
      <c r="X114" s="10"/>
      <c r="Y114" s="10"/>
      <c r="Z114" s="10"/>
      <c r="AA114" s="64">
        <f ca="1">IFERROR(Sheet3!Q114,"")</f>
        <v>55.93196680269228</v>
      </c>
      <c r="AB114" s="10" t="str">
        <f t="shared" ca="1" si="21"/>
        <v/>
      </c>
      <c r="AC114" s="10" t="str">
        <f t="shared" ca="1" si="22"/>
        <v/>
      </c>
      <c r="AD114" s="65">
        <f ca="1">Sheet3!N114</f>
        <v>1.9472573513523344</v>
      </c>
      <c r="AE114" s="65">
        <f ca="1">Sheet3!O114</f>
        <v>1.5840027036296491</v>
      </c>
      <c r="AF114" s="10" t="str">
        <f t="shared" ca="1" si="23"/>
        <v/>
      </c>
      <c r="AG114" s="10" t="str">
        <f t="shared" ca="1" si="24"/>
        <v/>
      </c>
      <c r="AH114" s="3" t="str">
        <f t="shared" ca="1" si="32"/>
        <v/>
      </c>
      <c r="AI114" s="5" t="str">
        <f t="shared" ca="1" si="25"/>
        <v/>
      </c>
    </row>
    <row r="115" spans="10:35" x14ac:dyDescent="0.2">
      <c r="J115" s="3">
        <v>113</v>
      </c>
      <c r="K115" s="72">
        <f t="shared" si="26"/>
        <v>0.5479999999999996</v>
      </c>
      <c r="L115" s="57">
        <f t="shared" ca="1" si="27"/>
        <v>122.54100848692684</v>
      </c>
      <c r="M115" s="55">
        <f t="shared" ca="1" si="28"/>
        <v>0.69044467196467152</v>
      </c>
      <c r="N115" s="56">
        <f t="shared" ca="1" si="29"/>
        <v>0.84501865584411839</v>
      </c>
      <c r="O115" s="55">
        <f t="shared" ca="1" si="30"/>
        <v>0.30955532803532854</v>
      </c>
      <c r="P115" s="55">
        <f t="shared" ca="1" si="31"/>
        <v>0.15498134415588163</v>
      </c>
      <c r="Q115" s="57">
        <f t="shared" ca="1" si="17"/>
        <v>46.371468421713594</v>
      </c>
      <c r="R115" s="57">
        <f t="shared" ca="1" si="18"/>
        <v>6.6437137368491115</v>
      </c>
      <c r="S115" s="55">
        <f t="shared" ca="1" si="19"/>
        <v>0.84501865584411839</v>
      </c>
      <c r="T115" s="29">
        <f t="shared" ca="1" si="20"/>
        <v>-0.15498134415588161</v>
      </c>
      <c r="U115" s="58"/>
      <c r="V115" s="10"/>
      <c r="W115" s="10"/>
      <c r="X115" s="10"/>
      <c r="Y115" s="10"/>
      <c r="Z115" s="10"/>
      <c r="AA115" s="64">
        <f ca="1">IFERROR(Sheet3!Q115,"")</f>
        <v>66.391353685856728</v>
      </c>
      <c r="AB115" s="10" t="str">
        <f t="shared" ca="1" si="21"/>
        <v/>
      </c>
      <c r="AC115" s="10" t="str">
        <f t="shared" ca="1" si="22"/>
        <v/>
      </c>
      <c r="AD115" s="65">
        <f ca="1">Sheet3!N115</f>
        <v>2.4066756041204087</v>
      </c>
      <c r="AE115" s="65">
        <f ca="1">Sheet3!O115</f>
        <v>2.132451303956822</v>
      </c>
      <c r="AF115" s="10" t="str">
        <f t="shared" ca="1" si="23"/>
        <v/>
      </c>
      <c r="AG115" s="10" t="str">
        <f t="shared" ca="1" si="24"/>
        <v/>
      </c>
      <c r="AH115" s="3" t="str">
        <f t="shared" ca="1" si="32"/>
        <v/>
      </c>
      <c r="AI115" s="5" t="str">
        <f t="shared" ca="1" si="25"/>
        <v/>
      </c>
    </row>
    <row r="116" spans="10:35" x14ac:dyDescent="0.2">
      <c r="J116" s="3">
        <v>114</v>
      </c>
      <c r="K116" s="72">
        <f t="shared" si="26"/>
        <v>0.54399999999999959</v>
      </c>
      <c r="L116" s="57">
        <f t="shared" ca="1" si="27"/>
        <v>116.7884457836996</v>
      </c>
      <c r="M116" s="55">
        <f t="shared" ca="1" si="28"/>
        <v>0.65799896945149317</v>
      </c>
      <c r="N116" s="56">
        <f t="shared" ca="1" si="29"/>
        <v>0.82207522281033896</v>
      </c>
      <c r="O116" s="55">
        <f t="shared" ca="1" si="30"/>
        <v>0.34200103054850678</v>
      </c>
      <c r="P116" s="55">
        <f t="shared" ca="1" si="31"/>
        <v>0.17792477718966099</v>
      </c>
      <c r="Q116" s="57">
        <f t="shared" ca="1" si="17"/>
        <v>41.498231626346062</v>
      </c>
      <c r="R116" s="57">
        <f t="shared" ca="1" si="18"/>
        <v>7.5528577830204284</v>
      </c>
      <c r="S116" s="55">
        <f t="shared" ca="1" si="19"/>
        <v>0.82207522281033896</v>
      </c>
      <c r="T116" s="29">
        <f t="shared" ca="1" si="20"/>
        <v>-0.17792477718966104</v>
      </c>
      <c r="U116" s="58"/>
      <c r="V116" s="10"/>
      <c r="W116" s="10"/>
      <c r="X116" s="10"/>
      <c r="Y116" s="10"/>
      <c r="Z116" s="10"/>
      <c r="AA116" s="64">
        <f ca="1">IFERROR(Sheet3!Q116,"")</f>
        <v>57.850531982021074</v>
      </c>
      <c r="AB116" s="10" t="str">
        <f t="shared" ca="1" si="21"/>
        <v/>
      </c>
      <c r="AC116" s="10" t="str">
        <f t="shared" ca="1" si="22"/>
        <v/>
      </c>
      <c r="AD116" s="65">
        <f ca="1">Sheet3!N116</f>
        <v>1.724245271558388</v>
      </c>
      <c r="AE116" s="65">
        <f ca="1">Sheet3!O116</f>
        <v>1.8603139490245328</v>
      </c>
      <c r="AF116" s="10" t="str">
        <f t="shared" ca="1" si="23"/>
        <v>Hedge</v>
      </c>
      <c r="AG116" s="10" t="str">
        <f t="shared" ca="1" si="24"/>
        <v/>
      </c>
      <c r="AH116" s="3" t="str">
        <f t="shared" ca="1" si="32"/>
        <v/>
      </c>
      <c r="AI116" s="5" t="str">
        <f t="shared" ca="1" si="25"/>
        <v/>
      </c>
    </row>
    <row r="117" spans="10:35" x14ac:dyDescent="0.2">
      <c r="J117" s="3">
        <v>115</v>
      </c>
      <c r="K117" s="72">
        <f t="shared" si="26"/>
        <v>0.53999999999999959</v>
      </c>
      <c r="L117" s="57">
        <f t="shared" ca="1" si="27"/>
        <v>123.83478914102854</v>
      </c>
      <c r="M117" s="55">
        <f t="shared" ca="1" si="28"/>
        <v>0.69972439441637602</v>
      </c>
      <c r="N117" s="56">
        <f t="shared" ca="1" si="29"/>
        <v>0.8503651710376986</v>
      </c>
      <c r="O117" s="55">
        <f t="shared" ca="1" si="30"/>
        <v>0.30027560558362398</v>
      </c>
      <c r="P117" s="55">
        <f t="shared" ca="1" si="31"/>
        <v>0.14963482896230143</v>
      </c>
      <c r="Q117" s="57">
        <f t="shared" ca="1" si="17"/>
        <v>47.316601311920387</v>
      </c>
      <c r="R117" s="57">
        <f t="shared" ca="1" si="18"/>
        <v>6.3547129860396439</v>
      </c>
      <c r="S117" s="55">
        <f t="shared" ca="1" si="19"/>
        <v>0.8503651710376986</v>
      </c>
      <c r="T117" s="29">
        <f t="shared" ca="1" si="20"/>
        <v>-0.1496348289623014</v>
      </c>
      <c r="U117" s="58"/>
      <c r="V117" s="10"/>
      <c r="W117" s="10"/>
      <c r="X117" s="10"/>
      <c r="Y117" s="10"/>
      <c r="Z117" s="10"/>
      <c r="AA117" s="64">
        <f ca="1">IFERROR(Sheet3!Q117,"")</f>
        <v>64.413757786154463</v>
      </c>
      <c r="AB117" s="10" t="str">
        <f t="shared" ca="1" si="21"/>
        <v/>
      </c>
      <c r="AC117" s="10" t="str">
        <f t="shared" ca="1" si="22"/>
        <v/>
      </c>
      <c r="AD117" s="65">
        <f ca="1">Sheet3!N117</f>
        <v>2.1848451903986046</v>
      </c>
      <c r="AE117" s="65">
        <f ca="1">Sheet3!O117</f>
        <v>2.0766681099405808</v>
      </c>
      <c r="AF117" s="10" t="str">
        <f t="shared" ca="1" si="23"/>
        <v/>
      </c>
      <c r="AG117" s="10" t="str">
        <f t="shared" ca="1" si="24"/>
        <v/>
      </c>
      <c r="AH117" s="3" t="str">
        <f t="shared" ca="1" si="32"/>
        <v/>
      </c>
      <c r="AI117" s="5" t="str">
        <f t="shared" ca="1" si="25"/>
        <v/>
      </c>
    </row>
    <row r="118" spans="10:35" x14ac:dyDescent="0.2">
      <c r="J118" s="3">
        <v>116</v>
      </c>
      <c r="K118" s="72">
        <f t="shared" si="26"/>
        <v>0.53599999999999959</v>
      </c>
      <c r="L118" s="57">
        <f t="shared" ca="1" si="27"/>
        <v>127.15772449834195</v>
      </c>
      <c r="M118" s="55">
        <f t="shared" ca="1" si="28"/>
        <v>0.71851565770458037</v>
      </c>
      <c r="N118" s="56">
        <f t="shared" ca="1" si="29"/>
        <v>0.86234635111774705</v>
      </c>
      <c r="O118" s="55">
        <f t="shared" ca="1" si="30"/>
        <v>0.28148434229541963</v>
      </c>
      <c r="P118" s="55">
        <f t="shared" ca="1" si="31"/>
        <v>0.13765364888225298</v>
      </c>
      <c r="Q118" s="57">
        <f t="shared" ca="1" si="17"/>
        <v>50.08708267182795</v>
      </c>
      <c r="R118" s="57">
        <f t="shared" ca="1" si="18"/>
        <v>5.8320986037357159</v>
      </c>
      <c r="S118" s="55">
        <f t="shared" ca="1" si="19"/>
        <v>0.86234635111774705</v>
      </c>
      <c r="T118" s="29">
        <f t="shared" ca="1" si="20"/>
        <v>-0.13765364888225295</v>
      </c>
      <c r="U118" s="58"/>
      <c r="V118" s="10"/>
      <c r="W118" s="10"/>
      <c r="X118" s="10"/>
      <c r="Y118" s="10"/>
      <c r="Z118" s="10"/>
      <c r="AA118" s="64">
        <f ca="1">IFERROR(Sheet3!Q118,"")</f>
        <v>72.343441216835643</v>
      </c>
      <c r="AB118" s="10" t="str">
        <f t="shared" ca="1" si="21"/>
        <v>Hedge</v>
      </c>
      <c r="AC118" s="10" t="str">
        <f t="shared" ca="1" si="22"/>
        <v/>
      </c>
      <c r="AD118" s="65">
        <f ca="1">Sheet3!N118</f>
        <v>2.7279001820619442</v>
      </c>
      <c r="AE118" s="65">
        <f ca="1">Sheet3!O118</f>
        <v>2.5108228246881565</v>
      </c>
      <c r="AF118" s="10" t="str">
        <f t="shared" ca="1" si="23"/>
        <v/>
      </c>
      <c r="AG118" s="10" t="str">
        <f t="shared" ca="1" si="24"/>
        <v/>
      </c>
      <c r="AH118" s="3" t="str">
        <f t="shared" ca="1" si="32"/>
        <v/>
      </c>
      <c r="AI118" s="5" t="str">
        <f t="shared" ca="1" si="25"/>
        <v/>
      </c>
    </row>
    <row r="119" spans="10:35" x14ac:dyDescent="0.2">
      <c r="J119" s="3">
        <v>117</v>
      </c>
      <c r="K119" s="72">
        <f t="shared" si="26"/>
        <v>0.53199999999999958</v>
      </c>
      <c r="L119" s="57">
        <f t="shared" ca="1" si="27"/>
        <v>132.17431942262985</v>
      </c>
      <c r="M119" s="55">
        <f t="shared" ca="1" si="28"/>
        <v>0.74460480289280029</v>
      </c>
      <c r="N119" s="56">
        <f t="shared" ca="1" si="29"/>
        <v>0.87863206589264209</v>
      </c>
      <c r="O119" s="55">
        <f t="shared" ca="1" si="30"/>
        <v>0.25539519710719966</v>
      </c>
      <c r="P119" s="55">
        <f t="shared" ca="1" si="31"/>
        <v>0.12136793410735786</v>
      </c>
      <c r="Q119" s="57">
        <f t="shared" ca="1" si="17"/>
        <v>54.380589914019403</v>
      </c>
      <c r="R119" s="57">
        <f t="shared" ca="1" si="18"/>
        <v>5.1388612809364496</v>
      </c>
      <c r="S119" s="55">
        <f t="shared" ca="1" si="19"/>
        <v>0.87863206589264209</v>
      </c>
      <c r="T119" s="29">
        <f t="shared" ca="1" si="20"/>
        <v>-0.12136793410735791</v>
      </c>
      <c r="U119" s="58"/>
      <c r="V119" s="10"/>
      <c r="W119" s="10"/>
      <c r="X119" s="10"/>
      <c r="Y119" s="10"/>
      <c r="Z119" s="10"/>
      <c r="AA119" s="64">
        <f ca="1">IFERROR(Sheet3!Q119,"")</f>
        <v>77.152195619188376</v>
      </c>
      <c r="AB119" s="10" t="str">
        <f t="shared" ca="1" si="21"/>
        <v>Hedge</v>
      </c>
      <c r="AC119" s="10" t="str">
        <f t="shared" ca="1" si="22"/>
        <v/>
      </c>
      <c r="AD119" s="65">
        <f ca="1">Sheet3!N119</f>
        <v>3.5045488220499834</v>
      </c>
      <c r="AE119" s="65">
        <f ca="1">Sheet3!O119</f>
        <v>3.1733068229293746</v>
      </c>
      <c r="AF119" s="10" t="str">
        <f t="shared" ca="1" si="23"/>
        <v/>
      </c>
      <c r="AG119" s="10" t="str">
        <f t="shared" ca="1" si="24"/>
        <v/>
      </c>
      <c r="AH119" s="3" t="str">
        <f t="shared" ca="1" si="32"/>
        <v/>
      </c>
      <c r="AI119" s="5" t="str">
        <f t="shared" ca="1" si="25"/>
        <v/>
      </c>
    </row>
    <row r="120" spans="10:35" x14ac:dyDescent="0.2">
      <c r="J120" s="3">
        <v>118</v>
      </c>
      <c r="K120" s="72">
        <f t="shared" si="26"/>
        <v>0.52799999999999958</v>
      </c>
      <c r="L120" s="57">
        <f t="shared" ca="1" si="27"/>
        <v>142.00937814591086</v>
      </c>
      <c r="M120" s="55">
        <f t="shared" ca="1" si="28"/>
        <v>0.78884375450500543</v>
      </c>
      <c r="N120" s="56">
        <f t="shared" ca="1" si="29"/>
        <v>0.90508142803269809</v>
      </c>
      <c r="O120" s="55">
        <f t="shared" ca="1" si="30"/>
        <v>0.21115624549499457</v>
      </c>
      <c r="P120" s="55">
        <f t="shared" ca="1" si="31"/>
        <v>9.4918571967301885E-2</v>
      </c>
      <c r="Q120" s="57">
        <f t="shared" ca="1" si="17"/>
        <v>63.085638729038635</v>
      </c>
      <c r="R120" s="57">
        <f t="shared" ca="1" si="18"/>
        <v>4.0387124800357466</v>
      </c>
      <c r="S120" s="55">
        <f t="shared" ca="1" si="19"/>
        <v>0.90508142803269809</v>
      </c>
      <c r="T120" s="29">
        <f t="shared" ca="1" si="20"/>
        <v>-9.4918571967301912E-2</v>
      </c>
      <c r="U120" s="58"/>
      <c r="V120" s="10"/>
      <c r="W120" s="10"/>
      <c r="X120" s="10"/>
      <c r="Y120" s="10"/>
      <c r="Z120" s="10"/>
      <c r="AA120" s="64">
        <f ca="1">IFERROR(Sheet3!Q120,"")</f>
        <v>76.794698799901852</v>
      </c>
      <c r="AB120" s="10" t="str">
        <f t="shared" ca="1" si="21"/>
        <v>Hedge</v>
      </c>
      <c r="AC120" s="10" t="str">
        <f t="shared" ca="1" si="22"/>
        <v/>
      </c>
      <c r="AD120" s="65">
        <f ca="1">Sheet3!N120</f>
        <v>4.9964660050110581</v>
      </c>
      <c r="AE120" s="65">
        <f ca="1">Sheet3!O120</f>
        <v>4.3887462776504975</v>
      </c>
      <c r="AF120" s="10" t="str">
        <f t="shared" ca="1" si="23"/>
        <v/>
      </c>
      <c r="AG120" s="10" t="str">
        <f t="shared" ca="1" si="24"/>
        <v/>
      </c>
      <c r="AH120" s="3" t="str">
        <f t="shared" ca="1" si="32"/>
        <v/>
      </c>
      <c r="AI120" s="5" t="str">
        <f t="shared" ca="1" si="25"/>
        <v/>
      </c>
    </row>
    <row r="121" spans="10:35" x14ac:dyDescent="0.2">
      <c r="J121" s="3">
        <v>119</v>
      </c>
      <c r="K121" s="72">
        <f t="shared" si="26"/>
        <v>0.52399999999999958</v>
      </c>
      <c r="L121" s="57">
        <f t="shared" ca="1" si="27"/>
        <v>140.8744139791882</v>
      </c>
      <c r="M121" s="55">
        <f t="shared" ca="1" si="28"/>
        <v>0.78548723446216184</v>
      </c>
      <c r="N121" s="56">
        <f t="shared" ca="1" si="29"/>
        <v>0.90278332332152378</v>
      </c>
      <c r="O121" s="55">
        <f t="shared" ca="1" si="30"/>
        <v>0.21451276553783813</v>
      </c>
      <c r="P121" s="55">
        <f t="shared" ca="1" si="31"/>
        <v>9.7216676678476249E-2</v>
      </c>
      <c r="Q121" s="57">
        <f t="shared" ca="1" si="17"/>
        <v>61.989660754255468</v>
      </c>
      <c r="R121" s="57">
        <f t="shared" ca="1" si="18"/>
        <v>4.1075705312701505</v>
      </c>
      <c r="S121" s="55">
        <f t="shared" ca="1" si="19"/>
        <v>0.90278332332152378</v>
      </c>
      <c r="T121" s="29">
        <f t="shared" ca="1" si="20"/>
        <v>-9.7216676678476222E-2</v>
      </c>
      <c r="U121" s="58"/>
      <c r="V121" s="10"/>
      <c r="W121" s="10"/>
      <c r="X121" s="10"/>
      <c r="Y121" s="10"/>
      <c r="Z121" s="10"/>
      <c r="AA121" s="64">
        <f ca="1">IFERROR(Sheet3!Q121,"")</f>
        <v>72.595951022473912</v>
      </c>
      <c r="AB121" s="10" t="str">
        <f t="shared" ca="1" si="21"/>
        <v>Hedge</v>
      </c>
      <c r="AC121" s="10" t="str">
        <f t="shared" ca="1" si="22"/>
        <v/>
      </c>
      <c r="AD121" s="65">
        <f ca="1">Sheet3!N121</f>
        <v>5.3077288800265308</v>
      </c>
      <c r="AE121" s="65">
        <f ca="1">Sheet3!O121</f>
        <v>5.0014013459011863</v>
      </c>
      <c r="AF121" s="10" t="str">
        <f t="shared" ca="1" si="23"/>
        <v/>
      </c>
      <c r="AG121" s="10" t="str">
        <f t="shared" ca="1" si="24"/>
        <v/>
      </c>
      <c r="AH121" s="3" t="str">
        <f t="shared" ca="1" si="32"/>
        <v/>
      </c>
      <c r="AI121" s="5" t="str">
        <f t="shared" ca="1" si="25"/>
        <v/>
      </c>
    </row>
    <row r="122" spans="10:35" x14ac:dyDescent="0.2">
      <c r="J122" s="3">
        <v>120</v>
      </c>
      <c r="K122" s="72">
        <f t="shared" si="26"/>
        <v>0.51999999999999957</v>
      </c>
      <c r="L122" s="57">
        <f t="shared" ca="1" si="27"/>
        <v>144.5017908089653</v>
      </c>
      <c r="M122" s="55">
        <f t="shared" ca="1" si="28"/>
        <v>0.80108119129502597</v>
      </c>
      <c r="N122" s="56">
        <f t="shared" ca="1" si="29"/>
        <v>0.91153476455964599</v>
      </c>
      <c r="O122" s="55">
        <f t="shared" ca="1" si="30"/>
        <v>0.198918808704974</v>
      </c>
      <c r="P122" s="55">
        <f t="shared" ca="1" si="31"/>
        <v>8.8465235440354034E-2</v>
      </c>
      <c r="Q122" s="57">
        <f t="shared" ca="1" si="17"/>
        <v>65.210877879632406</v>
      </c>
      <c r="R122" s="57">
        <f t="shared" ca="1" si="18"/>
        <v>3.731293441970216</v>
      </c>
      <c r="S122" s="55">
        <f t="shared" ca="1" si="19"/>
        <v>0.91153476455964599</v>
      </c>
      <c r="T122" s="29">
        <f t="shared" ca="1" si="20"/>
        <v>-8.8465235440354006E-2</v>
      </c>
      <c r="U122" s="58"/>
      <c r="V122" s="10"/>
      <c r="W122" s="10"/>
      <c r="X122" s="10"/>
      <c r="Y122" s="10"/>
      <c r="Z122" s="10"/>
      <c r="AA122" s="64">
        <f ca="1">IFERROR(Sheet3!Q122,"")</f>
        <v>77.850135138548453</v>
      </c>
      <c r="AB122" s="10" t="str">
        <f t="shared" ca="1" si="21"/>
        <v>Hedge</v>
      </c>
      <c r="AC122" s="10" t="str">
        <f t="shared" ca="1" si="22"/>
        <v/>
      </c>
      <c r="AD122" s="65">
        <f ca="1">Sheet3!N122</f>
        <v>5.603537398669971</v>
      </c>
      <c r="AE122" s="65">
        <f ca="1">Sheet3!O122</f>
        <v>5.4028253810803761</v>
      </c>
      <c r="AF122" s="10" t="str">
        <f t="shared" ca="1" si="23"/>
        <v/>
      </c>
      <c r="AG122" s="10" t="str">
        <f t="shared" ca="1" si="24"/>
        <v/>
      </c>
      <c r="AH122" s="3" t="str">
        <f t="shared" ca="1" si="32"/>
        <v/>
      </c>
      <c r="AI122" s="5" t="str">
        <f t="shared" ca="1" si="25"/>
        <v/>
      </c>
    </row>
    <row r="123" spans="10:35" x14ac:dyDescent="0.2">
      <c r="J123" s="3">
        <v>121</v>
      </c>
      <c r="K123" s="72">
        <f t="shared" si="26"/>
        <v>0.51599999999999957</v>
      </c>
      <c r="L123" s="57">
        <f t="shared" ca="1" si="27"/>
        <v>147.30268322106548</v>
      </c>
      <c r="M123" s="55">
        <f t="shared" ca="1" si="28"/>
        <v>0.8127759535323279</v>
      </c>
      <c r="N123" s="56">
        <f t="shared" ca="1" si="29"/>
        <v>0.91788793089000431</v>
      </c>
      <c r="O123" s="55">
        <f t="shared" ca="1" si="30"/>
        <v>0.1872240464676721</v>
      </c>
      <c r="P123" s="55">
        <f t="shared" ca="1" si="31"/>
        <v>8.2112069109995661E-2</v>
      </c>
      <c r="Q123" s="57">
        <f t="shared" ca="1" si="17"/>
        <v>67.704605552346237</v>
      </c>
      <c r="R123" s="57">
        <f t="shared" ca="1" si="18"/>
        <v>3.4540220773621542</v>
      </c>
      <c r="S123" s="55">
        <f t="shared" ca="1" si="19"/>
        <v>0.91788793089000431</v>
      </c>
      <c r="T123" s="29">
        <f t="shared" ca="1" si="20"/>
        <v>-8.2112069109995689E-2</v>
      </c>
      <c r="U123" s="58"/>
      <c r="V123" s="10"/>
      <c r="W123" s="10"/>
      <c r="X123" s="10"/>
      <c r="Y123" s="10"/>
      <c r="Z123" s="10"/>
      <c r="AA123" s="64">
        <f ca="1">IFERROR(Sheet3!Q123,"")</f>
        <v>79.137692092372021</v>
      </c>
      <c r="AB123" s="10" t="str">
        <f t="shared" ca="1" si="21"/>
        <v>Hedge</v>
      </c>
      <c r="AC123" s="10" t="str">
        <f t="shared" ca="1" si="22"/>
        <v/>
      </c>
      <c r="AD123" s="65">
        <f ca="1">Sheet3!N123</f>
        <v>5.7611851036485007</v>
      </c>
      <c r="AE123" s="65">
        <f ca="1">Sheet3!O123</f>
        <v>5.6417318627924598</v>
      </c>
      <c r="AF123" s="10" t="str">
        <f t="shared" ca="1" si="23"/>
        <v/>
      </c>
      <c r="AG123" s="10" t="str">
        <f t="shared" ca="1" si="24"/>
        <v/>
      </c>
      <c r="AH123" s="3" t="str">
        <f t="shared" ca="1" si="32"/>
        <v/>
      </c>
      <c r="AI123" s="5" t="str">
        <f t="shared" ca="1" si="25"/>
        <v/>
      </c>
    </row>
    <row r="124" spans="10:35" x14ac:dyDescent="0.2">
      <c r="J124" s="3">
        <v>122</v>
      </c>
      <c r="K124" s="72">
        <f t="shared" si="26"/>
        <v>0.51199999999999957</v>
      </c>
      <c r="L124" s="57">
        <f t="shared" ca="1" si="27"/>
        <v>156.10621809426843</v>
      </c>
      <c r="M124" s="55">
        <f t="shared" ca="1" si="28"/>
        <v>0.84345589806966648</v>
      </c>
      <c r="N124" s="56">
        <f t="shared" ca="1" si="29"/>
        <v>0.93443265799939945</v>
      </c>
      <c r="O124" s="55">
        <f t="shared" ca="1" si="30"/>
        <v>0.15654410193033355</v>
      </c>
      <c r="P124" s="55">
        <f t="shared" ca="1" si="31"/>
        <v>6.5567342000600562E-2</v>
      </c>
      <c r="Q124" s="57">
        <f t="shared" ca="1" si="17"/>
        <v>75.794742104307005</v>
      </c>
      <c r="R124" s="57">
        <f t="shared" ca="1" si="18"/>
        <v>2.7705278944505096</v>
      </c>
      <c r="S124" s="55">
        <f t="shared" ca="1" si="19"/>
        <v>0.93443265799939945</v>
      </c>
      <c r="T124" s="29">
        <f t="shared" ca="1" si="20"/>
        <v>-6.5567342000600548E-2</v>
      </c>
      <c r="U124" s="58"/>
      <c r="V124" s="10"/>
      <c r="W124" s="10"/>
      <c r="X124" s="10"/>
      <c r="Y124" s="10"/>
      <c r="Z124" s="10"/>
      <c r="AA124" s="64">
        <f ca="1">IFERROR(Sheet3!Q124,"")</f>
        <v>82.366478148008596</v>
      </c>
      <c r="AB124" s="10" t="str">
        <f t="shared" ca="1" si="21"/>
        <v>Hedge</v>
      </c>
      <c r="AC124" s="10" t="str">
        <f t="shared" ca="1" si="22"/>
        <v/>
      </c>
      <c r="AD124" s="65">
        <f ca="1">Sheet3!N124</f>
        <v>6.6349895224875297</v>
      </c>
      <c r="AE124" s="65">
        <f ca="1">Sheet3!O124</f>
        <v>6.3039036359225067</v>
      </c>
      <c r="AF124" s="10" t="str">
        <f t="shared" ca="1" si="23"/>
        <v/>
      </c>
      <c r="AG124" s="10" t="str">
        <f t="shared" ca="1" si="24"/>
        <v/>
      </c>
      <c r="AH124" s="3" t="str">
        <f t="shared" ca="1" si="32"/>
        <v/>
      </c>
      <c r="AI124" s="5" t="str">
        <f t="shared" ca="1" si="25"/>
        <v/>
      </c>
    </row>
    <row r="125" spans="10:35" x14ac:dyDescent="0.2">
      <c r="J125" s="3">
        <v>123</v>
      </c>
      <c r="K125" s="72">
        <f t="shared" si="26"/>
        <v>0.50799999999999956</v>
      </c>
      <c r="L125" s="57">
        <f t="shared" ca="1" si="27"/>
        <v>151.08108384734828</v>
      </c>
      <c r="M125" s="55">
        <f t="shared" ca="1" si="28"/>
        <v>0.82853397652862526</v>
      </c>
      <c r="N125" s="56">
        <f t="shared" ca="1" si="29"/>
        <v>0.92609447439875636</v>
      </c>
      <c r="O125" s="55">
        <f t="shared" ca="1" si="30"/>
        <v>0.17146602347137471</v>
      </c>
      <c r="P125" s="55">
        <f t="shared" ca="1" si="31"/>
        <v>7.3905525601243624E-2</v>
      </c>
      <c r="Q125" s="57">
        <f t="shared" ca="1" si="17"/>
        <v>71.054308365060507</v>
      </c>
      <c r="R125" s="57">
        <f t="shared" ca="1" si="18"/>
        <v>3.0851433078824897</v>
      </c>
      <c r="S125" s="55">
        <f t="shared" ca="1" si="19"/>
        <v>0.92609447439875636</v>
      </c>
      <c r="T125" s="29">
        <f t="shared" ca="1" si="20"/>
        <v>-7.3905525601243638E-2</v>
      </c>
      <c r="U125" s="58"/>
      <c r="V125" s="10"/>
      <c r="W125" s="10"/>
      <c r="X125" s="10"/>
      <c r="Y125" s="10"/>
      <c r="Z125" s="10"/>
      <c r="AA125" s="64">
        <f ca="1">IFERROR(Sheet3!Q125,"")</f>
        <v>82.853698895859424</v>
      </c>
      <c r="AB125" s="10" t="str">
        <f t="shared" ca="1" si="21"/>
        <v>Hedge</v>
      </c>
      <c r="AC125" s="10" t="str">
        <f t="shared" ca="1" si="22"/>
        <v/>
      </c>
      <c r="AD125" s="65">
        <f ca="1">Sheet3!N125</f>
        <v>5.9886680114464923</v>
      </c>
      <c r="AE125" s="65">
        <f ca="1">Sheet3!O125</f>
        <v>6.093746552938498</v>
      </c>
      <c r="AF125" s="10" t="str">
        <f t="shared" ca="1" si="23"/>
        <v>Hedge</v>
      </c>
      <c r="AG125" s="10" t="str">
        <f t="shared" ca="1" si="24"/>
        <v/>
      </c>
      <c r="AH125" s="3" t="str">
        <f t="shared" ca="1" si="32"/>
        <v>Hedge</v>
      </c>
      <c r="AI125" s="5" t="str">
        <f t="shared" ca="1" si="25"/>
        <v/>
      </c>
    </row>
    <row r="126" spans="10:35" x14ac:dyDescent="0.2">
      <c r="J126" s="3">
        <v>124</v>
      </c>
      <c r="K126" s="72">
        <f t="shared" si="26"/>
        <v>0.50399999999999956</v>
      </c>
      <c r="L126" s="57">
        <f t="shared" ca="1" si="27"/>
        <v>156.864006841709</v>
      </c>
      <c r="M126" s="55">
        <f t="shared" ca="1" si="28"/>
        <v>0.84825488646828018</v>
      </c>
      <c r="N126" s="56">
        <f t="shared" ca="1" si="29"/>
        <v>0.9364861323821978</v>
      </c>
      <c r="O126" s="55">
        <f t="shared" ca="1" si="30"/>
        <v>0.15174511353171977</v>
      </c>
      <c r="P126" s="55">
        <f t="shared" ca="1" si="31"/>
        <v>6.3513867617802158E-2</v>
      </c>
      <c r="Q126" s="57">
        <f t="shared" ca="1" si="17"/>
        <v>76.375491237850213</v>
      </c>
      <c r="R126" s="57">
        <f t="shared" ca="1" si="18"/>
        <v>2.6533288633746004</v>
      </c>
      <c r="S126" s="55">
        <f t="shared" ca="1" si="19"/>
        <v>0.9364861323821978</v>
      </c>
      <c r="T126" s="29">
        <f t="shared" ca="1" si="20"/>
        <v>-6.35138676178022E-2</v>
      </c>
      <c r="U126" s="58"/>
      <c r="V126" s="10"/>
      <c r="W126" s="10"/>
      <c r="X126" s="10"/>
      <c r="Y126" s="10"/>
      <c r="Z126" s="10"/>
      <c r="AA126" s="64">
        <f ca="1">IFERROR(Sheet3!Q126,"")</f>
        <v>81.097308074355965</v>
      </c>
      <c r="AB126" s="10" t="str">
        <f t="shared" ca="1" si="21"/>
        <v>Hedge</v>
      </c>
      <c r="AC126" s="10" t="str">
        <f t="shared" ca="1" si="22"/>
        <v/>
      </c>
      <c r="AD126" s="65">
        <f ca="1">Sheet3!N126</f>
        <v>6.0157750707095943</v>
      </c>
      <c r="AE126" s="65">
        <f ca="1">Sheet3!O126</f>
        <v>6.0417655647858961</v>
      </c>
      <c r="AF126" s="10" t="str">
        <f t="shared" ca="1" si="23"/>
        <v>Hedge</v>
      </c>
      <c r="AG126" s="10" t="str">
        <f t="shared" ca="1" si="24"/>
        <v/>
      </c>
      <c r="AH126" s="3" t="str">
        <f t="shared" ca="1" si="32"/>
        <v>Hedge</v>
      </c>
      <c r="AI126" s="5" t="str">
        <f t="shared" ca="1" si="25"/>
        <v/>
      </c>
    </row>
    <row r="127" spans="10:35" x14ac:dyDescent="0.2">
      <c r="J127" s="3">
        <v>125</v>
      </c>
      <c r="K127" s="72">
        <f t="shared" si="26"/>
        <v>0.49999999999999956</v>
      </c>
      <c r="L127" s="57">
        <f t="shared" ca="1" si="27"/>
        <v>164.72292539955723</v>
      </c>
      <c r="M127" s="55">
        <f t="shared" ca="1" si="28"/>
        <v>0.87141421631905014</v>
      </c>
      <c r="N127" s="56">
        <f t="shared" ca="1" si="29"/>
        <v>0.94824565647803982</v>
      </c>
      <c r="O127" s="55">
        <f t="shared" ca="1" si="30"/>
        <v>0.12858578368094981</v>
      </c>
      <c r="P127" s="55">
        <f t="shared" ca="1" si="31"/>
        <v>5.1754343521960157E-2</v>
      </c>
      <c r="Q127" s="57">
        <f t="shared" ca="1" si="17"/>
        <v>83.720726242678197</v>
      </c>
      <c r="R127" s="57">
        <f t="shared" ca="1" si="18"/>
        <v>2.1695817626006644</v>
      </c>
      <c r="S127" s="55">
        <f t="shared" ca="1" si="19"/>
        <v>0.94824565647803982</v>
      </c>
      <c r="T127" s="29">
        <f t="shared" ca="1" si="20"/>
        <v>-5.1754343521960178E-2</v>
      </c>
      <c r="U127" s="58"/>
      <c r="V127" s="10"/>
      <c r="W127" s="10"/>
      <c r="X127" s="10"/>
      <c r="Y127" s="10"/>
      <c r="Z127" s="10"/>
      <c r="AA127" s="64">
        <f ca="1">IFERROR(Sheet3!Q127,"")</f>
        <v>83.068222207801483</v>
      </c>
      <c r="AB127" s="10" t="str">
        <f t="shared" ca="1" si="21"/>
        <v>Hedge</v>
      </c>
      <c r="AC127" s="10" t="str">
        <f t="shared" ca="1" si="22"/>
        <v/>
      </c>
      <c r="AD127" s="65">
        <f ca="1">Sheet3!N127</f>
        <v>6.6770363053157382</v>
      </c>
      <c r="AE127" s="65">
        <f ca="1">Sheet3!O127</f>
        <v>6.4652793918057903</v>
      </c>
      <c r="AF127" s="10" t="str">
        <f t="shared" ca="1" si="23"/>
        <v/>
      </c>
      <c r="AG127" s="10" t="str">
        <f t="shared" ca="1" si="24"/>
        <v/>
      </c>
      <c r="AH127" s="3" t="str">
        <f t="shared" ca="1" si="32"/>
        <v/>
      </c>
      <c r="AI127" s="5" t="str">
        <f t="shared" ca="1" si="25"/>
        <v/>
      </c>
    </row>
    <row r="128" spans="10:35" x14ac:dyDescent="0.2">
      <c r="J128" s="3">
        <v>126</v>
      </c>
      <c r="K128" s="72">
        <f t="shared" si="26"/>
        <v>0.49599999999999955</v>
      </c>
      <c r="L128" s="57">
        <f t="shared" ca="1" si="27"/>
        <v>162.87483579668913</v>
      </c>
      <c r="M128" s="55">
        <f t="shared" ca="1" si="28"/>
        <v>0.8677959201053842</v>
      </c>
      <c r="N128" s="56">
        <f t="shared" ca="1" si="29"/>
        <v>0.94619440064702454</v>
      </c>
      <c r="O128" s="55">
        <f t="shared" ca="1" si="30"/>
        <v>0.13220407989461577</v>
      </c>
      <c r="P128" s="55">
        <f t="shared" ca="1" si="31"/>
        <v>5.3805599352975499E-2</v>
      </c>
      <c r="Q128" s="57">
        <f t="shared" ca="1" si="17"/>
        <v>81.909137402158876</v>
      </c>
      <c r="R128" s="57">
        <f t="shared" ca="1" si="18"/>
        <v>2.236029756258672</v>
      </c>
      <c r="S128" s="55">
        <f t="shared" ca="1" si="19"/>
        <v>0.94619440064702454</v>
      </c>
      <c r="T128" s="29">
        <f t="shared" ca="1" si="20"/>
        <v>-5.3805599352975464E-2</v>
      </c>
      <c r="U128" s="58"/>
      <c r="V128" s="10"/>
      <c r="W128" s="10"/>
      <c r="X128" s="10"/>
      <c r="Y128" s="10"/>
      <c r="Z128" s="10"/>
      <c r="AA128" s="64">
        <f ca="1">IFERROR(Sheet3!Q128,"")</f>
        <v>80.204932673144754</v>
      </c>
      <c r="AB128" s="10" t="str">
        <f t="shared" ca="1" si="21"/>
        <v>Hedge</v>
      </c>
      <c r="AC128" s="10" t="str">
        <f t="shared" ca="1" si="22"/>
        <v/>
      </c>
      <c r="AD128" s="65">
        <f ca="1">Sheet3!N128</f>
        <v>6.3381612630355164</v>
      </c>
      <c r="AE128" s="65">
        <f ca="1">Sheet3!O128</f>
        <v>6.3805339726256083</v>
      </c>
      <c r="AF128" s="10" t="str">
        <f t="shared" ca="1" si="23"/>
        <v>Hedge</v>
      </c>
      <c r="AG128" s="10" t="str">
        <f t="shared" ca="1" si="24"/>
        <v/>
      </c>
      <c r="AH128" s="3" t="str">
        <f t="shared" ca="1" si="32"/>
        <v>Hedge</v>
      </c>
      <c r="AI128" s="5" t="str">
        <f t="shared" ca="1" si="25"/>
        <v/>
      </c>
    </row>
    <row r="129" spans="10:35" x14ac:dyDescent="0.2">
      <c r="J129" s="3">
        <v>127</v>
      </c>
      <c r="K129" s="72">
        <f t="shared" si="26"/>
        <v>0.49199999999999955</v>
      </c>
      <c r="L129" s="57">
        <f t="shared" ca="1" si="27"/>
        <v>171.48191122762876</v>
      </c>
      <c r="M129" s="55">
        <f t="shared" ca="1" si="28"/>
        <v>0.89003278237137406</v>
      </c>
      <c r="N129" s="56">
        <f t="shared" ca="1" si="29"/>
        <v>0.95707445868871599</v>
      </c>
      <c r="O129" s="55">
        <f t="shared" ca="1" si="30"/>
        <v>0.10996721762862589</v>
      </c>
      <c r="P129" s="55">
        <f t="shared" ca="1" si="31"/>
        <v>4.2925541311284059E-2</v>
      </c>
      <c r="Q129" s="57">
        <f t="shared" ca="1" si="17"/>
        <v>90.042028144155722</v>
      </c>
      <c r="R129" s="57">
        <f t="shared" ca="1" si="18"/>
        <v>1.7918030815691646</v>
      </c>
      <c r="S129" s="55">
        <f t="shared" ca="1" si="19"/>
        <v>0.95707445868871599</v>
      </c>
      <c r="T129" s="29">
        <f t="shared" ca="1" si="20"/>
        <v>-4.292554131128401E-2</v>
      </c>
      <c r="U129" s="58"/>
      <c r="V129" s="10"/>
      <c r="W129" s="10"/>
      <c r="X129" s="10"/>
      <c r="Y129" s="10"/>
      <c r="Z129" s="10"/>
      <c r="AA129" s="64">
        <f ca="1">IFERROR(Sheet3!Q129,"")</f>
        <v>82.003246082464386</v>
      </c>
      <c r="AB129" s="10" t="str">
        <f t="shared" ca="1" si="21"/>
        <v>Hedge</v>
      </c>
      <c r="AC129" s="10" t="str">
        <f t="shared" ca="1" si="22"/>
        <v/>
      </c>
      <c r="AD129" s="65">
        <f ca="1">Sheet3!N129</f>
        <v>6.8824938804089868</v>
      </c>
      <c r="AE129" s="65">
        <f ca="1">Sheet3!O129</f>
        <v>6.7151739111478612</v>
      </c>
      <c r="AF129" s="10" t="str">
        <f t="shared" ca="1" si="23"/>
        <v/>
      </c>
      <c r="AG129" s="10" t="str">
        <f t="shared" ca="1" si="24"/>
        <v/>
      </c>
      <c r="AH129" s="3" t="str">
        <f t="shared" ca="1" si="32"/>
        <v/>
      </c>
      <c r="AI129" s="5" t="str">
        <f t="shared" ca="1" si="25"/>
        <v/>
      </c>
    </row>
    <row r="130" spans="10:35" x14ac:dyDescent="0.2">
      <c r="J130" s="3">
        <v>128</v>
      </c>
      <c r="K130" s="72">
        <f t="shared" si="26"/>
        <v>0.48799999999999955</v>
      </c>
      <c r="L130" s="57">
        <f t="shared" ca="1" si="27"/>
        <v>166.49923865876329</v>
      </c>
      <c r="M130" s="55">
        <f t="shared" ca="1" si="28"/>
        <v>0.87953927514685537</v>
      </c>
      <c r="N130" s="56">
        <f t="shared" ca="1" si="29"/>
        <v>0.95171209711225679</v>
      </c>
      <c r="O130" s="55">
        <f t="shared" ca="1" si="30"/>
        <v>0.12046072485314469</v>
      </c>
      <c r="P130" s="55">
        <f t="shared" ca="1" si="31"/>
        <v>4.8287902887743206E-2</v>
      </c>
      <c r="Q130" s="57">
        <f t="shared" ca="1" si="17"/>
        <v>85.227443935095081</v>
      </c>
      <c r="R130" s="57">
        <f t="shared" ca="1" si="18"/>
        <v>1.9898602424539682</v>
      </c>
      <c r="S130" s="55">
        <f t="shared" ca="1" si="19"/>
        <v>0.95171209711225679</v>
      </c>
      <c r="T130" s="29">
        <f t="shared" ca="1" si="20"/>
        <v>-4.8287902887743206E-2</v>
      </c>
      <c r="U130" s="58"/>
      <c r="V130" s="10"/>
      <c r="W130" s="10"/>
      <c r="X130" s="10"/>
      <c r="Y130" s="10"/>
      <c r="Z130" s="10"/>
      <c r="AA130" s="64">
        <f ca="1">IFERROR(Sheet3!Q130,"")</f>
        <v>82.83732447106587</v>
      </c>
      <c r="AB130" s="10" t="str">
        <f t="shared" ca="1" si="21"/>
        <v>Hedge</v>
      </c>
      <c r="AC130" s="10" t="str">
        <f t="shared" ca="1" si="22"/>
        <v/>
      </c>
      <c r="AD130" s="65">
        <f ca="1">Sheet3!N130</f>
        <v>6.0496153417988694</v>
      </c>
      <c r="AE130" s="65">
        <f ca="1">Sheet3!O130</f>
        <v>6.2714681982485345</v>
      </c>
      <c r="AF130" s="10" t="str">
        <f t="shared" ca="1" si="23"/>
        <v>Hedge</v>
      </c>
      <c r="AG130" s="10" t="str">
        <f t="shared" ca="1" si="24"/>
        <v/>
      </c>
      <c r="AH130" s="3" t="str">
        <f t="shared" ca="1" si="32"/>
        <v>Hedge</v>
      </c>
      <c r="AI130" s="5" t="str">
        <f t="shared" ca="1" si="25"/>
        <v/>
      </c>
    </row>
    <row r="131" spans="10:35" x14ac:dyDescent="0.2">
      <c r="J131" s="3">
        <v>129</v>
      </c>
      <c r="K131" s="72">
        <f t="shared" si="26"/>
        <v>0.48399999999999954</v>
      </c>
      <c r="L131" s="57">
        <f t="shared" ca="1" si="27"/>
        <v>185.60308723386387</v>
      </c>
      <c r="M131" s="55">
        <f t="shared" ca="1" si="28"/>
        <v>0.91951824198812582</v>
      </c>
      <c r="N131" s="56">
        <f t="shared" ca="1" si="29"/>
        <v>0.97054263626499127</v>
      </c>
      <c r="O131" s="55">
        <f t="shared" ca="1" si="30"/>
        <v>8.0481758011874155E-2</v>
      </c>
      <c r="P131" s="55">
        <f t="shared" ca="1" si="31"/>
        <v>2.9457363735008693E-2</v>
      </c>
      <c r="Q131" s="57">
        <f t="shared" ref="Q131:Q194" ca="1" si="33">IFERROR(MAX(((((L131*EXP(-$B$4*K131))*N131)-($B$2*EXP(-$B$3*K131))*M131)),0),"")</f>
        <v>103.54753220186606</v>
      </c>
      <c r="R131" s="57">
        <f t="shared" ref="R131:R194" ca="1" si="34">IFERROR(MAX(((($B$2*EXP(-$B$3*K131))*O131)-(L131*EXP(-$B$4*$B$6))*P131),0),"")</f>
        <v>1.2360795259149091</v>
      </c>
      <c r="S131" s="55">
        <f t="shared" ref="S131:S194" ca="1" si="35">IFERROR(N131*EXP(-$B$4*K131),"")</f>
        <v>0.97054263626499127</v>
      </c>
      <c r="T131" s="29">
        <f t="shared" ref="T131:T194" ca="1" si="36">IFERROR((N131-1)*EXP(-$B$4*K131),"")</f>
        <v>-2.9457363735008735E-2</v>
      </c>
      <c r="U131" s="58"/>
      <c r="V131" s="10"/>
      <c r="W131" s="10"/>
      <c r="X131" s="10"/>
      <c r="Y131" s="10"/>
      <c r="Z131" s="10"/>
      <c r="AA131" s="64">
        <f ca="1">IFERROR(Sheet3!Q131,"")</f>
        <v>85.195603722486098</v>
      </c>
      <c r="AB131" s="10" t="str">
        <f t="shared" ref="AB131:AB194" ca="1" si="37">IF(AA131&gt;$B$12,"Hedge","")</f>
        <v>Hedge</v>
      </c>
      <c r="AC131" s="10" t="str">
        <f t="shared" ref="AC131:AC194" ca="1" si="38">IF(AA131="","",IF(AA131&lt;$B$13,"Exit Hedge",""))</f>
        <v/>
      </c>
      <c r="AD131" s="65">
        <f ca="1">Sheet3!N131</f>
        <v>7.7492855751002878</v>
      </c>
      <c r="AE131" s="65">
        <f ca="1">Sheet3!O131</f>
        <v>7.2566797828163701</v>
      </c>
      <c r="AF131" s="10" t="str">
        <f t="shared" ref="AF131:AF194" ca="1" si="39">IF(AD131&gt;0,IF(AD131&lt;AE131,"Hedge",""),"")</f>
        <v/>
      </c>
      <c r="AG131" s="10" t="str">
        <f t="shared" ref="AG131:AG194" ca="1" si="40">IF(AD131&lt;0,IF(AD131&gt;AE131,"Exit Hedge",""),"")</f>
        <v/>
      </c>
      <c r="AH131" s="3" t="str">
        <f t="shared" ca="1" si="32"/>
        <v/>
      </c>
      <c r="AI131" s="5" t="str">
        <f t="shared" ref="AI131:AI194" ca="1" si="41">IF(AND(AG131="Exit Hedge",AC131="Exit Hedge"),"Exit Hedge","")</f>
        <v/>
      </c>
    </row>
    <row r="132" spans="10:35" x14ac:dyDescent="0.2">
      <c r="J132" s="3">
        <v>130</v>
      </c>
      <c r="K132" s="72">
        <f t="shared" ref="K132:K195" si="42">IFERROR(IF(K131-$B$7&gt;0,K131-$B$7,""),"")</f>
        <v>0.47999999999999954</v>
      </c>
      <c r="L132" s="57">
        <f t="shared" ref="L132:L195" ca="1" si="43">(L131+$B$8*$B$7*L131+$B$5*NORMSINV(RAND())*SQRT($B$7)*L131)</f>
        <v>176.31814775577266</v>
      </c>
      <c r="M132" s="55">
        <f t="shared" ref="M132:M195" ca="1" si="44">IFERROR(_xlfn.NORM.S.DIST((((LN(L132/$B$2)+($B$3-$B$4-($B$5^2)/2)*K132)/($B$5*SQRT(K132)))),TRUE),"")</f>
        <v>0.90373390715637292</v>
      </c>
      <c r="N132" s="56">
        <f t="shared" ref="N132:N195" ca="1" si="45">IFERROR(_xlfn.NORM.S.DIST((((LN(L132/$B$2)+($B$3-$B$4+($B$5^2)/2)*K132)/($B$5*SQRT(K132)))),TRUE),"")</f>
        <v>0.96311997712480779</v>
      </c>
      <c r="O132" s="55">
        <f t="shared" ref="O132:O195" ca="1" si="46">IFERROR(_xlfn.NORM.S.DIST(-(((LN(L132/$B$2)+($B$3-$B$4-($B$5^2)/2)*K132)/($B$5*SQRT(K132)))),TRUE),"")</f>
        <v>9.626609284362711E-2</v>
      </c>
      <c r="P132" s="55">
        <f t="shared" ref="P132:P195" ca="1" si="47">IFERROR(_xlfn.NORM.S.DIST(-(((LN(L132/$B$2)+($B$3-$B$4+($B$5^2)/2)*K132)/($B$5*SQRT(K132)))),TRUE),"")</f>
        <v>3.6880022875192153E-2</v>
      </c>
      <c r="Q132" s="57">
        <f t="shared" ca="1" si="33"/>
        <v>94.51495277169883</v>
      </c>
      <c r="R132" s="57">
        <f t="shared" ca="1" si="34"/>
        <v>1.5184299602253786</v>
      </c>
      <c r="S132" s="55">
        <f t="shared" ca="1" si="35"/>
        <v>0.96311997712480779</v>
      </c>
      <c r="T132" s="29">
        <f t="shared" ca="1" si="36"/>
        <v>-3.6880022875192209E-2</v>
      </c>
      <c r="U132" s="58"/>
      <c r="V132" s="10"/>
      <c r="W132" s="10"/>
      <c r="X132" s="10"/>
      <c r="Y132" s="10"/>
      <c r="Z132" s="10"/>
      <c r="AA132" s="64">
        <f ca="1">IFERROR(Sheet3!Q132,"")</f>
        <v>76.229517559233614</v>
      </c>
      <c r="AB132" s="10" t="str">
        <f t="shared" ca="1" si="37"/>
        <v>Hedge</v>
      </c>
      <c r="AC132" s="10" t="str">
        <f t="shared" ca="1" si="38"/>
        <v/>
      </c>
      <c r="AD132" s="65">
        <f ca="1">Sheet3!N132</f>
        <v>6.9011653974421847</v>
      </c>
      <c r="AE132" s="65">
        <f ca="1">Sheet3!O132</f>
        <v>7.0196701925669132</v>
      </c>
      <c r="AF132" s="10" t="str">
        <f t="shared" ca="1" si="39"/>
        <v>Hedge</v>
      </c>
      <c r="AG132" s="10" t="str">
        <f t="shared" ca="1" si="40"/>
        <v/>
      </c>
      <c r="AH132" s="3" t="str">
        <f t="shared" ca="1" si="32"/>
        <v>Hedge</v>
      </c>
      <c r="AI132" s="5" t="str">
        <f t="shared" ca="1" si="41"/>
        <v/>
      </c>
    </row>
    <row r="133" spans="10:35" x14ac:dyDescent="0.2">
      <c r="J133" s="3">
        <v>131</v>
      </c>
      <c r="K133" s="72">
        <f t="shared" si="42"/>
        <v>0.47599999999999953</v>
      </c>
      <c r="L133" s="57">
        <f t="shared" ca="1" si="43"/>
        <v>167.07458620358932</v>
      </c>
      <c r="M133" s="55">
        <f t="shared" ca="1" si="44"/>
        <v>0.88461361698511087</v>
      </c>
      <c r="N133" s="56">
        <f t="shared" ca="1" si="45"/>
        <v>0.95364960173450875</v>
      </c>
      <c r="O133" s="55">
        <f t="shared" ca="1" si="46"/>
        <v>0.1153863830148891</v>
      </c>
      <c r="P133" s="55">
        <f t="shared" ca="1" si="47"/>
        <v>4.6350398265491206E-2</v>
      </c>
      <c r="Q133" s="57">
        <f t="shared" ca="1" si="33"/>
        <v>85.596629121296459</v>
      </c>
      <c r="R133" s="57">
        <f t="shared" ca="1" si="34"/>
        <v>1.873669046875559</v>
      </c>
      <c r="S133" s="55">
        <f t="shared" ca="1" si="35"/>
        <v>0.95364960173450875</v>
      </c>
      <c r="T133" s="29">
        <f t="shared" ca="1" si="36"/>
        <v>-4.6350398265491255E-2</v>
      </c>
      <c r="U133" s="58"/>
      <c r="V133" s="10"/>
      <c r="W133" s="10"/>
      <c r="X133" s="10"/>
      <c r="Y133" s="10"/>
      <c r="Z133" s="10"/>
      <c r="AA133" s="64">
        <f ca="1">IFERROR(Sheet3!Q133,"")</f>
        <v>67.817350769387247</v>
      </c>
      <c r="AB133" s="10" t="str">
        <f t="shared" ca="1" si="37"/>
        <v/>
      </c>
      <c r="AC133" s="10" t="str">
        <f t="shared" ca="1" si="38"/>
        <v/>
      </c>
      <c r="AD133" s="65">
        <f ca="1">Sheet3!N133</f>
        <v>4.7562820692373009</v>
      </c>
      <c r="AE133" s="65">
        <f ca="1">Sheet3!O133</f>
        <v>5.5107447770138389</v>
      </c>
      <c r="AF133" s="10" t="str">
        <f t="shared" ca="1" si="39"/>
        <v>Hedge</v>
      </c>
      <c r="AG133" s="10" t="str">
        <f t="shared" ca="1" si="40"/>
        <v/>
      </c>
      <c r="AH133" s="3" t="str">
        <f t="shared" ca="1" si="32"/>
        <v/>
      </c>
      <c r="AI133" s="5" t="str">
        <f t="shared" ca="1" si="41"/>
        <v/>
      </c>
    </row>
    <row r="134" spans="10:35" x14ac:dyDescent="0.2">
      <c r="J134" s="3">
        <v>132</v>
      </c>
      <c r="K134" s="72">
        <f t="shared" si="42"/>
        <v>0.47199999999999953</v>
      </c>
      <c r="L134" s="57">
        <f t="shared" ca="1" si="43"/>
        <v>163.48566983993612</v>
      </c>
      <c r="M134" s="55">
        <f t="shared" ca="1" si="44"/>
        <v>0.87688875746383976</v>
      </c>
      <c r="N134" s="56">
        <f t="shared" ca="1" si="45"/>
        <v>0.94954826620851818</v>
      </c>
      <c r="O134" s="55">
        <f t="shared" ca="1" si="46"/>
        <v>0.12311124253616022</v>
      </c>
      <c r="P134" s="55">
        <f t="shared" ca="1" si="47"/>
        <v>5.0451733791481865E-2</v>
      </c>
      <c r="Q134" s="57">
        <f t="shared" ca="1" si="33"/>
        <v>82.121113303252571</v>
      </c>
      <c r="R134" s="57">
        <f t="shared" ca="1" si="34"/>
        <v>2.0170815797249553</v>
      </c>
      <c r="S134" s="55">
        <f t="shared" ca="1" si="35"/>
        <v>0.94954826620851818</v>
      </c>
      <c r="T134" s="29">
        <f t="shared" ca="1" si="36"/>
        <v>-5.0451733791481823E-2</v>
      </c>
      <c r="U134" s="58"/>
      <c r="V134" s="10"/>
      <c r="W134" s="10"/>
      <c r="X134" s="10"/>
      <c r="Y134" s="10"/>
      <c r="Z134" s="10"/>
      <c r="AA134" s="64">
        <f ca="1">IFERROR(Sheet3!Q134,"")</f>
        <v>61.710996137553394</v>
      </c>
      <c r="AB134" s="10" t="str">
        <f t="shared" ca="1" si="37"/>
        <v/>
      </c>
      <c r="AC134" s="10" t="str">
        <f t="shared" ca="1" si="38"/>
        <v/>
      </c>
      <c r="AD134" s="65">
        <f ca="1">Sheet3!N134</f>
        <v>2.8167366410917793</v>
      </c>
      <c r="AE134" s="65">
        <f ca="1">Sheet3!O134</f>
        <v>3.7147393530657995</v>
      </c>
      <c r="AF134" s="10" t="str">
        <f t="shared" ca="1" si="39"/>
        <v>Hedge</v>
      </c>
      <c r="AG134" s="10" t="str">
        <f t="shared" ca="1" si="40"/>
        <v/>
      </c>
      <c r="AH134" s="3" t="str">
        <f t="shared" ca="1" si="32"/>
        <v/>
      </c>
      <c r="AI134" s="5" t="str">
        <f t="shared" ca="1" si="41"/>
        <v/>
      </c>
    </row>
    <row r="135" spans="10:35" x14ac:dyDescent="0.2">
      <c r="J135" s="3">
        <v>133</v>
      </c>
      <c r="K135" s="72">
        <f t="shared" si="42"/>
        <v>0.46799999999999953</v>
      </c>
      <c r="L135" s="57">
        <f t="shared" ca="1" si="43"/>
        <v>167.48472513576883</v>
      </c>
      <c r="M135" s="55">
        <f t="shared" ca="1" si="44"/>
        <v>0.88806068525530257</v>
      </c>
      <c r="N135" s="56">
        <f t="shared" ca="1" si="45"/>
        <v>0.95497677660616598</v>
      </c>
      <c r="O135" s="55">
        <f t="shared" ca="1" si="46"/>
        <v>0.11193931474469744</v>
      </c>
      <c r="P135" s="55">
        <f t="shared" ca="1" si="47"/>
        <v>4.5023223393834071E-2</v>
      </c>
      <c r="Q135" s="57">
        <f t="shared" ca="1" si="33"/>
        <v>85.869406194989523</v>
      </c>
      <c r="R135" s="57">
        <f t="shared" ca="1" si="34"/>
        <v>1.7963419691296618</v>
      </c>
      <c r="S135" s="55">
        <f t="shared" ca="1" si="35"/>
        <v>0.95497677660616598</v>
      </c>
      <c r="T135" s="29">
        <f t="shared" ca="1" si="36"/>
        <v>-4.5023223393834022E-2</v>
      </c>
      <c r="U135" s="58"/>
      <c r="V135" s="10"/>
      <c r="W135" s="10"/>
      <c r="X135" s="10"/>
      <c r="Y135" s="10"/>
      <c r="Z135" s="10"/>
      <c r="AA135" s="64">
        <f ca="1">IFERROR(Sheet3!Q135,"")</f>
        <v>64.071051526954875</v>
      </c>
      <c r="AB135" s="10" t="str">
        <f t="shared" ca="1" si="37"/>
        <v/>
      </c>
      <c r="AC135" s="10" t="str">
        <f t="shared" ca="1" si="38"/>
        <v/>
      </c>
      <c r="AD135" s="65">
        <f ca="1">Sheet3!N135</f>
        <v>2.1277373427857356</v>
      </c>
      <c r="AE135" s="65">
        <f ca="1">Sheet3!O135</f>
        <v>2.6567380128790905</v>
      </c>
      <c r="AF135" s="10" t="str">
        <f t="shared" ca="1" si="39"/>
        <v>Hedge</v>
      </c>
      <c r="AG135" s="10" t="str">
        <f t="shared" ca="1" si="40"/>
        <v/>
      </c>
      <c r="AH135" s="3" t="str">
        <f t="shared" ca="1" si="32"/>
        <v/>
      </c>
      <c r="AI135" s="5" t="str">
        <f t="shared" ca="1" si="41"/>
        <v/>
      </c>
    </row>
    <row r="136" spans="10:35" x14ac:dyDescent="0.2">
      <c r="J136" s="3">
        <v>134</v>
      </c>
      <c r="K136" s="72">
        <f t="shared" si="42"/>
        <v>0.46399999999999952</v>
      </c>
      <c r="L136" s="57">
        <f t="shared" ca="1" si="43"/>
        <v>174.55355984386489</v>
      </c>
      <c r="M136" s="55">
        <f t="shared" ca="1" si="44"/>
        <v>0.90481891114742174</v>
      </c>
      <c r="N136" s="56">
        <f t="shared" ca="1" si="45"/>
        <v>0.96297718140547461</v>
      </c>
      <c r="O136" s="55">
        <f t="shared" ca="1" si="46"/>
        <v>9.5181088852578269E-2</v>
      </c>
      <c r="P136" s="55">
        <f t="shared" ca="1" si="47"/>
        <v>3.7022818594525386E-2</v>
      </c>
      <c r="Q136" s="57">
        <f t="shared" ca="1" si="33"/>
        <v>92.591471888680928</v>
      </c>
      <c r="R136" s="57">
        <f t="shared" ca="1" si="34"/>
        <v>1.4796065583768865</v>
      </c>
      <c r="S136" s="55">
        <f t="shared" ca="1" si="35"/>
        <v>0.96297718140547461</v>
      </c>
      <c r="T136" s="29">
        <f t="shared" ca="1" si="36"/>
        <v>-3.7022818594525386E-2</v>
      </c>
      <c r="U136" s="58"/>
      <c r="V136" s="10"/>
      <c r="W136" s="10"/>
      <c r="X136" s="10"/>
      <c r="Y136" s="10"/>
      <c r="Z136" s="10"/>
      <c r="AA136" s="64">
        <f ca="1">IFERROR(Sheet3!Q136,"")</f>
        <v>65.332786075645373</v>
      </c>
      <c r="AB136" s="10" t="str">
        <f t="shared" ca="1" si="37"/>
        <v/>
      </c>
      <c r="AC136" s="10" t="str">
        <f t="shared" ca="1" si="38"/>
        <v/>
      </c>
      <c r="AD136" s="65">
        <f ca="1">Sheet3!N136</f>
        <v>2.5609331885829363</v>
      </c>
      <c r="AE136" s="65">
        <f ca="1">Sheet3!O136</f>
        <v>2.5928681300149878</v>
      </c>
      <c r="AF136" s="10" t="str">
        <f t="shared" ca="1" si="39"/>
        <v>Hedge</v>
      </c>
      <c r="AG136" s="10" t="str">
        <f t="shared" ca="1" si="40"/>
        <v/>
      </c>
      <c r="AH136" s="3" t="str">
        <f t="shared" ca="1" si="32"/>
        <v/>
      </c>
      <c r="AI136" s="5" t="str">
        <f t="shared" ca="1" si="41"/>
        <v/>
      </c>
    </row>
    <row r="137" spans="10:35" x14ac:dyDescent="0.2">
      <c r="J137" s="3">
        <v>135</v>
      </c>
      <c r="K137" s="72">
        <f t="shared" si="42"/>
        <v>0.45999999999999952</v>
      </c>
      <c r="L137" s="57">
        <f t="shared" ca="1" si="43"/>
        <v>172.2896242646743</v>
      </c>
      <c r="M137" s="55">
        <f t="shared" ca="1" si="44"/>
        <v>0.90130065270273563</v>
      </c>
      <c r="N137" s="56">
        <f t="shared" ca="1" si="45"/>
        <v>0.96111391638029997</v>
      </c>
      <c r="O137" s="55">
        <f t="shared" ca="1" si="46"/>
        <v>9.8699347297264317E-2</v>
      </c>
      <c r="P137" s="55">
        <f t="shared" ca="1" si="47"/>
        <v>3.8886083619700064E-2</v>
      </c>
      <c r="Q137" s="57">
        <f t="shared" ca="1" si="33"/>
        <v>90.356822747737695</v>
      </c>
      <c r="R137" s="57">
        <f t="shared" ca="1" si="34"/>
        <v>1.538937414319828</v>
      </c>
      <c r="S137" s="55">
        <f t="shared" ca="1" si="35"/>
        <v>0.96111391638029997</v>
      </c>
      <c r="T137" s="29">
        <f t="shared" ca="1" si="36"/>
        <v>-3.8886083619700029E-2</v>
      </c>
      <c r="U137" s="58"/>
      <c r="V137" s="10"/>
      <c r="W137" s="10"/>
      <c r="X137" s="10"/>
      <c r="Y137" s="10"/>
      <c r="Z137" s="10"/>
      <c r="AA137" s="64">
        <f ca="1">IFERROR(Sheet3!Q137,"")</f>
        <v>62.818885647453477</v>
      </c>
      <c r="AB137" s="10" t="str">
        <f t="shared" ca="1" si="37"/>
        <v/>
      </c>
      <c r="AC137" s="10" t="str">
        <f t="shared" ca="1" si="38"/>
        <v/>
      </c>
      <c r="AD137" s="65">
        <f ca="1">Sheet3!N137</f>
        <v>2.319384016543836</v>
      </c>
      <c r="AE137" s="65">
        <f ca="1">Sheet3!O137</f>
        <v>2.4105453877008869</v>
      </c>
      <c r="AF137" s="10" t="str">
        <f t="shared" ca="1" si="39"/>
        <v>Hedge</v>
      </c>
      <c r="AG137" s="10" t="str">
        <f t="shared" ca="1" si="40"/>
        <v/>
      </c>
      <c r="AH137" s="3" t="str">
        <f t="shared" ref="AH137:AH200" ca="1" si="48">IF(AND(AF137="Hedge",AB137="Hedge"),"Hedge","")</f>
        <v/>
      </c>
      <c r="AI137" s="5" t="str">
        <f t="shared" ca="1" si="41"/>
        <v/>
      </c>
    </row>
    <row r="138" spans="10:35" x14ac:dyDescent="0.2">
      <c r="J138" s="3">
        <v>136</v>
      </c>
      <c r="K138" s="72">
        <f t="shared" si="42"/>
        <v>0.45599999999999952</v>
      </c>
      <c r="L138" s="57">
        <f t="shared" ca="1" si="43"/>
        <v>180.1580525484402</v>
      </c>
      <c r="M138" s="55">
        <f t="shared" ca="1" si="44"/>
        <v>0.91780016645332707</v>
      </c>
      <c r="N138" s="56">
        <f t="shared" ca="1" si="45"/>
        <v>0.96877731017085722</v>
      </c>
      <c r="O138" s="55">
        <f t="shared" ca="1" si="46"/>
        <v>8.2199833546672887E-2</v>
      </c>
      <c r="P138" s="55">
        <f t="shared" ca="1" si="47"/>
        <v>3.1222689829142763E-2</v>
      </c>
      <c r="Q138" s="57">
        <f t="shared" ca="1" si="33"/>
        <v>97.895072967975182</v>
      </c>
      <c r="R138" s="57">
        <f t="shared" ca="1" si="34"/>
        <v>1.2388145864245077</v>
      </c>
      <c r="S138" s="55">
        <f t="shared" ca="1" si="35"/>
        <v>0.96877731017085722</v>
      </c>
      <c r="T138" s="29">
        <f t="shared" ca="1" si="36"/>
        <v>-3.122268982914278E-2</v>
      </c>
      <c r="U138" s="58"/>
      <c r="V138" s="10"/>
      <c r="W138" s="10"/>
      <c r="X138" s="10"/>
      <c r="Y138" s="10"/>
      <c r="Z138" s="10"/>
      <c r="AA138" s="64">
        <f ca="1">IFERROR(Sheet3!Q138,"")</f>
        <v>62.458690622246678</v>
      </c>
      <c r="AB138" s="10" t="str">
        <f t="shared" ca="1" si="37"/>
        <v/>
      </c>
      <c r="AC138" s="10" t="str">
        <f t="shared" ca="1" si="38"/>
        <v/>
      </c>
      <c r="AD138" s="65">
        <f ca="1">Sheet3!N138</f>
        <v>3.0850559615222153</v>
      </c>
      <c r="AE138" s="65">
        <f ca="1">Sheet3!O138</f>
        <v>2.8602191035817728</v>
      </c>
      <c r="AF138" s="10" t="str">
        <f t="shared" ca="1" si="39"/>
        <v/>
      </c>
      <c r="AG138" s="10" t="str">
        <f t="shared" ca="1" si="40"/>
        <v/>
      </c>
      <c r="AH138" s="3" t="str">
        <f t="shared" ca="1" si="48"/>
        <v/>
      </c>
      <c r="AI138" s="5" t="str">
        <f t="shared" ca="1" si="41"/>
        <v/>
      </c>
    </row>
    <row r="139" spans="10:35" x14ac:dyDescent="0.2">
      <c r="J139" s="3">
        <v>137</v>
      </c>
      <c r="K139" s="72">
        <f t="shared" si="42"/>
        <v>0.45199999999999951</v>
      </c>
      <c r="L139" s="57">
        <f t="shared" ca="1" si="43"/>
        <v>182.52972697517706</v>
      </c>
      <c r="M139" s="55">
        <f t="shared" ca="1" si="44"/>
        <v>0.92301847734865416</v>
      </c>
      <c r="N139" s="56">
        <f t="shared" ca="1" si="45"/>
        <v>0.97103905401196833</v>
      </c>
      <c r="O139" s="55">
        <f t="shared" ca="1" si="46"/>
        <v>7.6981522651345793E-2</v>
      </c>
      <c r="P139" s="55">
        <f t="shared" ca="1" si="47"/>
        <v>2.8960945988031662E-2</v>
      </c>
      <c r="Q139" s="57">
        <f t="shared" ca="1" si="33"/>
        <v>100.14204297665383</v>
      </c>
      <c r="R139" s="57">
        <f t="shared" ca="1" si="34"/>
        <v>1.1441762258319841</v>
      </c>
      <c r="S139" s="55">
        <f t="shared" ca="1" si="35"/>
        <v>0.97103905401196833</v>
      </c>
      <c r="T139" s="29">
        <f t="shared" ca="1" si="36"/>
        <v>-2.8960945988031672E-2</v>
      </c>
      <c r="U139" s="58"/>
      <c r="V139" s="10"/>
      <c r="W139" s="10"/>
      <c r="X139" s="10"/>
      <c r="Y139" s="10"/>
      <c r="Z139" s="10"/>
      <c r="AA139" s="64">
        <f ca="1">IFERROR(Sheet3!Q139,"")</f>
        <v>66.750655425209942</v>
      </c>
      <c r="AB139" s="10" t="str">
        <f t="shared" ca="1" si="37"/>
        <v/>
      </c>
      <c r="AC139" s="10" t="str">
        <f t="shared" ca="1" si="38"/>
        <v/>
      </c>
      <c r="AD139" s="65">
        <f ca="1">Sheet3!N139</f>
        <v>3.6039671916407485</v>
      </c>
      <c r="AE139" s="65">
        <f ca="1">Sheet3!O139</f>
        <v>3.3560511622877569</v>
      </c>
      <c r="AF139" s="10" t="str">
        <f t="shared" ca="1" si="39"/>
        <v/>
      </c>
      <c r="AG139" s="10" t="str">
        <f t="shared" ca="1" si="40"/>
        <v/>
      </c>
      <c r="AH139" s="3" t="str">
        <f t="shared" ca="1" si="48"/>
        <v/>
      </c>
      <c r="AI139" s="5" t="str">
        <f t="shared" ca="1" si="41"/>
        <v/>
      </c>
    </row>
    <row r="140" spans="10:35" x14ac:dyDescent="0.2">
      <c r="J140" s="3">
        <v>138</v>
      </c>
      <c r="K140" s="72">
        <f t="shared" si="42"/>
        <v>0.44799999999999951</v>
      </c>
      <c r="L140" s="57">
        <f t="shared" ca="1" si="43"/>
        <v>198.91159030990963</v>
      </c>
      <c r="M140" s="55">
        <f t="shared" ca="1" si="44"/>
        <v>0.94703780847086538</v>
      </c>
      <c r="N140" s="56">
        <f t="shared" ca="1" si="45"/>
        <v>0.98147969040232519</v>
      </c>
      <c r="O140" s="55">
        <f t="shared" ca="1" si="46"/>
        <v>5.296219152913461E-2</v>
      </c>
      <c r="P140" s="55">
        <f t="shared" ca="1" si="47"/>
        <v>1.8520309597674794E-2</v>
      </c>
      <c r="Q140" s="57">
        <f t="shared" ca="1" si="33"/>
        <v>116.09137228488967</v>
      </c>
      <c r="R140" s="57">
        <f t="shared" ca="1" si="34"/>
        <v>0.74171908253019536</v>
      </c>
      <c r="S140" s="55">
        <f t="shared" ca="1" si="35"/>
        <v>0.98147969040232519</v>
      </c>
      <c r="T140" s="29">
        <f t="shared" ca="1" si="36"/>
        <v>-1.8520309597674811E-2</v>
      </c>
      <c r="U140" s="58"/>
      <c r="V140" s="10"/>
      <c r="W140" s="10"/>
      <c r="X140" s="10"/>
      <c r="Y140" s="10"/>
      <c r="Z140" s="10"/>
      <c r="AA140" s="64">
        <f ca="1">IFERROR(Sheet3!Q140,"")</f>
        <v>70.123888901574304</v>
      </c>
      <c r="AB140" s="10" t="str">
        <f t="shared" ca="1" si="37"/>
        <v>Hedge</v>
      </c>
      <c r="AC140" s="10" t="str">
        <f t="shared" ca="1" si="38"/>
        <v/>
      </c>
      <c r="AD140" s="65">
        <f ca="1">Sheet3!N140</f>
        <v>5.8247038128922952</v>
      </c>
      <c r="AE140" s="65">
        <f ca="1">Sheet3!O140</f>
        <v>5.0018195960241156</v>
      </c>
      <c r="AF140" s="10" t="str">
        <f t="shared" ca="1" si="39"/>
        <v/>
      </c>
      <c r="AG140" s="10" t="str">
        <f t="shared" ca="1" si="40"/>
        <v/>
      </c>
      <c r="AH140" s="3" t="str">
        <f t="shared" ca="1" si="48"/>
        <v/>
      </c>
      <c r="AI140" s="5" t="str">
        <f t="shared" ca="1" si="41"/>
        <v/>
      </c>
    </row>
    <row r="141" spans="10:35" x14ac:dyDescent="0.2">
      <c r="J141" s="3">
        <v>139</v>
      </c>
      <c r="K141" s="72">
        <f t="shared" si="42"/>
        <v>0.44399999999999951</v>
      </c>
      <c r="L141" s="57">
        <f t="shared" ca="1" si="43"/>
        <v>210.18515556352787</v>
      </c>
      <c r="M141" s="55">
        <f t="shared" ca="1" si="44"/>
        <v>0.95938325978984251</v>
      </c>
      <c r="N141" s="56">
        <f t="shared" ca="1" si="45"/>
        <v>0.98644765536333623</v>
      </c>
      <c r="O141" s="55">
        <f t="shared" ca="1" si="46"/>
        <v>4.0616740210157529E-2</v>
      </c>
      <c r="P141" s="55">
        <f t="shared" ca="1" si="47"/>
        <v>1.3552344636663823E-2</v>
      </c>
      <c r="Q141" s="57">
        <f t="shared" ca="1" si="33"/>
        <v>127.13986463321805</v>
      </c>
      <c r="R141" s="57">
        <f t="shared" ca="1" si="34"/>
        <v>0.54673389006236972</v>
      </c>
      <c r="S141" s="55">
        <f t="shared" ca="1" si="35"/>
        <v>0.98644765536333623</v>
      </c>
      <c r="T141" s="29">
        <f t="shared" ca="1" si="36"/>
        <v>-1.3552344636663771E-2</v>
      </c>
      <c r="U141" s="58"/>
      <c r="V141" s="10"/>
      <c r="W141" s="10"/>
      <c r="X141" s="10"/>
      <c r="Y141" s="10"/>
      <c r="Z141" s="10"/>
      <c r="AA141" s="64">
        <f ca="1">IFERROR(Sheet3!Q141,"")</f>
        <v>71.069478956301353</v>
      </c>
      <c r="AB141" s="10" t="str">
        <f t="shared" ca="1" si="37"/>
        <v>Hedge</v>
      </c>
      <c r="AC141" s="10" t="str">
        <f t="shared" ca="1" si="38"/>
        <v/>
      </c>
      <c r="AD141" s="65">
        <f ca="1">Sheet3!N141</f>
        <v>8.1239251238494035</v>
      </c>
      <c r="AE141" s="65">
        <f ca="1">Sheet3!O141</f>
        <v>7.0832232812409739</v>
      </c>
      <c r="AF141" s="10" t="str">
        <f t="shared" ca="1" si="39"/>
        <v/>
      </c>
      <c r="AG141" s="10" t="str">
        <f t="shared" ca="1" si="40"/>
        <v/>
      </c>
      <c r="AH141" s="3" t="str">
        <f t="shared" ca="1" si="48"/>
        <v/>
      </c>
      <c r="AI141" s="5" t="str">
        <f t="shared" ca="1" si="41"/>
        <v/>
      </c>
    </row>
    <row r="142" spans="10:35" x14ac:dyDescent="0.2">
      <c r="J142" s="3">
        <v>140</v>
      </c>
      <c r="K142" s="72">
        <f t="shared" si="42"/>
        <v>0.4399999999999995</v>
      </c>
      <c r="L142" s="57">
        <f t="shared" ca="1" si="43"/>
        <v>208.46961228407073</v>
      </c>
      <c r="M142" s="55">
        <f t="shared" ca="1" si="44"/>
        <v>0.9586442827820828</v>
      </c>
      <c r="N142" s="56">
        <f t="shared" ca="1" si="45"/>
        <v>0.98607856801038518</v>
      </c>
      <c r="O142" s="55">
        <f t="shared" ca="1" si="46"/>
        <v>4.1355717217917164E-2</v>
      </c>
      <c r="P142" s="55">
        <f t="shared" ca="1" si="47"/>
        <v>1.3921431989614767E-2</v>
      </c>
      <c r="Q142" s="57">
        <f t="shared" ca="1" si="33"/>
        <v>125.40354627515174</v>
      </c>
      <c r="R142" s="57">
        <f t="shared" ca="1" si="34"/>
        <v>0.55605735780183929</v>
      </c>
      <c r="S142" s="55">
        <f t="shared" ca="1" si="35"/>
        <v>0.98607856801038518</v>
      </c>
      <c r="T142" s="29">
        <f t="shared" ca="1" si="36"/>
        <v>-1.3921431989614819E-2</v>
      </c>
      <c r="U142" s="58"/>
      <c r="V142" s="10"/>
      <c r="W142" s="10"/>
      <c r="X142" s="10"/>
      <c r="Y142" s="10"/>
      <c r="Z142" s="10"/>
      <c r="AA142" s="64">
        <f ca="1">IFERROR(Sheet3!Q142,"")</f>
        <v>71.156900357356008</v>
      </c>
      <c r="AB142" s="10" t="str">
        <f t="shared" ca="1" si="37"/>
        <v>Hedge</v>
      </c>
      <c r="AC142" s="10" t="str">
        <f t="shared" ca="1" si="38"/>
        <v/>
      </c>
      <c r="AD142" s="65">
        <f ca="1">Sheet3!N142</f>
        <v>8.5798423775089532</v>
      </c>
      <c r="AE142" s="65">
        <f ca="1">Sheet3!O142</f>
        <v>8.0809693454196267</v>
      </c>
      <c r="AF142" s="10" t="str">
        <f t="shared" ca="1" si="39"/>
        <v/>
      </c>
      <c r="AG142" s="10" t="str">
        <f t="shared" ca="1" si="40"/>
        <v/>
      </c>
      <c r="AH142" s="3" t="str">
        <f t="shared" ca="1" si="48"/>
        <v/>
      </c>
      <c r="AI142" s="5" t="str">
        <f t="shared" ca="1" si="41"/>
        <v/>
      </c>
    </row>
    <row r="143" spans="10:35" x14ac:dyDescent="0.2">
      <c r="J143" s="3">
        <v>141</v>
      </c>
      <c r="K143" s="72">
        <f t="shared" si="42"/>
        <v>0.4359999999999995</v>
      </c>
      <c r="L143" s="57">
        <f t="shared" ca="1" si="43"/>
        <v>212.39544382969345</v>
      </c>
      <c r="M143" s="55">
        <f t="shared" ca="1" si="44"/>
        <v>0.96285410345666289</v>
      </c>
      <c r="N143" s="56">
        <f t="shared" ca="1" si="45"/>
        <v>0.98768076021019791</v>
      </c>
      <c r="O143" s="55">
        <f t="shared" ca="1" si="46"/>
        <v>3.7145896543337165E-2</v>
      </c>
      <c r="P143" s="55">
        <f t="shared" ca="1" si="47"/>
        <v>1.2319239789802115E-2</v>
      </c>
      <c r="Q143" s="57">
        <f t="shared" ca="1" si="33"/>
        <v>129.23399785976636</v>
      </c>
      <c r="R143" s="57">
        <f t="shared" ca="1" si="34"/>
        <v>0.49078678056967284</v>
      </c>
      <c r="S143" s="55">
        <f t="shared" ca="1" si="35"/>
        <v>0.98768076021019791</v>
      </c>
      <c r="T143" s="29">
        <f t="shared" ca="1" si="36"/>
        <v>-1.2319239789802094E-2</v>
      </c>
      <c r="U143" s="58"/>
      <c r="V143" s="10"/>
      <c r="W143" s="10"/>
      <c r="X143" s="10"/>
      <c r="Y143" s="10"/>
      <c r="Z143" s="10"/>
      <c r="AA143" s="64">
        <f ca="1">IFERROR(Sheet3!Q143,"")</f>
        <v>69.846935421793148</v>
      </c>
      <c r="AB143" s="10" t="str">
        <f t="shared" ca="1" si="37"/>
        <v/>
      </c>
      <c r="AC143" s="10" t="str">
        <f t="shared" ca="1" si="38"/>
        <v/>
      </c>
      <c r="AD143" s="65">
        <f ca="1">Sheet3!N143</f>
        <v>8.7744529603764931</v>
      </c>
      <c r="AE143" s="65">
        <f ca="1">Sheet3!O143</f>
        <v>8.5432917553908716</v>
      </c>
      <c r="AF143" s="10" t="str">
        <f t="shared" ca="1" si="39"/>
        <v/>
      </c>
      <c r="AG143" s="10" t="str">
        <f t="shared" ca="1" si="40"/>
        <v/>
      </c>
      <c r="AH143" s="3" t="str">
        <f t="shared" ca="1" si="48"/>
        <v/>
      </c>
      <c r="AI143" s="5" t="str">
        <f t="shared" ca="1" si="41"/>
        <v/>
      </c>
    </row>
    <row r="144" spans="10:35" x14ac:dyDescent="0.2">
      <c r="J144" s="3">
        <v>142</v>
      </c>
      <c r="K144" s="72">
        <f t="shared" si="42"/>
        <v>0.4319999999999995</v>
      </c>
      <c r="L144" s="57">
        <f t="shared" ca="1" si="43"/>
        <v>199.33016121933136</v>
      </c>
      <c r="M144" s="55">
        <f t="shared" ca="1" si="44"/>
        <v>0.95118098958234576</v>
      </c>
      <c r="N144" s="56">
        <f t="shared" ca="1" si="45"/>
        <v>0.9828488849572008</v>
      </c>
      <c r="O144" s="55">
        <f t="shared" ca="1" si="46"/>
        <v>4.8819010417654289E-2</v>
      </c>
      <c r="P144" s="55">
        <f t="shared" ca="1" si="47"/>
        <v>1.7151115042799238E-2</v>
      </c>
      <c r="Q144" s="57">
        <f t="shared" ca="1" si="33"/>
        <v>116.31436337884651</v>
      </c>
      <c r="R144" s="57">
        <f t="shared" ca="1" si="34"/>
        <v>0.66655513511727316</v>
      </c>
      <c r="S144" s="55">
        <f t="shared" ca="1" si="35"/>
        <v>0.9828488849572008</v>
      </c>
      <c r="T144" s="29">
        <f t="shared" ca="1" si="36"/>
        <v>-1.7151115042799203E-2</v>
      </c>
      <c r="U144" s="58"/>
      <c r="V144" s="10"/>
      <c r="W144" s="10"/>
      <c r="X144" s="10"/>
      <c r="Y144" s="10"/>
      <c r="Z144" s="10"/>
      <c r="AA144" s="64">
        <f ca="1">IFERROR(Sheet3!Q144,"")</f>
        <v>64.768044521125745</v>
      </c>
      <c r="AB144" s="10" t="str">
        <f t="shared" ca="1" si="37"/>
        <v/>
      </c>
      <c r="AC144" s="10" t="str">
        <f t="shared" ca="1" si="38"/>
        <v/>
      </c>
      <c r="AD144" s="65">
        <f ca="1">Sheet3!N144</f>
        <v>6.5512440591657821</v>
      </c>
      <c r="AE144" s="65">
        <f ca="1">Sheet3!O144</f>
        <v>7.2152599579074792</v>
      </c>
      <c r="AF144" s="10" t="str">
        <f t="shared" ca="1" si="39"/>
        <v>Hedge</v>
      </c>
      <c r="AG144" s="10" t="str">
        <f t="shared" ca="1" si="40"/>
        <v/>
      </c>
      <c r="AH144" s="3" t="str">
        <f t="shared" ca="1" si="48"/>
        <v/>
      </c>
      <c r="AI144" s="5" t="str">
        <f t="shared" ca="1" si="41"/>
        <v/>
      </c>
    </row>
    <row r="145" spans="10:35" x14ac:dyDescent="0.2">
      <c r="J145" s="3">
        <v>143</v>
      </c>
      <c r="K145" s="72">
        <f t="shared" si="42"/>
        <v>0.42799999999999949</v>
      </c>
      <c r="L145" s="57">
        <f t="shared" ca="1" si="43"/>
        <v>201.81234144341383</v>
      </c>
      <c r="M145" s="55">
        <f t="shared" ca="1" si="44"/>
        <v>0.95472600101542371</v>
      </c>
      <c r="N145" s="56">
        <f t="shared" ca="1" si="45"/>
        <v>0.98424081534692287</v>
      </c>
      <c r="O145" s="55">
        <f t="shared" ca="1" si="46"/>
        <v>4.5273998984576347E-2</v>
      </c>
      <c r="P145" s="55">
        <f t="shared" ca="1" si="47"/>
        <v>1.5759184653077081E-2</v>
      </c>
      <c r="Q145" s="57">
        <f t="shared" ca="1" si="33"/>
        <v>118.70945836108891</v>
      </c>
      <c r="R145" s="57">
        <f t="shared" ca="1" si="34"/>
        <v>0.60960096361567961</v>
      </c>
      <c r="S145" s="55">
        <f t="shared" ca="1" si="35"/>
        <v>0.98424081534692287</v>
      </c>
      <c r="T145" s="29">
        <f t="shared" ca="1" si="36"/>
        <v>-1.575918465307713E-2</v>
      </c>
      <c r="U145" s="58"/>
      <c r="V145" s="10"/>
      <c r="W145" s="10"/>
      <c r="X145" s="10"/>
      <c r="Y145" s="10"/>
      <c r="Z145" s="10"/>
      <c r="AA145" s="64">
        <f ca="1">IFERROR(Sheet3!Q145,"")</f>
        <v>58.573275620010328</v>
      </c>
      <c r="AB145" s="10" t="str">
        <f t="shared" ca="1" si="37"/>
        <v/>
      </c>
      <c r="AC145" s="10" t="str">
        <f t="shared" ca="1" si="38"/>
        <v/>
      </c>
      <c r="AD145" s="65">
        <f ca="1">Sheet3!N145</f>
        <v>5.2597404044533391</v>
      </c>
      <c r="AE145" s="65">
        <f ca="1">Sheet3!O145</f>
        <v>5.9115802556047194</v>
      </c>
      <c r="AF145" s="10" t="str">
        <f t="shared" ca="1" si="39"/>
        <v>Hedge</v>
      </c>
      <c r="AG145" s="10" t="str">
        <f t="shared" ca="1" si="40"/>
        <v/>
      </c>
      <c r="AH145" s="3" t="str">
        <f t="shared" ca="1" si="48"/>
        <v/>
      </c>
      <c r="AI145" s="5" t="str">
        <f t="shared" ca="1" si="41"/>
        <v/>
      </c>
    </row>
    <row r="146" spans="10:35" x14ac:dyDescent="0.2">
      <c r="J146" s="3">
        <v>144</v>
      </c>
      <c r="K146" s="72">
        <f t="shared" si="42"/>
        <v>0.42399999999999949</v>
      </c>
      <c r="L146" s="57">
        <f t="shared" ca="1" si="43"/>
        <v>199.36785492292594</v>
      </c>
      <c r="M146" s="55">
        <f t="shared" ca="1" si="44"/>
        <v>0.9530429625457667</v>
      </c>
      <c r="N146" s="56">
        <f t="shared" ca="1" si="45"/>
        <v>0.98345170974712381</v>
      </c>
      <c r="O146" s="55">
        <f t="shared" ca="1" si="46"/>
        <v>4.6957037454233276E-2</v>
      </c>
      <c r="P146" s="55">
        <f t="shared" ca="1" si="47"/>
        <v>1.6548290252876217E-2</v>
      </c>
      <c r="Q146" s="57">
        <f t="shared" ca="1" si="33"/>
        <v>116.25833745112489</v>
      </c>
      <c r="R146" s="57">
        <f t="shared" ca="1" si="34"/>
        <v>0.63310849361604404</v>
      </c>
      <c r="S146" s="55">
        <f t="shared" ca="1" si="35"/>
        <v>0.98345170974712381</v>
      </c>
      <c r="T146" s="29">
        <f t="shared" ca="1" si="36"/>
        <v>-1.6548290252876185E-2</v>
      </c>
      <c r="U146" s="58"/>
      <c r="V146" s="10"/>
      <c r="W146" s="10"/>
      <c r="X146" s="10"/>
      <c r="Y146" s="10"/>
      <c r="Z146" s="10"/>
      <c r="AA146" s="64">
        <f ca="1">IFERROR(Sheet3!Q146,"")</f>
        <v>63.142249313303182</v>
      </c>
      <c r="AB146" s="10" t="str">
        <f t="shared" ca="1" si="37"/>
        <v/>
      </c>
      <c r="AC146" s="10" t="str">
        <f t="shared" ca="1" si="38"/>
        <v/>
      </c>
      <c r="AD146" s="65">
        <f ca="1">Sheet3!N146</f>
        <v>3.8943575589114516</v>
      </c>
      <c r="AE146" s="65">
        <f ca="1">Sheet3!O146</f>
        <v>4.5667651244758751</v>
      </c>
      <c r="AF146" s="10" t="str">
        <f t="shared" ca="1" si="39"/>
        <v>Hedge</v>
      </c>
      <c r="AG146" s="10" t="str">
        <f t="shared" ca="1" si="40"/>
        <v/>
      </c>
      <c r="AH146" s="3" t="str">
        <f t="shared" ca="1" si="48"/>
        <v/>
      </c>
      <c r="AI146" s="5" t="str">
        <f t="shared" ca="1" si="41"/>
        <v/>
      </c>
    </row>
    <row r="147" spans="10:35" x14ac:dyDescent="0.2">
      <c r="J147" s="3">
        <v>145</v>
      </c>
      <c r="K147" s="72">
        <f t="shared" si="42"/>
        <v>0.41999999999999948</v>
      </c>
      <c r="L147" s="57">
        <f t="shared" ca="1" si="43"/>
        <v>204.7486707136369</v>
      </c>
      <c r="M147" s="55">
        <f t="shared" ca="1" si="44"/>
        <v>0.95934473095876294</v>
      </c>
      <c r="N147" s="56">
        <f t="shared" ca="1" si="45"/>
        <v>0.98598206095125707</v>
      </c>
      <c r="O147" s="55">
        <f t="shared" ca="1" si="46"/>
        <v>4.0655269041237022E-2</v>
      </c>
      <c r="P147" s="55">
        <f t="shared" ca="1" si="47"/>
        <v>1.4017939048742965E-2</v>
      </c>
      <c r="Q147" s="57">
        <f t="shared" ca="1" si="33"/>
        <v>121.51154244724682</v>
      </c>
      <c r="R147" s="57">
        <f t="shared" ca="1" si="34"/>
        <v>0.53565047154798684</v>
      </c>
      <c r="S147" s="55">
        <f t="shared" ca="1" si="35"/>
        <v>0.98598206095125707</v>
      </c>
      <c r="T147" s="29">
        <f t="shared" ca="1" si="36"/>
        <v>-1.4017939048742933E-2</v>
      </c>
      <c r="U147" s="58"/>
      <c r="V147" s="10"/>
      <c r="W147" s="10"/>
      <c r="X147" s="10"/>
      <c r="Y147" s="10"/>
      <c r="Z147" s="10"/>
      <c r="AA147" s="64">
        <f ca="1">IFERROR(Sheet3!Q147,"")</f>
        <v>72.470415607291812</v>
      </c>
      <c r="AB147" s="10" t="str">
        <f t="shared" ca="1" si="37"/>
        <v>Hedge</v>
      </c>
      <c r="AC147" s="10" t="str">
        <f t="shared" ca="1" si="38"/>
        <v/>
      </c>
      <c r="AD147" s="65">
        <f ca="1">Sheet3!N147</f>
        <v>3.6239716427897974</v>
      </c>
      <c r="AE147" s="65">
        <f ca="1">Sheet3!O147</f>
        <v>3.9382361366851564</v>
      </c>
      <c r="AF147" s="10" t="str">
        <f t="shared" ca="1" si="39"/>
        <v>Hedge</v>
      </c>
      <c r="AG147" s="10" t="str">
        <f t="shared" ca="1" si="40"/>
        <v/>
      </c>
      <c r="AH147" s="3" t="str">
        <f t="shared" ca="1" si="48"/>
        <v>Hedge</v>
      </c>
      <c r="AI147" s="5" t="str">
        <f t="shared" ca="1" si="41"/>
        <v/>
      </c>
    </row>
    <row r="148" spans="10:35" x14ac:dyDescent="0.2">
      <c r="J148" s="3">
        <v>146</v>
      </c>
      <c r="K148" s="72">
        <f t="shared" si="42"/>
        <v>0.41599999999999948</v>
      </c>
      <c r="L148" s="57">
        <f t="shared" ca="1" si="43"/>
        <v>216.80094295482527</v>
      </c>
      <c r="M148" s="55">
        <f t="shared" ca="1" si="44"/>
        <v>0.96991530966583261</v>
      </c>
      <c r="N148" s="56">
        <f t="shared" ca="1" si="45"/>
        <v>0.99012429082657549</v>
      </c>
      <c r="O148" s="55">
        <f t="shared" ca="1" si="46"/>
        <v>3.0084690334167431E-2</v>
      </c>
      <c r="P148" s="55">
        <f t="shared" ca="1" si="47"/>
        <v>9.8757091734245159E-3</v>
      </c>
      <c r="Q148" s="57">
        <f t="shared" ca="1" si="33"/>
        <v>133.37812309648362</v>
      </c>
      <c r="R148" s="57">
        <f t="shared" ca="1" si="34"/>
        <v>0.38012250906959499</v>
      </c>
      <c r="S148" s="55">
        <f t="shared" ca="1" si="35"/>
        <v>0.99012429082657549</v>
      </c>
      <c r="T148" s="29">
        <f t="shared" ca="1" si="36"/>
        <v>-9.8757091734245073E-3</v>
      </c>
      <c r="U148" s="58"/>
      <c r="V148" s="10"/>
      <c r="W148" s="10"/>
      <c r="X148" s="10"/>
      <c r="Y148" s="10"/>
      <c r="Z148" s="10"/>
      <c r="AA148" s="64">
        <f ca="1">IFERROR(Sheet3!Q148,"")</f>
        <v>78.883462902384522</v>
      </c>
      <c r="AB148" s="10" t="str">
        <f t="shared" ca="1" si="37"/>
        <v>Hedge</v>
      </c>
      <c r="AC148" s="10" t="str">
        <f t="shared" ca="1" si="38"/>
        <v/>
      </c>
      <c r="AD148" s="65">
        <f ca="1">Sheet3!N148</f>
        <v>4.8451373434973561</v>
      </c>
      <c r="AE148" s="65">
        <f ca="1">Sheet3!O148</f>
        <v>4.5428369412266232</v>
      </c>
      <c r="AF148" s="10" t="str">
        <f t="shared" ca="1" si="39"/>
        <v/>
      </c>
      <c r="AG148" s="10" t="str">
        <f t="shared" ca="1" si="40"/>
        <v/>
      </c>
      <c r="AH148" s="3" t="str">
        <f t="shared" ca="1" si="48"/>
        <v/>
      </c>
      <c r="AI148" s="5" t="str">
        <f t="shared" ca="1" si="41"/>
        <v/>
      </c>
    </row>
    <row r="149" spans="10:35" x14ac:dyDescent="0.2">
      <c r="J149" s="3">
        <v>147</v>
      </c>
      <c r="K149" s="72">
        <f t="shared" si="42"/>
        <v>0.41199999999999948</v>
      </c>
      <c r="L149" s="57">
        <f t="shared" ca="1" si="43"/>
        <v>232.83161578131532</v>
      </c>
      <c r="M149" s="55">
        <f t="shared" ca="1" si="44"/>
        <v>0.97975914819134979</v>
      </c>
      <c r="N149" s="56">
        <f t="shared" ca="1" si="45"/>
        <v>0.99375713307254765</v>
      </c>
      <c r="O149" s="55">
        <f t="shared" ca="1" si="46"/>
        <v>2.0240851808650234E-2</v>
      </c>
      <c r="P149" s="55">
        <f t="shared" ca="1" si="47"/>
        <v>6.2428669274523924E-3</v>
      </c>
      <c r="Q149" s="57">
        <f t="shared" ca="1" si="33"/>
        <v>149.24181582471783</v>
      </c>
      <c r="R149" s="57">
        <f t="shared" ca="1" si="34"/>
        <v>0.24331690114841686</v>
      </c>
      <c r="S149" s="55">
        <f t="shared" ca="1" si="35"/>
        <v>0.99375713307254765</v>
      </c>
      <c r="T149" s="29">
        <f t="shared" ca="1" si="36"/>
        <v>-6.2428669274523507E-3</v>
      </c>
      <c r="U149" s="58"/>
      <c r="V149" s="10"/>
      <c r="W149" s="10"/>
      <c r="X149" s="10"/>
      <c r="Y149" s="10"/>
      <c r="Z149" s="10"/>
      <c r="AA149" s="64">
        <f ca="1">IFERROR(Sheet3!Q149,"")</f>
        <v>81.318786711389976</v>
      </c>
      <c r="AB149" s="10" t="str">
        <f t="shared" ca="1" si="37"/>
        <v>Hedge</v>
      </c>
      <c r="AC149" s="10" t="str">
        <f t="shared" ca="1" si="38"/>
        <v/>
      </c>
      <c r="AD149" s="65">
        <f ca="1">Sheet3!N149</f>
        <v>7.3108396045068957</v>
      </c>
      <c r="AE149" s="65">
        <f ca="1">Sheet3!O149</f>
        <v>6.3881720500801382</v>
      </c>
      <c r="AF149" s="10" t="str">
        <f t="shared" ca="1" si="39"/>
        <v/>
      </c>
      <c r="AG149" s="10" t="str">
        <f t="shared" ca="1" si="40"/>
        <v/>
      </c>
      <c r="AH149" s="3" t="str">
        <f t="shared" ca="1" si="48"/>
        <v/>
      </c>
      <c r="AI149" s="5" t="str">
        <f t="shared" ca="1" si="41"/>
        <v/>
      </c>
    </row>
    <row r="150" spans="10:35" x14ac:dyDescent="0.2">
      <c r="J150" s="3">
        <v>148</v>
      </c>
      <c r="K150" s="72">
        <f t="shared" si="42"/>
        <v>0.40799999999999947</v>
      </c>
      <c r="L150" s="57">
        <f t="shared" ca="1" si="43"/>
        <v>234.76257590426238</v>
      </c>
      <c r="M150" s="55">
        <f t="shared" ca="1" si="44"/>
        <v>0.98117646507573764</v>
      </c>
      <c r="N150" s="56">
        <f t="shared" ca="1" si="45"/>
        <v>0.99422825613063548</v>
      </c>
      <c r="O150" s="55">
        <f t="shared" ca="1" si="46"/>
        <v>1.882353492426234E-2</v>
      </c>
      <c r="P150" s="55">
        <f t="shared" ca="1" si="47"/>
        <v>5.7717438693644998E-3</v>
      </c>
      <c r="Q150" s="57">
        <f t="shared" ca="1" si="33"/>
        <v>151.12288803124574</v>
      </c>
      <c r="R150" s="57">
        <f t="shared" ca="1" si="34"/>
        <v>0.22361433983595402</v>
      </c>
      <c r="S150" s="55">
        <f t="shared" ca="1" si="35"/>
        <v>0.99422825613063548</v>
      </c>
      <c r="T150" s="29">
        <f t="shared" ca="1" si="36"/>
        <v>-5.7717438693645207E-3</v>
      </c>
      <c r="U150" s="58"/>
      <c r="V150" s="10"/>
      <c r="W150" s="10"/>
      <c r="X150" s="10"/>
      <c r="Y150" s="10"/>
      <c r="Z150" s="10"/>
      <c r="AA150" s="64">
        <f ca="1">IFERROR(Sheet3!Q150,"")</f>
        <v>80.351107121471671</v>
      </c>
      <c r="AB150" s="10" t="str">
        <f t="shared" ca="1" si="37"/>
        <v>Hedge</v>
      </c>
      <c r="AC150" s="10" t="str">
        <f t="shared" ca="1" si="38"/>
        <v/>
      </c>
      <c r="AD150" s="65">
        <f ca="1">Sheet3!N150</f>
        <v>8.3959528531377714</v>
      </c>
      <c r="AE150" s="65">
        <f ca="1">Sheet3!O150</f>
        <v>7.7266925854518931</v>
      </c>
      <c r="AF150" s="10" t="str">
        <f t="shared" ca="1" si="39"/>
        <v/>
      </c>
      <c r="AG150" s="10" t="str">
        <f t="shared" ca="1" si="40"/>
        <v/>
      </c>
      <c r="AH150" s="3" t="str">
        <f t="shared" ca="1" si="48"/>
        <v/>
      </c>
      <c r="AI150" s="5" t="str">
        <f t="shared" ca="1" si="41"/>
        <v/>
      </c>
    </row>
    <row r="151" spans="10:35" x14ac:dyDescent="0.2">
      <c r="J151" s="3">
        <v>149</v>
      </c>
      <c r="K151" s="72">
        <f t="shared" si="42"/>
        <v>0.40399999999999947</v>
      </c>
      <c r="L151" s="57">
        <f t="shared" ca="1" si="43"/>
        <v>239.75851599291749</v>
      </c>
      <c r="M151" s="55">
        <f t="shared" ca="1" si="44"/>
        <v>0.98372796726675538</v>
      </c>
      <c r="N151" s="56">
        <f t="shared" ca="1" si="45"/>
        <v>0.99509691719209981</v>
      </c>
      <c r="O151" s="55">
        <f t="shared" ca="1" si="46"/>
        <v>1.6272032733244672E-2</v>
      </c>
      <c r="P151" s="55">
        <f t="shared" ca="1" si="47"/>
        <v>4.9030828079001396E-3</v>
      </c>
      <c r="Q151" s="57">
        <f t="shared" ca="1" si="33"/>
        <v>156.05457945112903</v>
      </c>
      <c r="R151" s="57">
        <f t="shared" ca="1" si="34"/>
        <v>0.18956189485494757</v>
      </c>
      <c r="S151" s="55">
        <f t="shared" ca="1" si="35"/>
        <v>0.99509691719209981</v>
      </c>
      <c r="T151" s="29">
        <f t="shared" ca="1" si="36"/>
        <v>-4.9030828079001942E-3</v>
      </c>
      <c r="U151" s="58"/>
      <c r="V151" s="10"/>
      <c r="W151" s="10"/>
      <c r="X151" s="10"/>
      <c r="Y151" s="10"/>
      <c r="Z151" s="10"/>
      <c r="AA151" s="64">
        <f ca="1">IFERROR(Sheet3!Q151,"")</f>
        <v>83.099103102544873</v>
      </c>
      <c r="AB151" s="10" t="str">
        <f t="shared" ca="1" si="37"/>
        <v>Hedge</v>
      </c>
      <c r="AC151" s="10" t="str">
        <f t="shared" ca="1" si="38"/>
        <v/>
      </c>
      <c r="AD151" s="65">
        <f ca="1">Sheet3!N151</f>
        <v>9.0810750740191111</v>
      </c>
      <c r="AE151" s="65">
        <f ca="1">Sheet3!O151</f>
        <v>8.6296142444967057</v>
      </c>
      <c r="AF151" s="10" t="str">
        <f t="shared" ca="1" si="39"/>
        <v/>
      </c>
      <c r="AG151" s="10" t="str">
        <f t="shared" ca="1" si="40"/>
        <v/>
      </c>
      <c r="AH151" s="3" t="str">
        <f t="shared" ca="1" si="48"/>
        <v/>
      </c>
      <c r="AI151" s="5" t="str">
        <f t="shared" ca="1" si="41"/>
        <v/>
      </c>
    </row>
    <row r="152" spans="10:35" x14ac:dyDescent="0.2">
      <c r="J152" s="3">
        <v>150</v>
      </c>
      <c r="K152" s="72">
        <f t="shared" si="42"/>
        <v>0.39999999999999947</v>
      </c>
      <c r="L152" s="57">
        <f t="shared" ca="1" si="43"/>
        <v>230.08182231331412</v>
      </c>
      <c r="M152" s="55">
        <f t="shared" ca="1" si="44"/>
        <v>0.98014103759246485</v>
      </c>
      <c r="N152" s="56">
        <f t="shared" ca="1" si="45"/>
        <v>0.99377962448597179</v>
      </c>
      <c r="O152" s="55">
        <f t="shared" ca="1" si="46"/>
        <v>1.9858962407535152E-2</v>
      </c>
      <c r="P152" s="55">
        <f t="shared" ca="1" si="47"/>
        <v>6.2203755140282412E-3</v>
      </c>
      <c r="Q152" s="57">
        <f t="shared" ca="1" si="33"/>
        <v>146.39355915982321</v>
      </c>
      <c r="R152" s="57">
        <f t="shared" ca="1" si="34"/>
        <v>0.23544237954079072</v>
      </c>
      <c r="S152" s="55">
        <f t="shared" ca="1" si="35"/>
        <v>0.99377962448597179</v>
      </c>
      <c r="T152" s="29">
        <f t="shared" ca="1" si="36"/>
        <v>-6.2203755140282091E-3</v>
      </c>
      <c r="U152" s="58"/>
      <c r="V152" s="10"/>
      <c r="W152" s="10"/>
      <c r="X152" s="10"/>
      <c r="Y152" s="10"/>
      <c r="Z152" s="10"/>
      <c r="AA152" s="64">
        <f ca="1">IFERROR(Sheet3!Q152,"")</f>
        <v>74.06480155504147</v>
      </c>
      <c r="AB152" s="10" t="str">
        <f t="shared" ca="1" si="37"/>
        <v>Hedge</v>
      </c>
      <c r="AC152" s="10" t="str">
        <f t="shared" ca="1" si="38"/>
        <v/>
      </c>
      <c r="AD152" s="65">
        <f ca="1">Sheet3!N152</f>
        <v>7.5508427629407606</v>
      </c>
      <c r="AE152" s="65">
        <f ca="1">Sheet3!O152</f>
        <v>7.9104332567927429</v>
      </c>
      <c r="AF152" s="10" t="str">
        <f t="shared" ca="1" si="39"/>
        <v>Hedge</v>
      </c>
      <c r="AG152" s="10" t="str">
        <f t="shared" ca="1" si="40"/>
        <v/>
      </c>
      <c r="AH152" s="3" t="str">
        <f t="shared" ca="1" si="48"/>
        <v>Hedge</v>
      </c>
      <c r="AI152" s="5" t="str">
        <f t="shared" ca="1" si="41"/>
        <v/>
      </c>
    </row>
    <row r="153" spans="10:35" x14ac:dyDescent="0.2">
      <c r="J153" s="3">
        <v>151</v>
      </c>
      <c r="K153" s="72">
        <f t="shared" si="42"/>
        <v>0.39599999999999946</v>
      </c>
      <c r="L153" s="57">
        <f t="shared" ca="1" si="43"/>
        <v>227.72675063396102</v>
      </c>
      <c r="M153" s="55">
        <f t="shared" ca="1" si="44"/>
        <v>0.97957664503326392</v>
      </c>
      <c r="N153" s="56">
        <f t="shared" ca="1" si="45"/>
        <v>0.99353301746626987</v>
      </c>
      <c r="O153" s="55">
        <f t="shared" ca="1" si="46"/>
        <v>2.042335496673606E-2</v>
      </c>
      <c r="P153" s="55">
        <f t="shared" ca="1" si="47"/>
        <v>6.4669825337300736E-3</v>
      </c>
      <c r="Q153" s="57">
        <f t="shared" ca="1" si="33"/>
        <v>144.01474298982757</v>
      </c>
      <c r="R153" s="57">
        <f t="shared" ca="1" si="34"/>
        <v>0.24191586179893321</v>
      </c>
      <c r="S153" s="55">
        <f t="shared" ca="1" si="35"/>
        <v>0.99353301746626987</v>
      </c>
      <c r="T153" s="29">
        <f t="shared" ca="1" si="36"/>
        <v>-6.4669825337301257E-3</v>
      </c>
      <c r="U153" s="58"/>
      <c r="V153" s="10"/>
      <c r="W153" s="10"/>
      <c r="X153" s="10"/>
      <c r="Y153" s="10"/>
      <c r="Z153" s="10"/>
      <c r="AA153" s="64">
        <f ca="1">IFERROR(Sheet3!Q153,"")</f>
        <v>71.789851397213582</v>
      </c>
      <c r="AB153" s="10" t="str">
        <f t="shared" ca="1" si="37"/>
        <v>Hedge</v>
      </c>
      <c r="AC153" s="10" t="str">
        <f t="shared" ca="1" si="38"/>
        <v/>
      </c>
      <c r="AD153" s="65">
        <f ca="1">Sheet3!N153</f>
        <v>5.917319788922498</v>
      </c>
      <c r="AE153" s="65">
        <f ca="1">Sheet3!O153</f>
        <v>6.5816909448792469</v>
      </c>
      <c r="AF153" s="10" t="str">
        <f t="shared" ca="1" si="39"/>
        <v>Hedge</v>
      </c>
      <c r="AG153" s="10" t="str">
        <f t="shared" ca="1" si="40"/>
        <v/>
      </c>
      <c r="AH153" s="3" t="str">
        <f t="shared" ca="1" si="48"/>
        <v>Hedge</v>
      </c>
      <c r="AI153" s="5" t="str">
        <f t="shared" ca="1" si="41"/>
        <v/>
      </c>
    </row>
    <row r="154" spans="10:35" x14ac:dyDescent="0.2">
      <c r="J154" s="3">
        <v>152</v>
      </c>
      <c r="K154" s="72">
        <f t="shared" si="42"/>
        <v>0.39199999999999946</v>
      </c>
      <c r="L154" s="57">
        <f t="shared" ca="1" si="43"/>
        <v>199.44303836365901</v>
      </c>
      <c r="M154" s="55">
        <f t="shared" ca="1" si="44"/>
        <v>0.96031135658938738</v>
      </c>
      <c r="N154" s="56">
        <f t="shared" ca="1" si="45"/>
        <v>0.98583117341625237</v>
      </c>
      <c r="O154" s="55">
        <f t="shared" ca="1" si="46"/>
        <v>3.968864341061263E-2</v>
      </c>
      <c r="P154" s="55">
        <f t="shared" ca="1" si="47"/>
        <v>1.416882658374766E-2</v>
      </c>
      <c r="Q154" s="57">
        <f t="shared" ca="1" si="33"/>
        <v>115.96622925561628</v>
      </c>
      <c r="R154" s="57">
        <f t="shared" ca="1" si="34"/>
        <v>0.50734325121887958</v>
      </c>
      <c r="S154" s="55">
        <f t="shared" ca="1" si="35"/>
        <v>0.98583117341625237</v>
      </c>
      <c r="T154" s="29">
        <f t="shared" ca="1" si="36"/>
        <v>-1.4168826583747629E-2</v>
      </c>
      <c r="U154" s="58"/>
      <c r="V154" s="10"/>
      <c r="W154" s="10"/>
      <c r="X154" s="10"/>
      <c r="Y154" s="10"/>
      <c r="Z154" s="10"/>
      <c r="AA154" s="64">
        <f ca="1">IFERROR(Sheet3!Q154,"")</f>
        <v>50.229839172250792</v>
      </c>
      <c r="AB154" s="10" t="str">
        <f t="shared" ca="1" si="37"/>
        <v/>
      </c>
      <c r="AC154" s="10" t="str">
        <f t="shared" ca="1" si="38"/>
        <v/>
      </c>
      <c r="AD154" s="65">
        <f ca="1">Sheet3!N154</f>
        <v>0.88045791414432983</v>
      </c>
      <c r="AE154" s="65">
        <f ca="1">Sheet3!O154</f>
        <v>2.7808689243893023</v>
      </c>
      <c r="AF154" s="10" t="str">
        <f t="shared" ca="1" si="39"/>
        <v>Hedge</v>
      </c>
      <c r="AG154" s="10" t="str">
        <f t="shared" ca="1" si="40"/>
        <v/>
      </c>
      <c r="AH154" s="3" t="str">
        <f t="shared" ca="1" si="48"/>
        <v/>
      </c>
      <c r="AI154" s="5" t="str">
        <f t="shared" ca="1" si="41"/>
        <v/>
      </c>
    </row>
    <row r="155" spans="10:35" x14ac:dyDescent="0.2">
      <c r="J155" s="3">
        <v>153</v>
      </c>
      <c r="K155" s="72">
        <f t="shared" si="42"/>
        <v>0.38799999999999946</v>
      </c>
      <c r="L155" s="57">
        <f t="shared" ca="1" si="43"/>
        <v>200.56774427433513</v>
      </c>
      <c r="M155" s="55">
        <f t="shared" ca="1" si="44"/>
        <v>0.96226925078101133</v>
      </c>
      <c r="N155" s="56">
        <f t="shared" ca="1" si="45"/>
        <v>0.98657448510828227</v>
      </c>
      <c r="O155" s="55">
        <f t="shared" ca="1" si="46"/>
        <v>3.7730749218988648E-2</v>
      </c>
      <c r="P155" s="55">
        <f t="shared" ca="1" si="47"/>
        <v>1.3425514891717763E-2</v>
      </c>
      <c r="Q155" s="57">
        <f t="shared" ca="1" si="33"/>
        <v>117.03055289883996</v>
      </c>
      <c r="R155" s="57">
        <f t="shared" ca="1" si="34"/>
        <v>0.47720072144199088</v>
      </c>
      <c r="S155" s="55">
        <f t="shared" ca="1" si="35"/>
        <v>0.98657448510828227</v>
      </c>
      <c r="T155" s="29">
        <f t="shared" ca="1" si="36"/>
        <v>-1.3425514891717727E-2</v>
      </c>
      <c r="U155" s="58"/>
      <c r="V155" s="10"/>
      <c r="W155" s="10"/>
      <c r="X155" s="10"/>
      <c r="Y155" s="10"/>
      <c r="Z155" s="10"/>
      <c r="AA155" s="64">
        <f ca="1">IFERROR(Sheet3!Q155,"")</f>
        <v>45.440436595888535</v>
      </c>
      <c r="AB155" s="10" t="str">
        <f t="shared" ca="1" si="37"/>
        <v/>
      </c>
      <c r="AC155" s="10" t="str">
        <f t="shared" ca="1" si="38"/>
        <v/>
      </c>
      <c r="AD155" s="65">
        <f ca="1">Sheet3!N155</f>
        <v>-1.7146048252568278</v>
      </c>
      <c r="AE155" s="65">
        <f ca="1">Sheet3!O155</f>
        <v>-0.21611357537478426</v>
      </c>
      <c r="AF155" s="10" t="str">
        <f t="shared" ca="1" si="39"/>
        <v/>
      </c>
      <c r="AG155" s="10" t="str">
        <f t="shared" ca="1" si="40"/>
        <v/>
      </c>
      <c r="AH155" s="3" t="str">
        <f t="shared" ca="1" si="48"/>
        <v/>
      </c>
      <c r="AI155" s="5" t="str">
        <f t="shared" ca="1" si="41"/>
        <v/>
      </c>
    </row>
    <row r="156" spans="10:35" x14ac:dyDescent="0.2">
      <c r="J156" s="3">
        <v>154</v>
      </c>
      <c r="K156" s="72">
        <f t="shared" si="42"/>
        <v>0.38399999999999945</v>
      </c>
      <c r="L156" s="57">
        <f t="shared" ca="1" si="43"/>
        <v>200.89675430365804</v>
      </c>
      <c r="M156" s="55">
        <f t="shared" ca="1" si="44"/>
        <v>0.96344085547380931</v>
      </c>
      <c r="N156" s="56">
        <f t="shared" ca="1" si="45"/>
        <v>0.986988413016753</v>
      </c>
      <c r="O156" s="55">
        <f t="shared" ca="1" si="46"/>
        <v>3.655914452619069E-2</v>
      </c>
      <c r="P156" s="55">
        <f t="shared" ca="1" si="47"/>
        <v>1.3011586983247E-2</v>
      </c>
      <c r="Q156" s="57">
        <f t="shared" ca="1" si="33"/>
        <v>117.31072622746375</v>
      </c>
      <c r="R156" s="57">
        <f t="shared" ca="1" si="34"/>
        <v>0.45861464668371044</v>
      </c>
      <c r="S156" s="55">
        <f t="shared" ca="1" si="35"/>
        <v>0.986988413016753</v>
      </c>
      <c r="T156" s="29">
        <f t="shared" ca="1" si="36"/>
        <v>-1.3011586983247003E-2</v>
      </c>
      <c r="U156" s="58"/>
      <c r="V156" s="10"/>
      <c r="W156" s="10"/>
      <c r="X156" s="10"/>
      <c r="Y156" s="10"/>
      <c r="Z156" s="10"/>
      <c r="AA156" s="64">
        <f ca="1">IFERROR(Sheet3!Q156,"")</f>
        <v>46.361918705620255</v>
      </c>
      <c r="AB156" s="10" t="str">
        <f t="shared" ca="1" si="37"/>
        <v/>
      </c>
      <c r="AC156" s="10" t="str">
        <f t="shared" ca="1" si="38"/>
        <v/>
      </c>
      <c r="AD156" s="65">
        <f ca="1">Sheet3!N156</f>
        <v>-2.9404632940105841</v>
      </c>
      <c r="AE156" s="65">
        <f ca="1">Sheet3!O156</f>
        <v>-2.0323467211319843</v>
      </c>
      <c r="AF156" s="10" t="str">
        <f t="shared" ca="1" si="39"/>
        <v/>
      </c>
      <c r="AG156" s="10" t="str">
        <f t="shared" ca="1" si="40"/>
        <v/>
      </c>
      <c r="AH156" s="3" t="str">
        <f t="shared" ca="1" si="48"/>
        <v/>
      </c>
      <c r="AI156" s="5" t="str">
        <f t="shared" ca="1" si="41"/>
        <v/>
      </c>
    </row>
    <row r="157" spans="10:35" x14ac:dyDescent="0.2">
      <c r="J157" s="3">
        <v>155</v>
      </c>
      <c r="K157" s="72">
        <f t="shared" si="42"/>
        <v>0.37999999999999945</v>
      </c>
      <c r="L157" s="57">
        <f t="shared" ca="1" si="43"/>
        <v>202.90644220516481</v>
      </c>
      <c r="M157" s="55">
        <f t="shared" ca="1" si="44"/>
        <v>0.96607512747463498</v>
      </c>
      <c r="N157" s="56">
        <f t="shared" ca="1" si="45"/>
        <v>0.9880119625712831</v>
      </c>
      <c r="O157" s="55">
        <f t="shared" ca="1" si="46"/>
        <v>3.3924872525364975E-2</v>
      </c>
      <c r="P157" s="55">
        <f t="shared" ca="1" si="47"/>
        <v>1.1988037428716956E-2</v>
      </c>
      <c r="Q157" s="57">
        <f t="shared" ca="1" si="33"/>
        <v>119.25131834943518</v>
      </c>
      <c r="R157" s="57">
        <f t="shared" ca="1" si="34"/>
        <v>0.41978038527504147</v>
      </c>
      <c r="S157" s="55">
        <f t="shared" ca="1" si="35"/>
        <v>0.9880119625712831</v>
      </c>
      <c r="T157" s="29">
        <f t="shared" ca="1" si="36"/>
        <v>-1.1988037428716902E-2</v>
      </c>
      <c r="U157" s="58"/>
      <c r="V157" s="10"/>
      <c r="W157" s="10"/>
      <c r="X157" s="10"/>
      <c r="Y157" s="10"/>
      <c r="Z157" s="10"/>
      <c r="AA157" s="64">
        <f ca="1">IFERROR(Sheet3!Q157,"")</f>
        <v>45.35588143416242</v>
      </c>
      <c r="AB157" s="10" t="str">
        <f t="shared" ca="1" si="37"/>
        <v/>
      </c>
      <c r="AC157" s="10" t="str">
        <f t="shared" ca="1" si="38"/>
        <v/>
      </c>
      <c r="AD157" s="65">
        <f ca="1">Sheet3!N157</f>
        <v>-3.1302652042109855</v>
      </c>
      <c r="AE157" s="65">
        <f ca="1">Sheet3!O157</f>
        <v>-2.764292376517985</v>
      </c>
      <c r="AF157" s="10" t="str">
        <f t="shared" ca="1" si="39"/>
        <v/>
      </c>
      <c r="AG157" s="10" t="str">
        <f t="shared" ca="1" si="40"/>
        <v/>
      </c>
      <c r="AH157" s="3" t="str">
        <f t="shared" ca="1" si="48"/>
        <v/>
      </c>
      <c r="AI157" s="5" t="str">
        <f t="shared" ca="1" si="41"/>
        <v/>
      </c>
    </row>
    <row r="158" spans="10:35" x14ac:dyDescent="0.2">
      <c r="J158" s="3">
        <v>156</v>
      </c>
      <c r="K158" s="72">
        <f t="shared" si="42"/>
        <v>0.37599999999999945</v>
      </c>
      <c r="L158" s="57">
        <f t="shared" ca="1" si="43"/>
        <v>210.96882198903728</v>
      </c>
      <c r="M158" s="55">
        <f t="shared" ca="1" si="44"/>
        <v>0.97306710324096446</v>
      </c>
      <c r="N158" s="56">
        <f t="shared" ca="1" si="45"/>
        <v>0.99079200056492123</v>
      </c>
      <c r="O158" s="55">
        <f t="shared" ca="1" si="46"/>
        <v>2.6932896759035513E-2</v>
      </c>
      <c r="P158" s="55">
        <f t="shared" ca="1" si="47"/>
        <v>9.2079994350787262E-3</v>
      </c>
      <c r="Q158" s="57">
        <f t="shared" ca="1" si="33"/>
        <v>127.18624057985993</v>
      </c>
      <c r="R158" s="57">
        <f t="shared" ca="1" si="34"/>
        <v>0.3225952460617183</v>
      </c>
      <c r="S158" s="55">
        <f t="shared" ca="1" si="35"/>
        <v>0.99079200056492123</v>
      </c>
      <c r="T158" s="29">
        <f t="shared" ca="1" si="36"/>
        <v>-9.2079994350787731E-3</v>
      </c>
      <c r="U158" s="58"/>
      <c r="V158" s="10"/>
      <c r="W158" s="10"/>
      <c r="X158" s="10"/>
      <c r="Y158" s="10"/>
      <c r="Z158" s="10"/>
      <c r="AA158" s="64">
        <f ca="1">IFERROR(Sheet3!Q158,"")</f>
        <v>55.989517180728406</v>
      </c>
      <c r="AB158" s="10" t="str">
        <f t="shared" ca="1" si="37"/>
        <v/>
      </c>
      <c r="AC158" s="10" t="str">
        <f t="shared" ca="1" si="38"/>
        <v/>
      </c>
      <c r="AD158" s="65">
        <f ca="1">Sheet3!N158</f>
        <v>-1.9478245715207834</v>
      </c>
      <c r="AE158" s="65">
        <f ca="1">Sheet3!O158</f>
        <v>-2.2199805065198506</v>
      </c>
      <c r="AF158" s="10" t="str">
        <f t="shared" ca="1" si="39"/>
        <v/>
      </c>
      <c r="AG158" s="10" t="str">
        <f t="shared" ca="1" si="40"/>
        <v>Exit Hedge</v>
      </c>
      <c r="AH158" s="3" t="str">
        <f t="shared" ca="1" si="48"/>
        <v/>
      </c>
      <c r="AI158" s="5" t="str">
        <f t="shared" ca="1" si="41"/>
        <v/>
      </c>
    </row>
    <row r="159" spans="10:35" x14ac:dyDescent="0.2">
      <c r="J159" s="3">
        <v>157</v>
      </c>
      <c r="K159" s="72">
        <f t="shared" si="42"/>
        <v>0.37199999999999944</v>
      </c>
      <c r="L159" s="57">
        <f t="shared" ca="1" si="43"/>
        <v>211.3699341478046</v>
      </c>
      <c r="M159" s="55">
        <f t="shared" ca="1" si="44"/>
        <v>0.97406149091738181</v>
      </c>
      <c r="N159" s="56">
        <f t="shared" ca="1" si="45"/>
        <v>0.99113227601999043</v>
      </c>
      <c r="O159" s="55">
        <f t="shared" ca="1" si="46"/>
        <v>2.5938509082618241E-2</v>
      </c>
      <c r="P159" s="55">
        <f t="shared" ca="1" si="47"/>
        <v>8.8677239800095571E-3</v>
      </c>
      <c r="Q159" s="57">
        <f t="shared" ca="1" si="33"/>
        <v>127.54245233719384</v>
      </c>
      <c r="R159" s="57">
        <f t="shared" ca="1" si="34"/>
        <v>0.30797815889372737</v>
      </c>
      <c r="S159" s="55">
        <f t="shared" ca="1" si="35"/>
        <v>0.99113227601999043</v>
      </c>
      <c r="T159" s="29">
        <f t="shared" ca="1" si="36"/>
        <v>-8.8677239800095675E-3</v>
      </c>
      <c r="U159" s="58"/>
      <c r="V159" s="10"/>
      <c r="W159" s="10"/>
      <c r="X159" s="10"/>
      <c r="Y159" s="10"/>
      <c r="Z159" s="10"/>
      <c r="AA159" s="64">
        <f ca="1">IFERROR(Sheet3!Q159,"")</f>
        <v>55.026210508791237</v>
      </c>
      <c r="AB159" s="10" t="str">
        <f t="shared" ca="1" si="37"/>
        <v/>
      </c>
      <c r="AC159" s="10" t="str">
        <f t="shared" ca="1" si="38"/>
        <v/>
      </c>
      <c r="AD159" s="65">
        <f ca="1">Sheet3!N159</f>
        <v>-1.1338529748156532</v>
      </c>
      <c r="AE159" s="65">
        <f ca="1">Sheet3!O159</f>
        <v>-1.495895485383719</v>
      </c>
      <c r="AF159" s="10" t="str">
        <f t="shared" ca="1" si="39"/>
        <v/>
      </c>
      <c r="AG159" s="10" t="str">
        <f t="shared" ca="1" si="40"/>
        <v>Exit Hedge</v>
      </c>
      <c r="AH159" s="3" t="str">
        <f t="shared" ca="1" si="48"/>
        <v/>
      </c>
      <c r="AI159" s="5" t="str">
        <f t="shared" ca="1" si="41"/>
        <v/>
      </c>
    </row>
    <row r="160" spans="10:35" x14ac:dyDescent="0.2">
      <c r="J160" s="3">
        <v>158</v>
      </c>
      <c r="K160" s="72">
        <f t="shared" si="42"/>
        <v>0.36799999999999944</v>
      </c>
      <c r="L160" s="57">
        <f t="shared" ca="1" si="43"/>
        <v>215.54799802866916</v>
      </c>
      <c r="M160" s="55">
        <f t="shared" ca="1" si="44"/>
        <v>0.97737082190018953</v>
      </c>
      <c r="N160" s="56">
        <f t="shared" ca="1" si="45"/>
        <v>0.9923854865697822</v>
      </c>
      <c r="O160" s="55">
        <f t="shared" ca="1" si="46"/>
        <v>2.2629178099810486E-2</v>
      </c>
      <c r="P160" s="55">
        <f t="shared" ca="1" si="47"/>
        <v>7.6145134302177536E-3</v>
      </c>
      <c r="Q160" s="57">
        <f t="shared" ca="1" si="33"/>
        <v>131.64555255651661</v>
      </c>
      <c r="R160" s="57">
        <f t="shared" ca="1" si="34"/>
        <v>0.26330871557306157</v>
      </c>
      <c r="S160" s="55">
        <f t="shared" ca="1" si="35"/>
        <v>0.9923854865697822</v>
      </c>
      <c r="T160" s="29">
        <f t="shared" ca="1" si="36"/>
        <v>-7.6145134302177953E-3</v>
      </c>
      <c r="U160" s="58"/>
      <c r="V160" s="10"/>
      <c r="W160" s="10"/>
      <c r="X160" s="10"/>
      <c r="Y160" s="10"/>
      <c r="Z160" s="10"/>
      <c r="AA160" s="64">
        <f ca="1">IFERROR(Sheet3!Q160,"")</f>
        <v>58.356553834801055</v>
      </c>
      <c r="AB160" s="10" t="str">
        <f t="shared" ca="1" si="37"/>
        <v/>
      </c>
      <c r="AC160" s="10" t="str">
        <f t="shared" ca="1" si="38"/>
        <v/>
      </c>
      <c r="AD160" s="65">
        <f ca="1">Sheet3!N160</f>
        <v>-6.7069407469944053E-2</v>
      </c>
      <c r="AE160" s="65">
        <f ca="1">Sheet3!O160</f>
        <v>-0.54334476677453569</v>
      </c>
      <c r="AF160" s="10" t="str">
        <f t="shared" ca="1" si="39"/>
        <v/>
      </c>
      <c r="AG160" s="10" t="str">
        <f t="shared" ca="1" si="40"/>
        <v>Exit Hedge</v>
      </c>
      <c r="AH160" s="3" t="str">
        <f t="shared" ca="1" si="48"/>
        <v/>
      </c>
      <c r="AI160" s="5" t="str">
        <f t="shared" ca="1" si="41"/>
        <v/>
      </c>
    </row>
    <row r="161" spans="10:35" x14ac:dyDescent="0.2">
      <c r="J161" s="3">
        <v>159</v>
      </c>
      <c r="K161" s="72">
        <f t="shared" si="42"/>
        <v>0.36399999999999944</v>
      </c>
      <c r="L161" s="57">
        <f t="shared" ca="1" si="43"/>
        <v>223.26011422031848</v>
      </c>
      <c r="M161" s="55">
        <f t="shared" ca="1" si="44"/>
        <v>0.98204403792666883</v>
      </c>
      <c r="N161" s="56">
        <f t="shared" ca="1" si="45"/>
        <v>0.99413642710203864</v>
      </c>
      <c r="O161" s="55">
        <f t="shared" ca="1" si="46"/>
        <v>1.7955962073331212E-2</v>
      </c>
      <c r="P161" s="55">
        <f t="shared" ca="1" si="47"/>
        <v>5.8635728979613642E-3</v>
      </c>
      <c r="Q161" s="57">
        <f t="shared" ca="1" si="33"/>
        <v>139.26677419931494</v>
      </c>
      <c r="R161" s="57">
        <f t="shared" ca="1" si="34"/>
        <v>0.20271929282503276</v>
      </c>
      <c r="S161" s="55">
        <f t="shared" ca="1" si="35"/>
        <v>0.99413642710203864</v>
      </c>
      <c r="T161" s="29">
        <f t="shared" ca="1" si="36"/>
        <v>-5.8635728979613555E-3</v>
      </c>
      <c r="U161" s="58"/>
      <c r="V161" s="10"/>
      <c r="W161" s="10"/>
      <c r="X161" s="10"/>
      <c r="Y161" s="10"/>
      <c r="Z161" s="10"/>
      <c r="AA161" s="64">
        <f ca="1">IFERROR(Sheet3!Q161,"")</f>
        <v>59.335785565630047</v>
      </c>
      <c r="AB161" s="10" t="str">
        <f t="shared" ca="1" si="37"/>
        <v/>
      </c>
      <c r="AC161" s="10" t="str">
        <f t="shared" ca="1" si="38"/>
        <v/>
      </c>
      <c r="AD161" s="65">
        <f ca="1">Sheet3!N161</f>
        <v>1.5346352811656629</v>
      </c>
      <c r="AE161" s="65">
        <f ca="1">Sheet3!O161</f>
        <v>0.84197526518559662</v>
      </c>
      <c r="AF161" s="10" t="str">
        <f t="shared" ca="1" si="39"/>
        <v/>
      </c>
      <c r="AG161" s="10" t="str">
        <f t="shared" ca="1" si="40"/>
        <v/>
      </c>
      <c r="AH161" s="3" t="str">
        <f t="shared" ca="1" si="48"/>
        <v/>
      </c>
      <c r="AI161" s="5" t="str">
        <f t="shared" ca="1" si="41"/>
        <v/>
      </c>
    </row>
    <row r="162" spans="10:35" x14ac:dyDescent="0.2">
      <c r="J162" s="3">
        <v>160</v>
      </c>
      <c r="K162" s="72">
        <f t="shared" si="42"/>
        <v>0.35999999999999943</v>
      </c>
      <c r="L162" s="57">
        <f t="shared" ca="1" si="43"/>
        <v>241.03875031838734</v>
      </c>
      <c r="M162" s="55">
        <f t="shared" ca="1" si="44"/>
        <v>0.98908898508858212</v>
      </c>
      <c r="N162" s="56">
        <f t="shared" ca="1" si="45"/>
        <v>0.99667068335758846</v>
      </c>
      <c r="O162" s="55">
        <f t="shared" ca="1" si="46"/>
        <v>1.0911014911417905E-2</v>
      </c>
      <c r="P162" s="55">
        <f t="shared" ca="1" si="47"/>
        <v>3.3293166424114944E-3</v>
      </c>
      <c r="Q162" s="57">
        <f t="shared" ca="1" si="33"/>
        <v>156.9288758811428</v>
      </c>
      <c r="R162" s="57">
        <f t="shared" ca="1" si="34"/>
        <v>0.11650091449645128</v>
      </c>
      <c r="S162" s="55">
        <f t="shared" ca="1" si="35"/>
        <v>0.99667068335758846</v>
      </c>
      <c r="T162" s="29">
        <f t="shared" ca="1" si="36"/>
        <v>-3.3293166424115395E-3</v>
      </c>
      <c r="U162" s="58"/>
      <c r="V162" s="10"/>
      <c r="W162" s="10"/>
      <c r="X162" s="10"/>
      <c r="Y162" s="10"/>
      <c r="Z162" s="10"/>
      <c r="AA162" s="64">
        <f ca="1">IFERROR(Sheet3!Q162,"")</f>
        <v>61.556256962289666</v>
      </c>
      <c r="AB162" s="10" t="str">
        <f t="shared" ca="1" si="37"/>
        <v/>
      </c>
      <c r="AC162" s="10" t="str">
        <f t="shared" ca="1" si="38"/>
        <v/>
      </c>
      <c r="AD162" s="65">
        <f ca="1">Sheet3!N162</f>
        <v>4.6570535761027827</v>
      </c>
      <c r="AE162" s="65">
        <f ca="1">Sheet3!O162</f>
        <v>3.3853608057970543</v>
      </c>
      <c r="AF162" s="10" t="str">
        <f t="shared" ca="1" si="39"/>
        <v/>
      </c>
      <c r="AG162" s="10" t="str">
        <f t="shared" ca="1" si="40"/>
        <v/>
      </c>
      <c r="AH162" s="3" t="str">
        <f t="shared" ca="1" si="48"/>
        <v/>
      </c>
      <c r="AI162" s="5" t="str">
        <f t="shared" ca="1" si="41"/>
        <v/>
      </c>
    </row>
    <row r="163" spans="10:35" x14ac:dyDescent="0.2">
      <c r="J163" s="3">
        <v>161</v>
      </c>
      <c r="K163" s="72">
        <f t="shared" si="42"/>
        <v>0.35599999999999943</v>
      </c>
      <c r="L163" s="57">
        <f t="shared" ca="1" si="43"/>
        <v>233.37160636908595</v>
      </c>
      <c r="M163" s="55">
        <f t="shared" ca="1" si="44"/>
        <v>0.98713913296195555</v>
      </c>
      <c r="N163" s="56">
        <f t="shared" ca="1" si="45"/>
        <v>0.99595209335385593</v>
      </c>
      <c r="O163" s="55">
        <f t="shared" ca="1" si="46"/>
        <v>1.2860867038044453E-2</v>
      </c>
      <c r="P163" s="55">
        <f t="shared" ca="1" si="47"/>
        <v>4.0479066461441256E-3</v>
      </c>
      <c r="Q163" s="57">
        <f t="shared" ca="1" si="33"/>
        <v>149.25385183266525</v>
      </c>
      <c r="R163" s="57">
        <f t="shared" ca="1" si="34"/>
        <v>0.13894776897098249</v>
      </c>
      <c r="S163" s="55">
        <f t="shared" ca="1" si="35"/>
        <v>0.99595209335385593</v>
      </c>
      <c r="T163" s="29">
        <f t="shared" ca="1" si="36"/>
        <v>-4.0479066461440727E-3</v>
      </c>
      <c r="U163" s="58"/>
      <c r="V163" s="10"/>
      <c r="W163" s="10"/>
      <c r="X163" s="10"/>
      <c r="Y163" s="10"/>
      <c r="Z163" s="10"/>
      <c r="AA163" s="64">
        <f ca="1">IFERROR(Sheet3!Q163,"")</f>
        <v>50.279772695643679</v>
      </c>
      <c r="AB163" s="10" t="str">
        <f t="shared" ca="1" si="37"/>
        <v/>
      </c>
      <c r="AC163" s="10" t="str">
        <f t="shared" ca="1" si="38"/>
        <v/>
      </c>
      <c r="AD163" s="65">
        <f ca="1">Sheet3!N163</f>
        <v>4.9895872350888624</v>
      </c>
      <c r="AE163" s="65">
        <f ca="1">Sheet3!O163</f>
        <v>4.4548450919915936</v>
      </c>
      <c r="AF163" s="10" t="str">
        <f t="shared" ca="1" si="39"/>
        <v/>
      </c>
      <c r="AG163" s="10" t="str">
        <f t="shared" ca="1" si="40"/>
        <v/>
      </c>
      <c r="AH163" s="3" t="str">
        <f t="shared" ca="1" si="48"/>
        <v/>
      </c>
      <c r="AI163" s="5" t="str">
        <f t="shared" ca="1" si="41"/>
        <v/>
      </c>
    </row>
    <row r="164" spans="10:35" x14ac:dyDescent="0.2">
      <c r="J164" s="3">
        <v>162</v>
      </c>
      <c r="K164" s="72">
        <f t="shared" si="42"/>
        <v>0.35199999999999942</v>
      </c>
      <c r="L164" s="57">
        <f t="shared" ca="1" si="43"/>
        <v>232.26982826693973</v>
      </c>
      <c r="M164" s="55">
        <f t="shared" ca="1" si="44"/>
        <v>0.98722956373083615</v>
      </c>
      <c r="N164" s="56">
        <f t="shared" ca="1" si="45"/>
        <v>0.99595666471709632</v>
      </c>
      <c r="O164" s="55">
        <f t="shared" ca="1" si="46"/>
        <v>1.277043626916384E-2</v>
      </c>
      <c r="P164" s="55">
        <f t="shared" ca="1" si="47"/>
        <v>4.0433352829036305E-3</v>
      </c>
      <c r="Q164" s="57">
        <f t="shared" ca="1" si="33"/>
        <v>148.12002557136151</v>
      </c>
      <c r="R164" s="57">
        <f t="shared" ca="1" si="34"/>
        <v>0.13723748313299911</v>
      </c>
      <c r="S164" s="55">
        <f t="shared" ca="1" si="35"/>
        <v>0.99595666471709632</v>
      </c>
      <c r="T164" s="29">
        <f t="shared" ca="1" si="36"/>
        <v>-4.0433352829036817E-3</v>
      </c>
      <c r="U164" s="58"/>
      <c r="V164" s="10"/>
      <c r="W164" s="10"/>
      <c r="X164" s="10"/>
      <c r="Y164" s="10"/>
      <c r="Z164" s="10"/>
      <c r="AA164" s="64">
        <f ca="1">IFERROR(Sheet3!Q164,"")</f>
        <v>48.697298021603551</v>
      </c>
      <c r="AB164" s="10" t="str">
        <f t="shared" ca="1" si="37"/>
        <v/>
      </c>
      <c r="AC164" s="10" t="str">
        <f t="shared" ca="1" si="38"/>
        <v/>
      </c>
      <c r="AD164" s="65">
        <f ca="1">Sheet3!N164</f>
        <v>4.687395623922697</v>
      </c>
      <c r="AE164" s="65">
        <f ca="1">Sheet3!O164</f>
        <v>4.6098787799456629</v>
      </c>
      <c r="AF164" s="10" t="str">
        <f t="shared" ca="1" si="39"/>
        <v/>
      </c>
      <c r="AG164" s="10" t="str">
        <f t="shared" ca="1" si="40"/>
        <v/>
      </c>
      <c r="AH164" s="3" t="str">
        <f t="shared" ca="1" si="48"/>
        <v/>
      </c>
      <c r="AI164" s="5" t="str">
        <f t="shared" ca="1" si="41"/>
        <v/>
      </c>
    </row>
    <row r="165" spans="10:35" x14ac:dyDescent="0.2">
      <c r="J165" s="3">
        <v>163</v>
      </c>
      <c r="K165" s="72">
        <f t="shared" si="42"/>
        <v>0.34799999999999942</v>
      </c>
      <c r="L165" s="57">
        <f t="shared" ca="1" si="43"/>
        <v>220.19863638880096</v>
      </c>
      <c r="M165" s="55">
        <f t="shared" ca="1" si="44"/>
        <v>0.98292000860357964</v>
      </c>
      <c r="N165" s="56">
        <f t="shared" ca="1" si="45"/>
        <v>0.99431503384174125</v>
      </c>
      <c r="O165" s="55">
        <f t="shared" ca="1" si="46"/>
        <v>1.707999139642033E-2</v>
      </c>
      <c r="P165" s="55">
        <f t="shared" ca="1" si="47"/>
        <v>5.6849661582587651E-3</v>
      </c>
      <c r="Q165" s="57">
        <f t="shared" ca="1" si="33"/>
        <v>136.06956589547707</v>
      </c>
      <c r="R165" s="57">
        <f t="shared" ca="1" si="34"/>
        <v>0.18831848230734693</v>
      </c>
      <c r="S165" s="55">
        <f t="shared" ca="1" si="35"/>
        <v>0.99431503384174125</v>
      </c>
      <c r="T165" s="29">
        <f t="shared" ca="1" si="36"/>
        <v>-5.684966158258753E-3</v>
      </c>
      <c r="U165" s="58"/>
      <c r="V165" s="10"/>
      <c r="W165" s="10"/>
      <c r="X165" s="10"/>
      <c r="Y165" s="10"/>
      <c r="Z165" s="10"/>
      <c r="AA165" s="64">
        <f ca="1">IFERROR(Sheet3!Q165,"")</f>
        <v>40.481931160351309</v>
      </c>
      <c r="AB165" s="10" t="str">
        <f t="shared" ca="1" si="37"/>
        <v/>
      </c>
      <c r="AC165" s="10" t="str">
        <f t="shared" ca="1" si="38"/>
        <v/>
      </c>
      <c r="AD165" s="65">
        <f ca="1">Sheet3!N165</f>
        <v>2.604241472620771</v>
      </c>
      <c r="AE165" s="65">
        <f ca="1">Sheet3!O165</f>
        <v>3.2727872417290684</v>
      </c>
      <c r="AF165" s="10" t="str">
        <f t="shared" ca="1" si="39"/>
        <v>Hedge</v>
      </c>
      <c r="AG165" s="10" t="str">
        <f t="shared" ca="1" si="40"/>
        <v/>
      </c>
      <c r="AH165" s="3" t="str">
        <f t="shared" ca="1" si="48"/>
        <v/>
      </c>
      <c r="AI165" s="5" t="str">
        <f t="shared" ca="1" si="41"/>
        <v/>
      </c>
    </row>
    <row r="166" spans="10:35" x14ac:dyDescent="0.2">
      <c r="J166" s="3">
        <v>164</v>
      </c>
      <c r="K166" s="72">
        <f t="shared" si="42"/>
        <v>0.34399999999999942</v>
      </c>
      <c r="L166" s="57">
        <f t="shared" ca="1" si="43"/>
        <v>211.03568160457752</v>
      </c>
      <c r="M166" s="55">
        <f t="shared" ca="1" si="44"/>
        <v>0.97874251560119307</v>
      </c>
      <c r="N166" s="56">
        <f t="shared" ca="1" si="45"/>
        <v>0.99263610634925004</v>
      </c>
      <c r="O166" s="55">
        <f t="shared" ca="1" si="46"/>
        <v>2.1257484398806935E-2</v>
      </c>
      <c r="P166" s="55">
        <f t="shared" ca="1" si="47"/>
        <v>7.3638936507499139E-3</v>
      </c>
      <c r="Q166" s="57">
        <f t="shared" ca="1" si="33"/>
        <v>126.92690954070946</v>
      </c>
      <c r="R166" s="57">
        <f t="shared" ca="1" si="34"/>
        <v>0.23897663621691523</v>
      </c>
      <c r="S166" s="55">
        <f t="shared" ca="1" si="35"/>
        <v>0.99263610634925004</v>
      </c>
      <c r="T166" s="29">
        <f t="shared" ca="1" si="36"/>
        <v>-7.3638936507499642E-3</v>
      </c>
      <c r="U166" s="58"/>
      <c r="V166" s="10"/>
      <c r="W166" s="10"/>
      <c r="X166" s="10"/>
      <c r="Y166" s="10"/>
      <c r="Z166" s="10"/>
      <c r="AA166" s="64">
        <f ca="1">IFERROR(Sheet3!Q166,"")</f>
        <v>40.685350937366067</v>
      </c>
      <c r="AB166" s="10" t="str">
        <f t="shared" ca="1" si="37"/>
        <v/>
      </c>
      <c r="AC166" s="10" t="str">
        <f t="shared" ca="1" si="38"/>
        <v/>
      </c>
      <c r="AD166" s="65">
        <f ca="1">Sheet3!N166</f>
        <v>9.7882522521871351E-2</v>
      </c>
      <c r="AE166" s="65">
        <f ca="1">Sheet3!O166</f>
        <v>1.1561840955909373</v>
      </c>
      <c r="AF166" s="10" t="str">
        <f t="shared" ca="1" si="39"/>
        <v>Hedge</v>
      </c>
      <c r="AG166" s="10" t="str">
        <f t="shared" ca="1" si="40"/>
        <v/>
      </c>
      <c r="AH166" s="3" t="str">
        <f t="shared" ca="1" si="48"/>
        <v/>
      </c>
      <c r="AI166" s="5" t="str">
        <f t="shared" ca="1" si="41"/>
        <v/>
      </c>
    </row>
    <row r="167" spans="10:35" x14ac:dyDescent="0.2">
      <c r="J167" s="3">
        <v>165</v>
      </c>
      <c r="K167" s="72">
        <f t="shared" si="42"/>
        <v>0.33999999999999941</v>
      </c>
      <c r="L167" s="57">
        <f t="shared" ca="1" si="43"/>
        <v>227.03476102843729</v>
      </c>
      <c r="M167" s="55">
        <f t="shared" ca="1" si="44"/>
        <v>0.986820945236764</v>
      </c>
      <c r="N167" s="56">
        <f t="shared" ca="1" si="45"/>
        <v>0.99571895131136334</v>
      </c>
      <c r="O167" s="55">
        <f t="shared" ca="1" si="46"/>
        <v>1.3179054763235954E-2</v>
      </c>
      <c r="P167" s="55">
        <f t="shared" ca="1" si="47"/>
        <v>4.2810486886366286E-3</v>
      </c>
      <c r="Q167" s="57">
        <f t="shared" ca="1" si="33"/>
        <v>142.79671866226619</v>
      </c>
      <c r="R167" s="57">
        <f t="shared" ca="1" si="34"/>
        <v>0.14007698983595507</v>
      </c>
      <c r="S167" s="55">
        <f t="shared" ca="1" si="35"/>
        <v>0.99571895131136334</v>
      </c>
      <c r="T167" s="29">
        <f t="shared" ca="1" si="36"/>
        <v>-4.2810486886366572E-3</v>
      </c>
      <c r="U167" s="58"/>
      <c r="V167" s="10"/>
      <c r="W167" s="10"/>
      <c r="X167" s="10"/>
      <c r="Y167" s="10"/>
      <c r="Z167" s="10"/>
      <c r="AA167" s="64">
        <f ca="1">IFERROR(Sheet3!Q167,"")</f>
        <v>49.701423793526956</v>
      </c>
      <c r="AB167" s="10" t="str">
        <f t="shared" ca="1" si="37"/>
        <v/>
      </c>
      <c r="AC167" s="10" t="str">
        <f t="shared" ca="1" si="38"/>
        <v/>
      </c>
      <c r="AD167" s="65">
        <f ca="1">Sheet3!N167</f>
        <v>0.88784283748231019</v>
      </c>
      <c r="AE167" s="65">
        <f ca="1">Sheet3!O167</f>
        <v>0.97728992351851929</v>
      </c>
      <c r="AF167" s="10" t="str">
        <f t="shared" ca="1" si="39"/>
        <v>Hedge</v>
      </c>
      <c r="AG167" s="10" t="str">
        <f t="shared" ca="1" si="40"/>
        <v/>
      </c>
      <c r="AH167" s="3" t="str">
        <f t="shared" ca="1" si="48"/>
        <v/>
      </c>
      <c r="AI167" s="5" t="str">
        <f t="shared" ca="1" si="41"/>
        <v/>
      </c>
    </row>
    <row r="168" spans="10:35" x14ac:dyDescent="0.2">
      <c r="J168" s="3">
        <v>166</v>
      </c>
      <c r="K168" s="72">
        <f t="shared" si="42"/>
        <v>0.33599999999999941</v>
      </c>
      <c r="L168" s="57">
        <f t="shared" ca="1" si="43"/>
        <v>208.32204741075924</v>
      </c>
      <c r="M168" s="55">
        <f t="shared" ca="1" si="44"/>
        <v>0.97849485379134671</v>
      </c>
      <c r="N168" s="56">
        <f t="shared" ca="1" si="45"/>
        <v>0.99243742630940834</v>
      </c>
      <c r="O168" s="55">
        <f t="shared" ca="1" si="46"/>
        <v>2.1505146208653333E-2</v>
      </c>
      <c r="P168" s="55">
        <f t="shared" ca="1" si="47"/>
        <v>7.5625736905916476E-3</v>
      </c>
      <c r="Q168" s="57">
        <f t="shared" ca="1" si="33"/>
        <v>124.15331278263257</v>
      </c>
      <c r="R168" s="57">
        <f t="shared" ca="1" si="34"/>
        <v>0.23976631920686753</v>
      </c>
      <c r="S168" s="55">
        <f t="shared" ca="1" si="35"/>
        <v>0.99243742630940834</v>
      </c>
      <c r="T168" s="29">
        <f t="shared" ca="1" si="36"/>
        <v>-7.5625736905916563E-3</v>
      </c>
      <c r="U168" s="58"/>
      <c r="V168" s="10"/>
      <c r="W168" s="10"/>
      <c r="X168" s="10"/>
      <c r="Y168" s="10"/>
      <c r="Z168" s="10"/>
      <c r="AA168" s="64">
        <f ca="1">IFERROR(Sheet3!Q168,"")</f>
        <v>54.175976451464997</v>
      </c>
      <c r="AB168" s="10" t="str">
        <f t="shared" ca="1" si="37"/>
        <v/>
      </c>
      <c r="AC168" s="10" t="str">
        <f t="shared" ca="1" si="38"/>
        <v/>
      </c>
      <c r="AD168" s="65">
        <f ca="1">Sheet3!N168</f>
        <v>-1.2450629993946905</v>
      </c>
      <c r="AE168" s="65">
        <f ca="1">Sheet3!O168</f>
        <v>-0.50427869175695383</v>
      </c>
      <c r="AF168" s="10" t="str">
        <f t="shared" ca="1" si="39"/>
        <v/>
      </c>
      <c r="AG168" s="10" t="str">
        <f t="shared" ca="1" si="40"/>
        <v/>
      </c>
      <c r="AH168" s="3" t="str">
        <f t="shared" ca="1" si="48"/>
        <v/>
      </c>
      <c r="AI168" s="5" t="str">
        <f t="shared" ca="1" si="41"/>
        <v/>
      </c>
    </row>
    <row r="169" spans="10:35" x14ac:dyDescent="0.2">
      <c r="J169" s="3">
        <v>167</v>
      </c>
      <c r="K169" s="72">
        <f t="shared" si="42"/>
        <v>0.33199999999999941</v>
      </c>
      <c r="L169" s="57">
        <f t="shared" ca="1" si="43"/>
        <v>212.08691407246789</v>
      </c>
      <c r="M169" s="55">
        <f t="shared" ca="1" si="44"/>
        <v>0.98131543463522897</v>
      </c>
      <c r="N169" s="56">
        <f t="shared" ca="1" si="45"/>
        <v>0.99352323418283073</v>
      </c>
      <c r="O169" s="55">
        <f t="shared" ca="1" si="46"/>
        <v>1.8684565364771082E-2</v>
      </c>
      <c r="P169" s="55">
        <f t="shared" ca="1" si="47"/>
        <v>6.4767658171692973E-3</v>
      </c>
      <c r="Q169" s="57">
        <f t="shared" ca="1" si="33"/>
        <v>127.85208734365123</v>
      </c>
      <c r="R169" s="57">
        <f t="shared" ca="1" si="34"/>
        <v>0.20406674918518619</v>
      </c>
      <c r="S169" s="55">
        <f t="shared" ca="1" si="35"/>
        <v>0.99352323418283073</v>
      </c>
      <c r="T169" s="29">
        <f t="shared" ca="1" si="36"/>
        <v>-6.4767658171692721E-3</v>
      </c>
      <c r="U169" s="58"/>
      <c r="V169" s="10"/>
      <c r="W169" s="10"/>
      <c r="X169" s="10"/>
      <c r="Y169" s="10"/>
      <c r="Z169" s="10"/>
      <c r="AA169" s="64">
        <f ca="1">IFERROR(Sheet3!Q169,"")</f>
        <v>55.286412182124707</v>
      </c>
      <c r="AB169" s="10" t="str">
        <f t="shared" ca="1" si="37"/>
        <v/>
      </c>
      <c r="AC169" s="10" t="str">
        <f t="shared" ca="1" si="38"/>
        <v/>
      </c>
      <c r="AD169" s="65">
        <f ca="1">Sheet3!N169</f>
        <v>-1.7976263575416169</v>
      </c>
      <c r="AE169" s="65">
        <f ca="1">Sheet3!O169</f>
        <v>-1.3665104689467291</v>
      </c>
      <c r="AF169" s="10" t="str">
        <f t="shared" ca="1" si="39"/>
        <v/>
      </c>
      <c r="AG169" s="10" t="str">
        <f t="shared" ca="1" si="40"/>
        <v/>
      </c>
      <c r="AH169" s="3" t="str">
        <f t="shared" ca="1" si="48"/>
        <v/>
      </c>
      <c r="AI169" s="5" t="str">
        <f t="shared" ca="1" si="41"/>
        <v/>
      </c>
    </row>
    <row r="170" spans="10:35" x14ac:dyDescent="0.2">
      <c r="J170" s="3">
        <v>168</v>
      </c>
      <c r="K170" s="72">
        <f t="shared" si="42"/>
        <v>0.3279999999999994</v>
      </c>
      <c r="L170" s="57">
        <f t="shared" ca="1" si="43"/>
        <v>219.46564556661585</v>
      </c>
      <c r="M170" s="55">
        <f t="shared" ca="1" si="44"/>
        <v>0.98541630555316284</v>
      </c>
      <c r="N170" s="56">
        <f t="shared" ca="1" si="45"/>
        <v>0.99509016757633817</v>
      </c>
      <c r="O170" s="55">
        <f t="shared" ca="1" si="46"/>
        <v>1.4583694446837169E-2</v>
      </c>
      <c r="P170" s="55">
        <f t="shared" ca="1" si="47"/>
        <v>4.9098324236618515E-3</v>
      </c>
      <c r="Q170" s="57">
        <f t="shared" ca="1" si="33"/>
        <v>135.15068348906851</v>
      </c>
      <c r="R170" s="57">
        <f t="shared" ca="1" si="34"/>
        <v>0.15433487440355553</v>
      </c>
      <c r="S170" s="55">
        <f t="shared" ca="1" si="35"/>
        <v>0.99509016757633817</v>
      </c>
      <c r="T170" s="29">
        <f t="shared" ca="1" si="36"/>
        <v>-4.9098324236618307E-3</v>
      </c>
      <c r="U170" s="58"/>
      <c r="V170" s="10"/>
      <c r="W170" s="10"/>
      <c r="X170" s="10"/>
      <c r="Y170" s="10"/>
      <c r="Z170" s="10"/>
      <c r="AA170" s="64">
        <f ca="1">IFERROR(Sheet3!Q170,"")</f>
        <v>58.003800982822888</v>
      </c>
      <c r="AB170" s="10" t="str">
        <f t="shared" ca="1" si="37"/>
        <v/>
      </c>
      <c r="AC170" s="10" t="str">
        <f t="shared" ca="1" si="38"/>
        <v/>
      </c>
      <c r="AD170" s="65">
        <f ca="1">Sheet3!N170</f>
        <v>-0.98865419216414807</v>
      </c>
      <c r="AE170" s="65">
        <f ca="1">Sheet3!O170</f>
        <v>-1.1146062844250084</v>
      </c>
      <c r="AF170" s="10" t="str">
        <f t="shared" ca="1" si="39"/>
        <v/>
      </c>
      <c r="AG170" s="10" t="str">
        <f t="shared" ca="1" si="40"/>
        <v>Exit Hedge</v>
      </c>
      <c r="AH170" s="3" t="str">
        <f t="shared" ca="1" si="48"/>
        <v/>
      </c>
      <c r="AI170" s="5" t="str">
        <f t="shared" ca="1" si="41"/>
        <v/>
      </c>
    </row>
    <row r="171" spans="10:35" x14ac:dyDescent="0.2">
      <c r="J171" s="3">
        <v>169</v>
      </c>
      <c r="K171" s="72">
        <f t="shared" si="42"/>
        <v>0.3239999999999994</v>
      </c>
      <c r="L171" s="57">
        <f t="shared" ca="1" si="43"/>
        <v>207.79414726032431</v>
      </c>
      <c r="M171" s="55">
        <f t="shared" ca="1" si="44"/>
        <v>0.98025497858666966</v>
      </c>
      <c r="N171" s="56">
        <f t="shared" ca="1" si="45"/>
        <v>0.99300442999175553</v>
      </c>
      <c r="O171" s="55">
        <f t="shared" ca="1" si="46"/>
        <v>1.9745021413330396E-2</v>
      </c>
      <c r="P171" s="55">
        <f t="shared" ca="1" si="47"/>
        <v>6.9955700082444446E-3</v>
      </c>
      <c r="Q171" s="57">
        <f t="shared" ca="1" si="33"/>
        <v>123.50924599322281</v>
      </c>
      <c r="R171" s="57">
        <f t="shared" ca="1" si="34"/>
        <v>0.21481010601945649</v>
      </c>
      <c r="S171" s="55">
        <f t="shared" ca="1" si="35"/>
        <v>0.99300442999175553</v>
      </c>
      <c r="T171" s="29">
        <f t="shared" ca="1" si="36"/>
        <v>-6.9955700082444672E-3</v>
      </c>
      <c r="U171" s="58"/>
      <c r="V171" s="10"/>
      <c r="W171" s="10"/>
      <c r="X171" s="10"/>
      <c r="Y171" s="10"/>
      <c r="Z171" s="10"/>
      <c r="AA171" s="64">
        <f ca="1">IFERROR(Sheet3!Q171,"")</f>
        <v>51.944778332381816</v>
      </c>
      <c r="AB171" s="10" t="str">
        <f t="shared" ca="1" si="37"/>
        <v/>
      </c>
      <c r="AC171" s="10" t="str">
        <f t="shared" ca="1" si="38"/>
        <v/>
      </c>
      <c r="AD171" s="65">
        <f ca="1">Sheet3!N171</f>
        <v>-2.0474918653240763</v>
      </c>
      <c r="AE171" s="65">
        <f ca="1">Sheet3!O171</f>
        <v>-1.7365300050243873</v>
      </c>
      <c r="AF171" s="10" t="str">
        <f t="shared" ca="1" si="39"/>
        <v/>
      </c>
      <c r="AG171" s="10" t="str">
        <f t="shared" ca="1" si="40"/>
        <v/>
      </c>
      <c r="AH171" s="3" t="str">
        <f t="shared" ca="1" si="48"/>
        <v/>
      </c>
      <c r="AI171" s="5" t="str">
        <f t="shared" ca="1" si="41"/>
        <v/>
      </c>
    </row>
    <row r="172" spans="10:35" x14ac:dyDescent="0.2">
      <c r="J172" s="3">
        <v>170</v>
      </c>
      <c r="K172" s="72">
        <f t="shared" si="42"/>
        <v>0.3199999999999994</v>
      </c>
      <c r="L172" s="57">
        <f t="shared" ca="1" si="43"/>
        <v>191.43788820395946</v>
      </c>
      <c r="M172" s="55">
        <f t="shared" ca="1" si="44"/>
        <v>0.96900704125619375</v>
      </c>
      <c r="N172" s="56">
        <f t="shared" ca="1" si="45"/>
        <v>0.98816291684384994</v>
      </c>
      <c r="O172" s="55">
        <f t="shared" ca="1" si="46"/>
        <v>3.099295874380624E-2</v>
      </c>
      <c r="P172" s="55">
        <f t="shared" ca="1" si="47"/>
        <v>1.1837083156150074E-2</v>
      </c>
      <c r="Q172" s="57">
        <f t="shared" ca="1" si="33"/>
        <v>107.26152429735791</v>
      </c>
      <c r="R172" s="57">
        <f t="shared" ca="1" si="34"/>
        <v>0.35377283885211641</v>
      </c>
      <c r="S172" s="55">
        <f t="shared" ca="1" si="35"/>
        <v>0.98816291684384994</v>
      </c>
      <c r="T172" s="29">
        <f t="shared" ca="1" si="36"/>
        <v>-1.1837083156150063E-2</v>
      </c>
      <c r="U172" s="58"/>
      <c r="V172" s="10"/>
      <c r="W172" s="10"/>
      <c r="X172" s="10"/>
      <c r="Y172" s="10"/>
      <c r="Z172" s="10"/>
      <c r="AA172" s="64">
        <f ca="1">IFERROR(Sheet3!Q172,"")</f>
        <v>42.709952314196137</v>
      </c>
      <c r="AB172" s="10" t="str">
        <f t="shared" ca="1" si="37"/>
        <v/>
      </c>
      <c r="AC172" s="10" t="str">
        <f t="shared" ca="1" si="38"/>
        <v/>
      </c>
      <c r="AD172" s="65">
        <f ca="1">Sheet3!N172</f>
        <v>-4.6565403741697651</v>
      </c>
      <c r="AE172" s="65">
        <f ca="1">Sheet3!O172</f>
        <v>-3.6832035844546391</v>
      </c>
      <c r="AF172" s="10" t="str">
        <f t="shared" ca="1" si="39"/>
        <v/>
      </c>
      <c r="AG172" s="10" t="str">
        <f t="shared" ca="1" si="40"/>
        <v/>
      </c>
      <c r="AH172" s="3" t="str">
        <f t="shared" ca="1" si="48"/>
        <v/>
      </c>
      <c r="AI172" s="5" t="str">
        <f t="shared" ca="1" si="41"/>
        <v/>
      </c>
    </row>
    <row r="173" spans="10:35" x14ac:dyDescent="0.2">
      <c r="J173" s="3">
        <v>171</v>
      </c>
      <c r="K173" s="72">
        <f t="shared" si="42"/>
        <v>0.31599999999999939</v>
      </c>
      <c r="L173" s="57">
        <f t="shared" ca="1" si="43"/>
        <v>185.46625784115281</v>
      </c>
      <c r="M173" s="55">
        <f t="shared" ca="1" si="44"/>
        <v>0.96400743815291845</v>
      </c>
      <c r="N173" s="56">
        <f t="shared" ca="1" si="45"/>
        <v>0.98583583557729315</v>
      </c>
      <c r="O173" s="55">
        <f t="shared" ca="1" si="46"/>
        <v>3.5992561847081599E-2</v>
      </c>
      <c r="P173" s="55">
        <f t="shared" ca="1" si="47"/>
        <v>1.416416442270689E-2</v>
      </c>
      <c r="Q173" s="57">
        <f t="shared" ca="1" si="33"/>
        <v>101.32226185348506</v>
      </c>
      <c r="R173" s="57">
        <f t="shared" ca="1" si="34"/>
        <v>0.41657708522449832</v>
      </c>
      <c r="S173" s="55">
        <f t="shared" ca="1" si="35"/>
        <v>0.98583583557729315</v>
      </c>
      <c r="T173" s="29">
        <f t="shared" ca="1" si="36"/>
        <v>-1.4164164422706849E-2</v>
      </c>
      <c r="U173" s="58"/>
      <c r="V173" s="10"/>
      <c r="W173" s="10"/>
      <c r="X173" s="10"/>
      <c r="Y173" s="10"/>
      <c r="Z173" s="10"/>
      <c r="AA173" s="64">
        <f ca="1">IFERROR(Sheet3!Q173,"")</f>
        <v>40.71730248548171</v>
      </c>
      <c r="AB173" s="10" t="str">
        <f t="shared" ca="1" si="37"/>
        <v/>
      </c>
      <c r="AC173" s="10" t="str">
        <f t="shared" ca="1" si="38"/>
        <v/>
      </c>
      <c r="AD173" s="65">
        <f ca="1">Sheet3!N173</f>
        <v>-6.53381426898369</v>
      </c>
      <c r="AE173" s="65">
        <f ca="1">Sheet3!O173</f>
        <v>-5.5836107074740067</v>
      </c>
      <c r="AF173" s="10" t="str">
        <f t="shared" ca="1" si="39"/>
        <v/>
      </c>
      <c r="AG173" s="10" t="str">
        <f t="shared" ca="1" si="40"/>
        <v/>
      </c>
      <c r="AH173" s="3" t="str">
        <f t="shared" ca="1" si="48"/>
        <v/>
      </c>
      <c r="AI173" s="5" t="str">
        <f t="shared" ca="1" si="41"/>
        <v/>
      </c>
    </row>
    <row r="174" spans="10:35" x14ac:dyDescent="0.2">
      <c r="J174" s="3">
        <v>172</v>
      </c>
      <c r="K174" s="72">
        <f t="shared" si="42"/>
        <v>0.31199999999999939</v>
      </c>
      <c r="L174" s="57">
        <f t="shared" ca="1" si="43"/>
        <v>186.85362188086421</v>
      </c>
      <c r="M174" s="55">
        <f t="shared" ca="1" si="44"/>
        <v>0.96647620529896228</v>
      </c>
      <c r="N174" s="56">
        <f t="shared" ca="1" si="45"/>
        <v>0.98687029122392567</v>
      </c>
      <c r="O174" s="55">
        <f t="shared" ca="1" si="46"/>
        <v>3.3523794701037689E-2</v>
      </c>
      <c r="P174" s="55">
        <f t="shared" ca="1" si="47"/>
        <v>1.3129708776074337E-2</v>
      </c>
      <c r="Q174" s="57">
        <f t="shared" ca="1" si="33"/>
        <v>102.64507988251169</v>
      </c>
      <c r="R174" s="57">
        <f t="shared" ca="1" si="34"/>
        <v>0.38247836102873789</v>
      </c>
      <c r="S174" s="55">
        <f t="shared" ca="1" si="35"/>
        <v>0.98687029122392567</v>
      </c>
      <c r="T174" s="29">
        <f t="shared" ca="1" si="36"/>
        <v>-1.3129708776074334E-2</v>
      </c>
      <c r="U174" s="58"/>
      <c r="V174" s="10"/>
      <c r="W174" s="10"/>
      <c r="X174" s="10"/>
      <c r="Y174" s="10"/>
      <c r="Z174" s="10"/>
      <c r="AA174" s="64">
        <f ca="1">IFERROR(Sheet3!Q174,"")</f>
        <v>39.507377826758287</v>
      </c>
      <c r="AB174" s="10" t="str">
        <f t="shared" ca="1" si="37"/>
        <v/>
      </c>
      <c r="AC174" s="10" t="str">
        <f t="shared" ca="1" si="38"/>
        <v/>
      </c>
      <c r="AD174" s="65">
        <f ca="1">Sheet3!N174</f>
        <v>-6.9144575229907161</v>
      </c>
      <c r="AE174" s="65">
        <f ca="1">Sheet3!O174</f>
        <v>-6.4708419178184799</v>
      </c>
      <c r="AF174" s="10" t="str">
        <f t="shared" ca="1" si="39"/>
        <v/>
      </c>
      <c r="AG174" s="10" t="str">
        <f t="shared" ca="1" si="40"/>
        <v/>
      </c>
      <c r="AH174" s="3" t="str">
        <f t="shared" ca="1" si="48"/>
        <v/>
      </c>
      <c r="AI174" s="5" t="str">
        <f t="shared" ca="1" si="41"/>
        <v/>
      </c>
    </row>
    <row r="175" spans="10:35" x14ac:dyDescent="0.2">
      <c r="J175" s="3">
        <v>173</v>
      </c>
      <c r="K175" s="72">
        <f t="shared" si="42"/>
        <v>0.30799999999999939</v>
      </c>
      <c r="L175" s="57">
        <f t="shared" ca="1" si="43"/>
        <v>194.1094667827067</v>
      </c>
      <c r="M175" s="55">
        <f t="shared" ca="1" si="44"/>
        <v>0.9739840319557157</v>
      </c>
      <c r="N175" s="56">
        <f t="shared" ca="1" si="45"/>
        <v>0.99013264071806939</v>
      </c>
      <c r="O175" s="55">
        <f t="shared" ca="1" si="46"/>
        <v>2.6015968044284271E-2</v>
      </c>
      <c r="P175" s="55">
        <f t="shared" ca="1" si="47"/>
        <v>9.867359281930629E-3</v>
      </c>
      <c r="Q175" s="57">
        <f t="shared" ca="1" si="33"/>
        <v>109.77415000841955</v>
      </c>
      <c r="R175" s="57">
        <f t="shared" ca="1" si="34"/>
        <v>0.28616183457941191</v>
      </c>
      <c r="S175" s="55">
        <f t="shared" ca="1" si="35"/>
        <v>0.99013264071806939</v>
      </c>
      <c r="T175" s="29">
        <f t="shared" ca="1" si="36"/>
        <v>-9.86735928193061E-3</v>
      </c>
      <c r="U175" s="58"/>
      <c r="V175" s="10"/>
      <c r="W175" s="10"/>
      <c r="X175" s="10"/>
      <c r="Y175" s="10"/>
      <c r="Z175" s="10"/>
      <c r="AA175" s="64">
        <f ca="1">IFERROR(Sheet3!Q175,"")</f>
        <v>39.304845474353122</v>
      </c>
      <c r="AB175" s="10" t="str">
        <f t="shared" ca="1" si="37"/>
        <v/>
      </c>
      <c r="AC175" s="10" t="str">
        <f t="shared" ca="1" si="38"/>
        <v/>
      </c>
      <c r="AD175" s="65">
        <f ca="1">Sheet3!N175</f>
        <v>-5.6890574366827309</v>
      </c>
      <c r="AE175" s="65">
        <f ca="1">Sheet3!O175</f>
        <v>-5.9496522637279803</v>
      </c>
      <c r="AF175" s="10" t="str">
        <f t="shared" ca="1" si="39"/>
        <v/>
      </c>
      <c r="AG175" s="10" t="str">
        <f t="shared" ca="1" si="40"/>
        <v>Exit Hedge</v>
      </c>
      <c r="AH175" s="3" t="str">
        <f t="shared" ca="1" si="48"/>
        <v/>
      </c>
      <c r="AI175" s="5" t="str">
        <f t="shared" ca="1" si="41"/>
        <v/>
      </c>
    </row>
    <row r="176" spans="10:35" x14ac:dyDescent="0.2">
      <c r="J176" s="3">
        <v>174</v>
      </c>
      <c r="K176" s="72">
        <f t="shared" si="42"/>
        <v>0.30399999999999938</v>
      </c>
      <c r="L176" s="57">
        <f t="shared" ca="1" si="43"/>
        <v>190.41465418492751</v>
      </c>
      <c r="M176" s="55">
        <f t="shared" ca="1" si="44"/>
        <v>0.97176702307287144</v>
      </c>
      <c r="N176" s="56">
        <f t="shared" ca="1" si="45"/>
        <v>0.98908680014209571</v>
      </c>
      <c r="O176" s="55">
        <f t="shared" ca="1" si="46"/>
        <v>2.8232976927128516E-2</v>
      </c>
      <c r="P176" s="55">
        <f t="shared" ca="1" si="47"/>
        <v>1.0913199857904319E-2</v>
      </c>
      <c r="Q176" s="57">
        <f t="shared" ca="1" si="33"/>
        <v>106.07464967242608</v>
      </c>
      <c r="R176" s="57">
        <f t="shared" ca="1" si="34"/>
        <v>0.31194331279420817</v>
      </c>
      <c r="S176" s="55">
        <f t="shared" ca="1" si="35"/>
        <v>0.98908680014209571</v>
      </c>
      <c r="T176" s="29">
        <f t="shared" ca="1" si="36"/>
        <v>-1.0913199857904288E-2</v>
      </c>
      <c r="U176" s="58"/>
      <c r="V176" s="10"/>
      <c r="W176" s="10"/>
      <c r="X176" s="10"/>
      <c r="Y176" s="10"/>
      <c r="Z176" s="10"/>
      <c r="AA176" s="64">
        <f ca="1">IFERROR(Sheet3!Q176,"")</f>
        <v>29.285676154672117</v>
      </c>
      <c r="AB176" s="10" t="str">
        <f t="shared" ca="1" si="37"/>
        <v/>
      </c>
      <c r="AC176" s="10" t="str">
        <f t="shared" ca="1" si="38"/>
        <v>Exit Hedge</v>
      </c>
      <c r="AD176" s="65">
        <f ca="1">Sheet3!N176</f>
        <v>-5.1488819079101518</v>
      </c>
      <c r="AE176" s="65">
        <f ca="1">Sheet3!O176</f>
        <v>-5.4158053598494282</v>
      </c>
      <c r="AF176" s="10" t="str">
        <f t="shared" ca="1" si="39"/>
        <v/>
      </c>
      <c r="AG176" s="10" t="str">
        <f t="shared" ca="1" si="40"/>
        <v>Exit Hedge</v>
      </c>
      <c r="AH176" s="3" t="str">
        <f t="shared" ca="1" si="48"/>
        <v/>
      </c>
      <c r="AI176" s="5" t="str">
        <f t="shared" ca="1" si="41"/>
        <v>Exit Hedge</v>
      </c>
    </row>
    <row r="177" spans="10:35" x14ac:dyDescent="0.2">
      <c r="J177" s="3">
        <v>175</v>
      </c>
      <c r="K177" s="72">
        <f t="shared" si="42"/>
        <v>0.29999999999999938</v>
      </c>
      <c r="L177" s="57">
        <f t="shared" ca="1" si="43"/>
        <v>180.12465909409087</v>
      </c>
      <c r="M177" s="55">
        <f t="shared" ca="1" si="44"/>
        <v>0.96220063352801999</v>
      </c>
      <c r="N177" s="56">
        <f t="shared" ca="1" si="45"/>
        <v>0.98462219755433378</v>
      </c>
      <c r="O177" s="55">
        <f t="shared" ca="1" si="46"/>
        <v>3.7799366471979991E-2</v>
      </c>
      <c r="P177" s="55">
        <f t="shared" ca="1" si="47"/>
        <v>1.5377802445666172E-2</v>
      </c>
      <c r="Q177" s="57">
        <f t="shared" ca="1" si="33"/>
        <v>95.873251788517649</v>
      </c>
      <c r="R177" s="57">
        <f t="shared" ca="1" si="34"/>
        <v>0.43102070704408968</v>
      </c>
      <c r="S177" s="55">
        <f t="shared" ca="1" si="35"/>
        <v>0.98462219755433378</v>
      </c>
      <c r="T177" s="29">
        <f t="shared" ca="1" si="36"/>
        <v>-1.5377802445666222E-2</v>
      </c>
      <c r="U177" s="58"/>
      <c r="V177" s="10"/>
      <c r="W177" s="10"/>
      <c r="X177" s="10"/>
      <c r="Y177" s="10"/>
      <c r="Z177" s="10"/>
      <c r="AA177" s="64">
        <f ca="1">IFERROR(Sheet3!Q177,"")</f>
        <v>28.670287942571349</v>
      </c>
      <c r="AB177" s="10" t="str">
        <f t="shared" ca="1" si="37"/>
        <v/>
      </c>
      <c r="AC177" s="10" t="str">
        <f t="shared" ca="1" si="38"/>
        <v>Exit Hedge</v>
      </c>
      <c r="AD177" s="65">
        <f ca="1">Sheet3!N177</f>
        <v>-5.8895288441489981</v>
      </c>
      <c r="AE177" s="65">
        <f ca="1">Sheet3!O177</f>
        <v>-5.7316210160491412</v>
      </c>
      <c r="AF177" s="10" t="str">
        <f t="shared" ca="1" si="39"/>
        <v/>
      </c>
      <c r="AG177" s="10" t="str">
        <f t="shared" ca="1" si="40"/>
        <v/>
      </c>
      <c r="AH177" s="3" t="str">
        <f t="shared" ca="1" si="48"/>
        <v/>
      </c>
      <c r="AI177" s="5" t="str">
        <f t="shared" ca="1" si="41"/>
        <v/>
      </c>
    </row>
    <row r="178" spans="10:35" x14ac:dyDescent="0.2">
      <c r="J178" s="3">
        <v>176</v>
      </c>
      <c r="K178" s="72">
        <f t="shared" si="42"/>
        <v>0.29599999999999937</v>
      </c>
      <c r="L178" s="57">
        <f t="shared" ca="1" si="43"/>
        <v>183.27097087090169</v>
      </c>
      <c r="M178" s="55">
        <f t="shared" ca="1" si="44"/>
        <v>0.96681209473469154</v>
      </c>
      <c r="N178" s="56">
        <f t="shared" ca="1" si="45"/>
        <v>0.98667883109979004</v>
      </c>
      <c r="O178" s="55">
        <f t="shared" ca="1" si="46"/>
        <v>3.3187905265308452E-2</v>
      </c>
      <c r="P178" s="55">
        <f t="shared" ca="1" si="47"/>
        <v>1.3321168900209989E-2</v>
      </c>
      <c r="Q178" s="57">
        <f t="shared" ca="1" si="33"/>
        <v>98.928112474963612</v>
      </c>
      <c r="R178" s="57">
        <f t="shared" ca="1" si="34"/>
        <v>0.37006077884364119</v>
      </c>
      <c r="S178" s="55">
        <f t="shared" ca="1" si="35"/>
        <v>0.98667883109979004</v>
      </c>
      <c r="T178" s="29">
        <f t="shared" ca="1" si="36"/>
        <v>-1.3321168900209956E-2</v>
      </c>
      <c r="U178" s="58"/>
      <c r="V178" s="10"/>
      <c r="W178" s="10"/>
      <c r="X178" s="10"/>
      <c r="Y178" s="10"/>
      <c r="Z178" s="10"/>
      <c r="AA178" s="64">
        <f ca="1">IFERROR(Sheet3!Q178,"")</f>
        <v>30.688317596263701</v>
      </c>
      <c r="AB178" s="10" t="str">
        <f t="shared" ca="1" si="37"/>
        <v/>
      </c>
      <c r="AC178" s="10" t="str">
        <f t="shared" ca="1" si="38"/>
        <v/>
      </c>
      <c r="AD178" s="65">
        <f ca="1">Sheet3!N178</f>
        <v>-5.4723970502916757</v>
      </c>
      <c r="AE178" s="65">
        <f ca="1">Sheet3!O178</f>
        <v>-5.5588050388774981</v>
      </c>
      <c r="AF178" s="10" t="str">
        <f t="shared" ca="1" si="39"/>
        <v/>
      </c>
      <c r="AG178" s="10" t="str">
        <f t="shared" ca="1" si="40"/>
        <v>Exit Hedge</v>
      </c>
      <c r="AH178" s="3" t="str">
        <f t="shared" ca="1" si="48"/>
        <v/>
      </c>
      <c r="AI178" s="5" t="str">
        <f t="shared" ca="1" si="41"/>
        <v/>
      </c>
    </row>
    <row r="179" spans="10:35" x14ac:dyDescent="0.2">
      <c r="J179" s="3">
        <v>177</v>
      </c>
      <c r="K179" s="72">
        <f t="shared" si="42"/>
        <v>0.29199999999999937</v>
      </c>
      <c r="L179" s="57">
        <f t="shared" ca="1" si="43"/>
        <v>188.41222524259319</v>
      </c>
      <c r="M179" s="55">
        <f t="shared" ca="1" si="44"/>
        <v>0.97277188329690822</v>
      </c>
      <c r="N179" s="56">
        <f t="shared" ca="1" si="45"/>
        <v>0.98931686317100709</v>
      </c>
      <c r="O179" s="55">
        <f t="shared" ca="1" si="46"/>
        <v>2.7228116703091776E-2</v>
      </c>
      <c r="P179" s="55">
        <f t="shared" ca="1" si="47"/>
        <v>1.0683136828992875E-2</v>
      </c>
      <c r="Q179" s="57">
        <f t="shared" ca="1" si="33"/>
        <v>103.96337410973518</v>
      </c>
      <c r="R179" s="57">
        <f t="shared" ca="1" si="34"/>
        <v>0.29457018288261194</v>
      </c>
      <c r="S179" s="55">
        <f t="shared" ca="1" si="35"/>
        <v>0.98931686317100709</v>
      </c>
      <c r="T179" s="29">
        <f t="shared" ca="1" si="36"/>
        <v>-1.0683136828992912E-2</v>
      </c>
      <c r="U179" s="58"/>
      <c r="V179" s="10"/>
      <c r="W179" s="10"/>
      <c r="X179" s="10"/>
      <c r="Y179" s="10"/>
      <c r="Z179" s="10"/>
      <c r="AA179" s="64">
        <f ca="1">IFERROR(Sheet3!Q179,"")</f>
        <v>36.748298105312657</v>
      </c>
      <c r="AB179" s="10" t="str">
        <f t="shared" ca="1" si="37"/>
        <v/>
      </c>
      <c r="AC179" s="10" t="str">
        <f t="shared" ca="1" si="38"/>
        <v/>
      </c>
      <c r="AD179" s="65">
        <f ca="1">Sheet3!N179</f>
        <v>-4.1995997073227898</v>
      </c>
      <c r="AE179" s="65">
        <f ca="1">Sheet3!O179</f>
        <v>-4.6526681511743595</v>
      </c>
      <c r="AF179" s="10" t="str">
        <f t="shared" ca="1" si="39"/>
        <v/>
      </c>
      <c r="AG179" s="10" t="str">
        <f t="shared" ca="1" si="40"/>
        <v>Exit Hedge</v>
      </c>
      <c r="AH179" s="3" t="str">
        <f t="shared" ca="1" si="48"/>
        <v/>
      </c>
      <c r="AI179" s="5" t="str">
        <f t="shared" ca="1" si="41"/>
        <v/>
      </c>
    </row>
    <row r="180" spans="10:35" x14ac:dyDescent="0.2">
      <c r="J180" s="3">
        <v>178</v>
      </c>
      <c r="K180" s="72">
        <f t="shared" si="42"/>
        <v>0.28799999999999937</v>
      </c>
      <c r="L180" s="57">
        <f t="shared" ca="1" si="43"/>
        <v>192.93873731323978</v>
      </c>
      <c r="M180" s="55">
        <f t="shared" ca="1" si="44"/>
        <v>0.97732245914111038</v>
      </c>
      <c r="N180" s="56">
        <f t="shared" ca="1" si="45"/>
        <v>0.99127309164264765</v>
      </c>
      <c r="O180" s="55">
        <f t="shared" ca="1" si="46"/>
        <v>2.2677540858889598E-2</v>
      </c>
      <c r="P180" s="55">
        <f t="shared" ca="1" si="47"/>
        <v>8.7269083573523337E-3</v>
      </c>
      <c r="Q180" s="57">
        <f t="shared" ca="1" si="33"/>
        <v>108.40350855669625</v>
      </c>
      <c r="R180" s="57">
        <f t="shared" ca="1" si="34"/>
        <v>0.23870568290346816</v>
      </c>
      <c r="S180" s="55">
        <f t="shared" ca="1" si="35"/>
        <v>0.99127309164264765</v>
      </c>
      <c r="T180" s="29">
        <f t="shared" ca="1" si="36"/>
        <v>-8.7269083573523476E-3</v>
      </c>
      <c r="U180" s="58"/>
      <c r="V180" s="10"/>
      <c r="W180" s="10"/>
      <c r="X180" s="10"/>
      <c r="Y180" s="10"/>
      <c r="Z180" s="10"/>
      <c r="AA180" s="64">
        <f ca="1">IFERROR(Sheet3!Q180,"")</f>
        <v>42.152022991058338</v>
      </c>
      <c r="AB180" s="10" t="str">
        <f t="shared" ca="1" si="37"/>
        <v/>
      </c>
      <c r="AC180" s="10" t="str">
        <f t="shared" ca="1" si="38"/>
        <v/>
      </c>
      <c r="AD180" s="65">
        <f ca="1">Sheet3!N180</f>
        <v>-2.637266201165005</v>
      </c>
      <c r="AE180" s="65">
        <f ca="1">Sheet3!O180</f>
        <v>-3.3090668511681232</v>
      </c>
      <c r="AF180" s="10" t="str">
        <f t="shared" ca="1" si="39"/>
        <v/>
      </c>
      <c r="AG180" s="10" t="str">
        <f t="shared" ca="1" si="40"/>
        <v>Exit Hedge</v>
      </c>
      <c r="AH180" s="3" t="str">
        <f t="shared" ca="1" si="48"/>
        <v/>
      </c>
      <c r="AI180" s="5" t="str">
        <f t="shared" ca="1" si="41"/>
        <v/>
      </c>
    </row>
    <row r="181" spans="10:35" x14ac:dyDescent="0.2">
      <c r="J181" s="3">
        <v>179</v>
      </c>
      <c r="K181" s="72">
        <f t="shared" si="42"/>
        <v>0.28399999999999936</v>
      </c>
      <c r="L181" s="57">
        <f t="shared" ca="1" si="43"/>
        <v>192.24940809677531</v>
      </c>
      <c r="M181" s="55">
        <f t="shared" ca="1" si="44"/>
        <v>0.97764956385000945</v>
      </c>
      <c r="N181" s="56">
        <f t="shared" ca="1" si="45"/>
        <v>0.9913554191559486</v>
      </c>
      <c r="O181" s="55">
        <f t="shared" ca="1" si="46"/>
        <v>2.2350436149990514E-2</v>
      </c>
      <c r="P181" s="55">
        <f t="shared" ca="1" si="47"/>
        <v>8.6445808440513989E-3</v>
      </c>
      <c r="Q181" s="57">
        <f t="shared" ca="1" si="33"/>
        <v>107.67845063245935</v>
      </c>
      <c r="R181" s="57">
        <f t="shared" ca="1" si="34"/>
        <v>0.23350108553945659</v>
      </c>
      <c r="S181" s="55">
        <f t="shared" ca="1" si="35"/>
        <v>0.9913554191559486</v>
      </c>
      <c r="T181" s="29">
        <f t="shared" ca="1" si="36"/>
        <v>-8.6445808440513972E-3</v>
      </c>
      <c r="U181" s="58"/>
      <c r="V181" s="10"/>
      <c r="W181" s="10"/>
      <c r="X181" s="10"/>
      <c r="Y181" s="10"/>
      <c r="Z181" s="10"/>
      <c r="AA181" s="64">
        <f ca="1">IFERROR(Sheet3!Q181,"")</f>
        <v>32.605083689038807</v>
      </c>
      <c r="AB181" s="10" t="str">
        <f t="shared" ca="1" si="37"/>
        <v/>
      </c>
      <c r="AC181" s="10" t="str">
        <f t="shared" ca="1" si="38"/>
        <v/>
      </c>
      <c r="AD181" s="65">
        <f ca="1">Sheet3!N181</f>
        <v>-1.7201144799984434</v>
      </c>
      <c r="AE181" s="65">
        <f ca="1">Sheet3!O181</f>
        <v>-2.2497652703883366</v>
      </c>
      <c r="AF181" s="10" t="str">
        <f t="shared" ca="1" si="39"/>
        <v/>
      </c>
      <c r="AG181" s="10" t="str">
        <f t="shared" ca="1" si="40"/>
        <v>Exit Hedge</v>
      </c>
      <c r="AH181" s="3" t="str">
        <f t="shared" ca="1" si="48"/>
        <v/>
      </c>
      <c r="AI181" s="5" t="str">
        <f t="shared" ca="1" si="41"/>
        <v/>
      </c>
    </row>
    <row r="182" spans="10:35" x14ac:dyDescent="0.2">
      <c r="J182" s="3">
        <v>180</v>
      </c>
      <c r="K182" s="72">
        <f t="shared" si="42"/>
        <v>0.27999999999999936</v>
      </c>
      <c r="L182" s="57">
        <f t="shared" ca="1" si="43"/>
        <v>183.8311454212253</v>
      </c>
      <c r="M182" s="55">
        <f t="shared" ca="1" si="44"/>
        <v>0.97144950023778476</v>
      </c>
      <c r="N182" s="56">
        <f t="shared" ca="1" si="45"/>
        <v>0.98848516484196414</v>
      </c>
      <c r="O182" s="55">
        <f t="shared" ca="1" si="46"/>
        <v>2.8550499762215253E-2</v>
      </c>
      <c r="P182" s="55">
        <f t="shared" ca="1" si="47"/>
        <v>1.1514835158035891E-2</v>
      </c>
      <c r="Q182" s="57">
        <f t="shared" ca="1" si="33"/>
        <v>99.30144789992336</v>
      </c>
      <c r="R182" s="57">
        <f t="shared" ca="1" si="34"/>
        <v>0.30529612961984087</v>
      </c>
      <c r="S182" s="55">
        <f t="shared" ca="1" si="35"/>
        <v>0.98848516484196414</v>
      </c>
      <c r="T182" s="29">
        <f t="shared" ca="1" si="36"/>
        <v>-1.1514835158035863E-2</v>
      </c>
      <c r="U182" s="58"/>
      <c r="V182" s="10"/>
      <c r="W182" s="10"/>
      <c r="X182" s="10"/>
      <c r="Y182" s="10"/>
      <c r="Z182" s="10"/>
      <c r="AA182" s="64">
        <f ca="1">IFERROR(Sheet3!Q182,"")</f>
        <v>36.347322878553335</v>
      </c>
      <c r="AB182" s="10" t="str">
        <f t="shared" ca="1" si="37"/>
        <v/>
      </c>
      <c r="AC182" s="10" t="str">
        <f t="shared" ca="1" si="38"/>
        <v/>
      </c>
      <c r="AD182" s="65">
        <f ca="1">Sheet3!N182</f>
        <v>-2.2387276201163786</v>
      </c>
      <c r="AE182" s="65">
        <f ca="1">Sheet3!O182</f>
        <v>-2.2424068368736982</v>
      </c>
      <c r="AF182" s="10" t="str">
        <f t="shared" ca="1" si="39"/>
        <v/>
      </c>
      <c r="AG182" s="10" t="str">
        <f t="shared" ca="1" si="40"/>
        <v>Exit Hedge</v>
      </c>
      <c r="AH182" s="3" t="str">
        <f t="shared" ca="1" si="48"/>
        <v/>
      </c>
      <c r="AI182" s="5" t="str">
        <f t="shared" ca="1" si="41"/>
        <v/>
      </c>
    </row>
    <row r="183" spans="10:35" x14ac:dyDescent="0.2">
      <c r="J183" s="3">
        <v>181</v>
      </c>
      <c r="K183" s="72">
        <f t="shared" si="42"/>
        <v>0.27599999999999936</v>
      </c>
      <c r="L183" s="57">
        <f t="shared" ca="1" si="43"/>
        <v>175.16857358769425</v>
      </c>
      <c r="M183" s="55">
        <f t="shared" ca="1" si="44"/>
        <v>0.96300742233513115</v>
      </c>
      <c r="N183" s="56">
        <f t="shared" ca="1" si="45"/>
        <v>0.98439774910993749</v>
      </c>
      <c r="O183" s="55">
        <f t="shared" ca="1" si="46"/>
        <v>3.6992577664868895E-2</v>
      </c>
      <c r="P183" s="55">
        <f t="shared" ca="1" si="47"/>
        <v>1.5602250890062551E-2</v>
      </c>
      <c r="Q183" s="57">
        <f t="shared" ca="1" si="33"/>
        <v>90.709404878068483</v>
      </c>
      <c r="R183" s="57">
        <f t="shared" ca="1" si="34"/>
        <v>0.40637103697765564</v>
      </c>
      <c r="S183" s="55">
        <f t="shared" ca="1" si="35"/>
        <v>0.98439774910993749</v>
      </c>
      <c r="T183" s="29">
        <f t="shared" ca="1" si="36"/>
        <v>-1.5602250890062508E-2</v>
      </c>
      <c r="U183" s="58"/>
      <c r="V183" s="10"/>
      <c r="W183" s="10"/>
      <c r="X183" s="10"/>
      <c r="Y183" s="10"/>
      <c r="Z183" s="10"/>
      <c r="AA183" s="64">
        <f ca="1">IFERROR(Sheet3!Q183,"")</f>
        <v>30.485150104279441</v>
      </c>
      <c r="AB183" s="10" t="str">
        <f t="shared" ca="1" si="37"/>
        <v/>
      </c>
      <c r="AC183" s="10" t="str">
        <f t="shared" ca="1" si="38"/>
        <v/>
      </c>
      <c r="AD183" s="65">
        <f ca="1">Sheet3!N183</f>
        <v>-3.521082364642325</v>
      </c>
      <c r="AE183" s="65">
        <f ca="1">Sheet3!O183</f>
        <v>-3.0948571887194496</v>
      </c>
      <c r="AF183" s="10" t="str">
        <f t="shared" ca="1" si="39"/>
        <v/>
      </c>
      <c r="AG183" s="10" t="str">
        <f t="shared" ca="1" si="40"/>
        <v/>
      </c>
      <c r="AH183" s="3" t="str">
        <f t="shared" ca="1" si="48"/>
        <v/>
      </c>
      <c r="AI183" s="5" t="str">
        <f t="shared" ca="1" si="41"/>
        <v/>
      </c>
    </row>
    <row r="184" spans="10:35" x14ac:dyDescent="0.2">
      <c r="J184" s="3">
        <v>182</v>
      </c>
      <c r="K184" s="72">
        <f t="shared" si="42"/>
        <v>0.27199999999999935</v>
      </c>
      <c r="L184" s="57">
        <f t="shared" ca="1" si="43"/>
        <v>172.15448863758647</v>
      </c>
      <c r="M184" s="55">
        <f t="shared" ca="1" si="44"/>
        <v>0.96028052387236018</v>
      </c>
      <c r="N184" s="56">
        <f t="shared" ca="1" si="45"/>
        <v>0.9829558672934714</v>
      </c>
      <c r="O184" s="55">
        <f t="shared" ca="1" si="46"/>
        <v>3.9719476127639777E-2</v>
      </c>
      <c r="P184" s="55">
        <f t="shared" ca="1" si="47"/>
        <v>1.704413270652862E-2</v>
      </c>
      <c r="Q184" s="57">
        <f t="shared" ca="1" si="33"/>
        <v>87.696196338164029</v>
      </c>
      <c r="R184" s="57">
        <f t="shared" ca="1" si="34"/>
        <v>0.43780454143670244</v>
      </c>
      <c r="S184" s="55">
        <f t="shared" ca="1" si="35"/>
        <v>0.9829558672934714</v>
      </c>
      <c r="T184" s="29">
        <f t="shared" ca="1" si="36"/>
        <v>-1.7044132706528603E-2</v>
      </c>
      <c r="U184" s="58"/>
      <c r="V184" s="10"/>
      <c r="W184" s="10"/>
      <c r="X184" s="10"/>
      <c r="Y184" s="10"/>
      <c r="Z184" s="10"/>
      <c r="AA184" s="64">
        <f ca="1">IFERROR(Sheet3!Q184,"")</f>
        <v>23.781782495222899</v>
      </c>
      <c r="AB184" s="10" t="str">
        <f t="shared" ca="1" si="37"/>
        <v/>
      </c>
      <c r="AC184" s="10" t="str">
        <f t="shared" ca="1" si="38"/>
        <v>Exit Hedge</v>
      </c>
      <c r="AD184" s="65">
        <f ca="1">Sheet3!N184</f>
        <v>-4.3721440640943854</v>
      </c>
      <c r="AE184" s="65">
        <f ca="1">Sheet3!O184</f>
        <v>-3.9463817723027406</v>
      </c>
      <c r="AF184" s="10" t="str">
        <f t="shared" ca="1" si="39"/>
        <v/>
      </c>
      <c r="AG184" s="10" t="str">
        <f t="shared" ca="1" si="40"/>
        <v/>
      </c>
      <c r="AH184" s="3" t="str">
        <f t="shared" ca="1" si="48"/>
        <v/>
      </c>
      <c r="AI184" s="5" t="str">
        <f t="shared" ca="1" si="41"/>
        <v/>
      </c>
    </row>
    <row r="185" spans="10:35" x14ac:dyDescent="0.2">
      <c r="J185" s="3">
        <v>183</v>
      </c>
      <c r="K185" s="72">
        <f t="shared" si="42"/>
        <v>0.26799999999999935</v>
      </c>
      <c r="L185" s="57">
        <f t="shared" ca="1" si="43"/>
        <v>166.00445861569662</v>
      </c>
      <c r="M185" s="55">
        <f t="shared" ca="1" si="44"/>
        <v>0.95237362557232874</v>
      </c>
      <c r="N185" s="56">
        <f t="shared" ca="1" si="45"/>
        <v>0.9788571979860009</v>
      </c>
      <c r="O185" s="55">
        <f t="shared" ca="1" si="46"/>
        <v>4.7626374427671279E-2</v>
      </c>
      <c r="P185" s="55">
        <f t="shared" ca="1" si="47"/>
        <v>2.1142802013999054E-2</v>
      </c>
      <c r="Q185" s="57">
        <f t="shared" ca="1" si="33"/>
        <v>81.612743419308543</v>
      </c>
      <c r="R185" s="57">
        <f t="shared" ca="1" si="34"/>
        <v>0.53494974126108774</v>
      </c>
      <c r="S185" s="55">
        <f t="shared" ca="1" si="35"/>
        <v>0.9788571979860009</v>
      </c>
      <c r="T185" s="29">
        <f t="shared" ca="1" si="36"/>
        <v>-2.1142802013999096E-2</v>
      </c>
      <c r="U185" s="58"/>
      <c r="V185" s="10"/>
      <c r="W185" s="10"/>
      <c r="X185" s="10"/>
      <c r="Y185" s="10"/>
      <c r="Z185" s="10"/>
      <c r="AA185" s="64">
        <f ca="1">IFERROR(Sheet3!Q185,"")</f>
        <v>25.332003855941991</v>
      </c>
      <c r="AB185" s="10" t="str">
        <f t="shared" ca="1" si="37"/>
        <v/>
      </c>
      <c r="AC185" s="10" t="str">
        <f t="shared" ca="1" si="38"/>
        <v>Exit Hedge</v>
      </c>
      <c r="AD185" s="65">
        <f ca="1">Sheet3!N185</f>
        <v>-5.3545713691144954</v>
      </c>
      <c r="AE185" s="65">
        <f ca="1">Sheet3!O185</f>
        <v>-4.8851748368439107</v>
      </c>
      <c r="AF185" s="10" t="str">
        <f t="shared" ca="1" si="39"/>
        <v/>
      </c>
      <c r="AG185" s="10" t="str">
        <f t="shared" ca="1" si="40"/>
        <v/>
      </c>
      <c r="AH185" s="3" t="str">
        <f t="shared" ca="1" si="48"/>
        <v/>
      </c>
      <c r="AI185" s="5" t="str">
        <f t="shared" ca="1" si="41"/>
        <v/>
      </c>
    </row>
    <row r="186" spans="10:35" x14ac:dyDescent="0.2">
      <c r="J186" s="3">
        <v>184</v>
      </c>
      <c r="K186" s="72">
        <f t="shared" si="42"/>
        <v>0.26399999999999935</v>
      </c>
      <c r="L186" s="57">
        <f t="shared" ca="1" si="43"/>
        <v>160.89946915806905</v>
      </c>
      <c r="M186" s="55">
        <f t="shared" ca="1" si="44"/>
        <v>0.94473197428952216</v>
      </c>
      <c r="N186" s="56">
        <f t="shared" ca="1" si="45"/>
        <v>0.9747352979589391</v>
      </c>
      <c r="O186" s="55">
        <f t="shared" ca="1" si="46"/>
        <v>5.5268025710477807E-2</v>
      </c>
      <c r="P186" s="55">
        <f t="shared" ca="1" si="47"/>
        <v>2.5264702041060905E-2</v>
      </c>
      <c r="Q186" s="57">
        <f t="shared" ca="1" si="33"/>
        <v>76.572567118236265</v>
      </c>
      <c r="R186" s="57">
        <f t="shared" ca="1" si="34"/>
        <v>0.63034200110225136</v>
      </c>
      <c r="S186" s="55">
        <f t="shared" ca="1" si="35"/>
        <v>0.9747352979589391</v>
      </c>
      <c r="T186" s="29">
        <f t="shared" ca="1" si="36"/>
        <v>-2.5264702041060905E-2</v>
      </c>
      <c r="U186" s="58"/>
      <c r="V186" s="10"/>
      <c r="W186" s="10"/>
      <c r="X186" s="10"/>
      <c r="Y186" s="10"/>
      <c r="Z186" s="10"/>
      <c r="AA186" s="64">
        <f ca="1">IFERROR(Sheet3!Q186,"")</f>
        <v>29.212270565213458</v>
      </c>
      <c r="AB186" s="10" t="str">
        <f t="shared" ca="1" si="37"/>
        <v/>
      </c>
      <c r="AC186" s="10" t="str">
        <f t="shared" ca="1" si="38"/>
        <v>Exit Hedge</v>
      </c>
      <c r="AD186" s="65">
        <f ca="1">Sheet3!N186</f>
        <v>-6.2022264348679528</v>
      </c>
      <c r="AE186" s="65">
        <f ca="1">Sheet3!O186</f>
        <v>-5.7632092355266051</v>
      </c>
      <c r="AF186" s="10" t="str">
        <f t="shared" ca="1" si="39"/>
        <v/>
      </c>
      <c r="AG186" s="10" t="str">
        <f t="shared" ca="1" si="40"/>
        <v/>
      </c>
      <c r="AH186" s="3" t="str">
        <f t="shared" ca="1" si="48"/>
        <v/>
      </c>
      <c r="AI186" s="5" t="str">
        <f t="shared" ca="1" si="41"/>
        <v/>
      </c>
    </row>
    <row r="187" spans="10:35" x14ac:dyDescent="0.2">
      <c r="J187" s="3">
        <v>185</v>
      </c>
      <c r="K187" s="72">
        <f t="shared" si="42"/>
        <v>0.25999999999999934</v>
      </c>
      <c r="L187" s="57">
        <f t="shared" ca="1" si="43"/>
        <v>153.02219452979162</v>
      </c>
      <c r="M187" s="55">
        <f t="shared" ca="1" si="44"/>
        <v>0.92909981957559395</v>
      </c>
      <c r="N187" s="56">
        <f t="shared" ca="1" si="45"/>
        <v>0.96607870506301241</v>
      </c>
      <c r="O187" s="55">
        <f t="shared" ca="1" si="46"/>
        <v>7.0900180424406087E-2</v>
      </c>
      <c r="P187" s="55">
        <f t="shared" ca="1" si="47"/>
        <v>3.3921294936987562E-2</v>
      </c>
      <c r="Q187" s="57">
        <f t="shared" ca="1" si="33"/>
        <v>68.869302158007898</v>
      </c>
      <c r="R187" s="57">
        <f t="shared" ca="1" si="34"/>
        <v>0.83494178289615917</v>
      </c>
      <c r="S187" s="55">
        <f t="shared" ca="1" si="35"/>
        <v>0.96607870506301241</v>
      </c>
      <c r="T187" s="29">
        <f t="shared" ca="1" si="36"/>
        <v>-3.3921294936987589E-2</v>
      </c>
      <c r="U187" s="58"/>
      <c r="V187" s="10"/>
      <c r="W187" s="10"/>
      <c r="X187" s="10"/>
      <c r="Y187" s="10"/>
      <c r="Z187" s="10"/>
      <c r="AA187" s="64">
        <f ca="1">IFERROR(Sheet3!Q187,"")</f>
        <v>28.473560343894704</v>
      </c>
      <c r="AB187" s="10" t="str">
        <f t="shared" ca="1" si="37"/>
        <v/>
      </c>
      <c r="AC187" s="10" t="str">
        <f t="shared" ca="1" si="38"/>
        <v>Exit Hedge</v>
      </c>
      <c r="AD187" s="65">
        <f ca="1">Sheet3!N187</f>
        <v>-7.2911306580488997</v>
      </c>
      <c r="AE187" s="65">
        <f ca="1">Sheet3!O187</f>
        <v>-6.7818235172081351</v>
      </c>
      <c r="AF187" s="10" t="str">
        <f t="shared" ca="1" si="39"/>
        <v/>
      </c>
      <c r="AG187" s="10" t="str">
        <f t="shared" ca="1" si="40"/>
        <v/>
      </c>
      <c r="AH187" s="3" t="str">
        <f t="shared" ca="1" si="48"/>
        <v/>
      </c>
      <c r="AI187" s="5" t="str">
        <f t="shared" ca="1" si="41"/>
        <v/>
      </c>
    </row>
    <row r="188" spans="10:35" x14ac:dyDescent="0.2">
      <c r="J188" s="3">
        <v>186</v>
      </c>
      <c r="K188" s="72">
        <f t="shared" si="42"/>
        <v>0.25599999999999934</v>
      </c>
      <c r="L188" s="57">
        <f t="shared" ca="1" si="43"/>
        <v>160.9206628402068</v>
      </c>
      <c r="M188" s="55">
        <f t="shared" ca="1" si="44"/>
        <v>0.94785516342238385</v>
      </c>
      <c r="N188" s="56">
        <f t="shared" ca="1" si="45"/>
        <v>0.97606827690206877</v>
      </c>
      <c r="O188" s="55">
        <f t="shared" ca="1" si="46"/>
        <v>5.2144836577616177E-2</v>
      </c>
      <c r="P188" s="55">
        <f t="shared" ca="1" si="47"/>
        <v>2.3931723097931276E-2</v>
      </c>
      <c r="Q188" s="57">
        <f t="shared" ca="1" si="33"/>
        <v>76.484391227440028</v>
      </c>
      <c r="R188" s="57">
        <f t="shared" ca="1" si="34"/>
        <v>0.58216367008136594</v>
      </c>
      <c r="S188" s="55">
        <f t="shared" ca="1" si="35"/>
        <v>0.97606827690206877</v>
      </c>
      <c r="T188" s="29">
        <f t="shared" ca="1" si="36"/>
        <v>-2.3931723097931235E-2</v>
      </c>
      <c r="U188" s="58"/>
      <c r="V188" s="10"/>
      <c r="W188" s="10"/>
      <c r="X188" s="10"/>
      <c r="Y188" s="10"/>
      <c r="Z188" s="10"/>
      <c r="AA188" s="64">
        <f ca="1">IFERROR(Sheet3!Q188,"")</f>
        <v>34.162061319776754</v>
      </c>
      <c r="AB188" s="10" t="str">
        <f t="shared" ca="1" si="37"/>
        <v/>
      </c>
      <c r="AC188" s="10" t="str">
        <f t="shared" ca="1" si="38"/>
        <v/>
      </c>
      <c r="AD188" s="65">
        <f ca="1">Sheet3!N188</f>
        <v>-6.3326750918201355</v>
      </c>
      <c r="AE188" s="65">
        <f ca="1">Sheet3!O188</f>
        <v>-6.482391233616136</v>
      </c>
      <c r="AF188" s="10" t="str">
        <f t="shared" ca="1" si="39"/>
        <v/>
      </c>
      <c r="AG188" s="10" t="str">
        <f t="shared" ca="1" si="40"/>
        <v>Exit Hedge</v>
      </c>
      <c r="AH188" s="3" t="str">
        <f t="shared" ca="1" si="48"/>
        <v/>
      </c>
      <c r="AI188" s="5" t="str">
        <f t="shared" ca="1" si="41"/>
        <v/>
      </c>
    </row>
    <row r="189" spans="10:35" x14ac:dyDescent="0.2">
      <c r="J189" s="3">
        <v>187</v>
      </c>
      <c r="K189" s="72">
        <f t="shared" si="42"/>
        <v>0.25199999999999934</v>
      </c>
      <c r="L189" s="57">
        <f t="shared" ca="1" si="43"/>
        <v>172.80813242892651</v>
      </c>
      <c r="M189" s="55">
        <f t="shared" ca="1" si="44"/>
        <v>0.96724996356198434</v>
      </c>
      <c r="N189" s="56">
        <f t="shared" ca="1" si="45"/>
        <v>0.9858544806020747</v>
      </c>
      <c r="O189" s="55">
        <f t="shared" ca="1" si="46"/>
        <v>3.2750036438015641E-2</v>
      </c>
      <c r="P189" s="55">
        <f t="shared" ca="1" si="47"/>
        <v>1.4145519397925294E-2</v>
      </c>
      <c r="Q189" s="57">
        <f t="shared" ca="1" si="33"/>
        <v>88.099983612459724</v>
      </c>
      <c r="R189" s="57">
        <f t="shared" ca="1" si="34"/>
        <v>0.34089861293893486</v>
      </c>
      <c r="S189" s="55">
        <f t="shared" ca="1" si="35"/>
        <v>0.9858544806020747</v>
      </c>
      <c r="T189" s="29">
        <f t="shared" ca="1" si="36"/>
        <v>-1.4145519397925299E-2</v>
      </c>
      <c r="U189" s="58"/>
      <c r="V189" s="10"/>
      <c r="W189" s="10"/>
      <c r="X189" s="10"/>
      <c r="Y189" s="10"/>
      <c r="Z189" s="10"/>
      <c r="AA189" s="64">
        <f ca="1">IFERROR(Sheet3!Q189,"")</f>
        <v>37.687284494209891</v>
      </c>
      <c r="AB189" s="10" t="str">
        <f t="shared" ca="1" si="37"/>
        <v/>
      </c>
      <c r="AC189" s="10" t="str">
        <f t="shared" ca="1" si="38"/>
        <v/>
      </c>
      <c r="AD189" s="65">
        <f ca="1">Sheet3!N189</f>
        <v>-3.814324505214131</v>
      </c>
      <c r="AE189" s="65">
        <f ca="1">Sheet3!O189</f>
        <v>-4.703680081348133</v>
      </c>
      <c r="AF189" s="10" t="str">
        <f t="shared" ca="1" si="39"/>
        <v/>
      </c>
      <c r="AG189" s="10" t="str">
        <f t="shared" ca="1" si="40"/>
        <v>Exit Hedge</v>
      </c>
      <c r="AH189" s="3" t="str">
        <f t="shared" ca="1" si="48"/>
        <v/>
      </c>
      <c r="AI189" s="5" t="str">
        <f t="shared" ca="1" si="41"/>
        <v/>
      </c>
    </row>
    <row r="190" spans="10:35" x14ac:dyDescent="0.2">
      <c r="J190" s="3">
        <v>188</v>
      </c>
      <c r="K190" s="72">
        <f t="shared" si="42"/>
        <v>0.24799999999999933</v>
      </c>
      <c r="L190" s="57">
        <f t="shared" ca="1" si="43"/>
        <v>171.41763905360258</v>
      </c>
      <c r="M190" s="55">
        <f t="shared" ca="1" si="44"/>
        <v>0.96676393087726709</v>
      </c>
      <c r="N190" s="56">
        <f t="shared" ca="1" si="45"/>
        <v>0.98551239639795574</v>
      </c>
      <c r="O190" s="55">
        <f t="shared" ca="1" si="46"/>
        <v>3.3236069122732935E-2</v>
      </c>
      <c r="P190" s="55">
        <f t="shared" ca="1" si="47"/>
        <v>1.4487603602044243E-2</v>
      </c>
      <c r="Q190" s="57">
        <f t="shared" ca="1" si="33"/>
        <v>86.682251463220808</v>
      </c>
      <c r="R190" s="57">
        <f t="shared" ca="1" si="34"/>
        <v>0.34428300793821975</v>
      </c>
      <c r="S190" s="55">
        <f t="shared" ca="1" si="35"/>
        <v>0.98551239639795574</v>
      </c>
      <c r="T190" s="29">
        <f t="shared" ca="1" si="36"/>
        <v>-1.4487603602044263E-2</v>
      </c>
      <c r="U190" s="58"/>
      <c r="V190" s="10"/>
      <c r="W190" s="10"/>
      <c r="X190" s="10"/>
      <c r="Y190" s="10"/>
      <c r="Z190" s="10"/>
      <c r="AA190" s="64">
        <f ca="1">IFERROR(Sheet3!Q190,"")</f>
        <v>38.718716555273645</v>
      </c>
      <c r="AB190" s="10" t="str">
        <f t="shared" ca="1" si="37"/>
        <v/>
      </c>
      <c r="AC190" s="10" t="str">
        <f t="shared" ca="1" si="38"/>
        <v/>
      </c>
      <c r="AD190" s="65">
        <f ca="1">Sheet3!N190</f>
        <v>-2.402315008719853</v>
      </c>
      <c r="AE190" s="65">
        <f ca="1">Sheet3!O190</f>
        <v>-3.1694366995959466</v>
      </c>
      <c r="AF190" s="10" t="str">
        <f t="shared" ca="1" si="39"/>
        <v/>
      </c>
      <c r="AG190" s="10" t="str">
        <f t="shared" ca="1" si="40"/>
        <v>Exit Hedge</v>
      </c>
      <c r="AH190" s="3" t="str">
        <f t="shared" ca="1" si="48"/>
        <v/>
      </c>
      <c r="AI190" s="5" t="str">
        <f t="shared" ca="1" si="41"/>
        <v/>
      </c>
    </row>
    <row r="191" spans="10:35" x14ac:dyDescent="0.2">
      <c r="J191" s="3">
        <v>189</v>
      </c>
      <c r="K191" s="72">
        <f t="shared" si="42"/>
        <v>0.24399999999999933</v>
      </c>
      <c r="L191" s="57">
        <f t="shared" ca="1" si="43"/>
        <v>157.68149575725226</v>
      </c>
      <c r="M191" s="55">
        <f t="shared" ca="1" si="44"/>
        <v>0.94634906896187321</v>
      </c>
      <c r="N191" s="56">
        <f t="shared" ca="1" si="45"/>
        <v>0.97478004648696603</v>
      </c>
      <c r="O191" s="55">
        <f t="shared" ca="1" si="46"/>
        <v>5.3650931038126758E-2</v>
      </c>
      <c r="P191" s="55">
        <f t="shared" ca="1" si="47"/>
        <v>2.5219953513033921E-2</v>
      </c>
      <c r="Q191" s="57">
        <f t="shared" ca="1" si="33"/>
        <v>73.160718063942227</v>
      </c>
      <c r="R191" s="57">
        <f t="shared" ca="1" si="34"/>
        <v>0.58952710024966226</v>
      </c>
      <c r="S191" s="55">
        <f t="shared" ca="1" si="35"/>
        <v>0.97478004648696603</v>
      </c>
      <c r="T191" s="29">
        <f t="shared" ca="1" si="36"/>
        <v>-2.5219953513033966E-2</v>
      </c>
      <c r="U191" s="58"/>
      <c r="V191" s="10"/>
      <c r="W191" s="10"/>
      <c r="X191" s="10"/>
      <c r="Y191" s="10"/>
      <c r="Z191" s="10"/>
      <c r="AA191" s="64">
        <f ca="1">IFERROR(Sheet3!Q191,"")</f>
        <v>37.196288776325382</v>
      </c>
      <c r="AB191" s="10" t="str">
        <f t="shared" ca="1" si="37"/>
        <v/>
      </c>
      <c r="AC191" s="10" t="str">
        <f t="shared" ca="1" si="38"/>
        <v/>
      </c>
      <c r="AD191" s="65">
        <f ca="1">Sheet3!N191</f>
        <v>-3.3205747161883039</v>
      </c>
      <c r="AE191" s="65">
        <f ca="1">Sheet3!O191</f>
        <v>-3.2701953773241845</v>
      </c>
      <c r="AF191" s="10" t="str">
        <f t="shared" ca="1" si="39"/>
        <v/>
      </c>
      <c r="AG191" s="10" t="str">
        <f t="shared" ca="1" si="40"/>
        <v/>
      </c>
      <c r="AH191" s="3" t="str">
        <f t="shared" ca="1" si="48"/>
        <v/>
      </c>
      <c r="AI191" s="5" t="str">
        <f t="shared" ca="1" si="41"/>
        <v/>
      </c>
    </row>
    <row r="192" spans="10:35" x14ac:dyDescent="0.2">
      <c r="J192" s="3">
        <v>190</v>
      </c>
      <c r="K192" s="72">
        <f t="shared" si="42"/>
        <v>0.23999999999999932</v>
      </c>
      <c r="L192" s="57">
        <f t="shared" ca="1" si="43"/>
        <v>152.56104226432853</v>
      </c>
      <c r="M192" s="55">
        <f t="shared" ca="1" si="44"/>
        <v>0.93691074333592084</v>
      </c>
      <c r="N192" s="56">
        <f t="shared" ca="1" si="45"/>
        <v>0.96941573580947715</v>
      </c>
      <c r="O192" s="55">
        <f t="shared" ca="1" si="46"/>
        <v>6.3089256664079135E-2</v>
      </c>
      <c r="P192" s="55">
        <f t="shared" ca="1" si="47"/>
        <v>3.058426419052284E-2</v>
      </c>
      <c r="Q192" s="57">
        <f t="shared" ca="1" si="33"/>
        <v>68.125604271818005</v>
      </c>
      <c r="R192" s="57">
        <f t="shared" ca="1" si="34"/>
        <v>0.70551202658447298</v>
      </c>
      <c r="S192" s="55">
        <f t="shared" ca="1" si="35"/>
        <v>0.96941573580947715</v>
      </c>
      <c r="T192" s="29">
        <f t="shared" ca="1" si="36"/>
        <v>-3.0584264190522847E-2</v>
      </c>
      <c r="U192" s="58"/>
      <c r="V192" s="10"/>
      <c r="W192" s="10"/>
      <c r="X192" s="10"/>
      <c r="Y192" s="10"/>
      <c r="Z192" s="10"/>
      <c r="AA192" s="64">
        <f ca="1">IFERROR(Sheet3!Q192,"")</f>
        <v>32.86607840882327</v>
      </c>
      <c r="AB192" s="10" t="str">
        <f t="shared" ca="1" si="37"/>
        <v/>
      </c>
      <c r="AC192" s="10" t="str">
        <f t="shared" ca="1" si="38"/>
        <v/>
      </c>
      <c r="AD192" s="65">
        <f ca="1">Sheet3!N192</f>
        <v>-4.2716687114820786</v>
      </c>
      <c r="AE192" s="65">
        <f ca="1">Sheet3!O192</f>
        <v>-3.9378442667627809</v>
      </c>
      <c r="AF192" s="10" t="str">
        <f t="shared" ca="1" si="39"/>
        <v/>
      </c>
      <c r="AG192" s="10" t="str">
        <f t="shared" ca="1" si="40"/>
        <v/>
      </c>
      <c r="AH192" s="3" t="str">
        <f t="shared" ca="1" si="48"/>
        <v/>
      </c>
      <c r="AI192" s="5" t="str">
        <f t="shared" ca="1" si="41"/>
        <v/>
      </c>
    </row>
    <row r="193" spans="10:35" x14ac:dyDescent="0.2">
      <c r="J193" s="3">
        <v>191</v>
      </c>
      <c r="K193" s="72">
        <f t="shared" si="42"/>
        <v>0.23599999999999932</v>
      </c>
      <c r="L193" s="57">
        <f t="shared" ca="1" si="43"/>
        <v>145.85143759119254</v>
      </c>
      <c r="M193" s="55">
        <f t="shared" ca="1" si="44"/>
        <v>0.92099790679318727</v>
      </c>
      <c r="N193" s="56">
        <f t="shared" ca="1" si="45"/>
        <v>0.96010232051219879</v>
      </c>
      <c r="O193" s="55">
        <f t="shared" ca="1" si="46"/>
        <v>7.9002093206812701E-2</v>
      </c>
      <c r="P193" s="55">
        <f t="shared" ca="1" si="47"/>
        <v>3.9897679487801256E-2</v>
      </c>
      <c r="Q193" s="57">
        <f t="shared" ca="1" si="33"/>
        <v>61.589432580265964</v>
      </c>
      <c r="R193" s="57">
        <f t="shared" ca="1" si="34"/>
        <v>0.90960126797097107</v>
      </c>
      <c r="S193" s="55">
        <f t="shared" ca="1" si="35"/>
        <v>0.96010232051219879</v>
      </c>
      <c r="T193" s="29">
        <f t="shared" ca="1" si="36"/>
        <v>-3.9897679487801208E-2</v>
      </c>
      <c r="U193" s="58"/>
      <c r="V193" s="10"/>
      <c r="W193" s="10"/>
      <c r="X193" s="10"/>
      <c r="Y193" s="10"/>
      <c r="Z193" s="10"/>
      <c r="AA193" s="64">
        <f ca="1">IFERROR(Sheet3!Q193,"")</f>
        <v>26.662572397151948</v>
      </c>
      <c r="AB193" s="10" t="str">
        <f t="shared" ca="1" si="37"/>
        <v/>
      </c>
      <c r="AC193" s="10" t="str">
        <f t="shared" ca="1" si="38"/>
        <v>Exit Hedge</v>
      </c>
      <c r="AD193" s="65">
        <f ca="1">Sheet3!N193</f>
        <v>-5.3887548846247455</v>
      </c>
      <c r="AE193" s="65">
        <f ca="1">Sheet3!O193</f>
        <v>-4.9051180120040909</v>
      </c>
      <c r="AF193" s="10" t="str">
        <f t="shared" ca="1" si="39"/>
        <v/>
      </c>
      <c r="AG193" s="10" t="str">
        <f t="shared" ca="1" si="40"/>
        <v/>
      </c>
      <c r="AH193" s="3" t="str">
        <f t="shared" ca="1" si="48"/>
        <v/>
      </c>
      <c r="AI193" s="5" t="str">
        <f t="shared" ca="1" si="41"/>
        <v/>
      </c>
    </row>
    <row r="194" spans="10:35" x14ac:dyDescent="0.2">
      <c r="J194" s="3">
        <v>192</v>
      </c>
      <c r="K194" s="72">
        <f t="shared" si="42"/>
        <v>0.23199999999999932</v>
      </c>
      <c r="L194" s="57">
        <f t="shared" ca="1" si="43"/>
        <v>141.91766449534492</v>
      </c>
      <c r="M194" s="55">
        <f t="shared" ca="1" si="44"/>
        <v>0.91063588601721479</v>
      </c>
      <c r="N194" s="56">
        <f t="shared" ca="1" si="45"/>
        <v>0.95370062631556163</v>
      </c>
      <c r="O194" s="55">
        <f t="shared" ca="1" si="46"/>
        <v>8.9364113982785168E-2</v>
      </c>
      <c r="P194" s="55">
        <f t="shared" ca="1" si="47"/>
        <v>4.6299373684438337E-2</v>
      </c>
      <c r="Q194" s="57">
        <f t="shared" ca="1" si="33"/>
        <v>57.758717625033952</v>
      </c>
      <c r="R194" s="57">
        <f t="shared" ca="1" si="34"/>
        <v>1.0433267066294238</v>
      </c>
      <c r="S194" s="55">
        <f t="shared" ca="1" si="35"/>
        <v>0.95370062631556163</v>
      </c>
      <c r="T194" s="29">
        <f t="shared" ca="1" si="36"/>
        <v>-4.6299373684438372E-2</v>
      </c>
      <c r="U194" s="58"/>
      <c r="V194" s="10"/>
      <c r="W194" s="10"/>
      <c r="X194" s="10"/>
      <c r="Y194" s="10"/>
      <c r="Z194" s="10"/>
      <c r="AA194" s="64">
        <f ca="1">IFERROR(Sheet3!Q194,"")</f>
        <v>21.840483394537017</v>
      </c>
      <c r="AB194" s="10" t="str">
        <f t="shared" ca="1" si="37"/>
        <v/>
      </c>
      <c r="AC194" s="10" t="str">
        <f t="shared" ca="1" si="38"/>
        <v>Exit Hedge</v>
      </c>
      <c r="AD194" s="65">
        <f ca="1">Sheet3!N194</f>
        <v>-6.1497869307722226</v>
      </c>
      <c r="AE194" s="65">
        <f ca="1">Sheet3!O194</f>
        <v>-5.7348972911828451</v>
      </c>
      <c r="AF194" s="10" t="str">
        <f t="shared" ca="1" si="39"/>
        <v/>
      </c>
      <c r="AG194" s="10" t="str">
        <f t="shared" ca="1" si="40"/>
        <v/>
      </c>
      <c r="AH194" s="3" t="str">
        <f t="shared" ca="1" si="48"/>
        <v/>
      </c>
      <c r="AI194" s="5" t="str">
        <f t="shared" ca="1" si="41"/>
        <v/>
      </c>
    </row>
    <row r="195" spans="10:35" x14ac:dyDescent="0.2">
      <c r="J195" s="3">
        <v>193</v>
      </c>
      <c r="K195" s="72">
        <f t="shared" si="42"/>
        <v>0.22799999999999931</v>
      </c>
      <c r="L195" s="57">
        <f t="shared" ca="1" si="43"/>
        <v>134.28794020536523</v>
      </c>
      <c r="M195" s="55">
        <f t="shared" ca="1" si="44"/>
        <v>0.88355558727415273</v>
      </c>
      <c r="N195" s="56">
        <f t="shared" ca="1" si="45"/>
        <v>0.93664382871564422</v>
      </c>
      <c r="O195" s="55">
        <f t="shared" ca="1" si="46"/>
        <v>0.1164444127258473</v>
      </c>
      <c r="P195" s="55">
        <f t="shared" ca="1" si="47"/>
        <v>6.3356171284355806E-2</v>
      </c>
      <c r="Q195" s="57">
        <f t="shared" ref="Q195:Q251" ca="1" si="49">IFERROR(MAX(((((L195*EXP(-$B$4*K195))*N195)-($B$2*EXP(-$B$3*K195))*M195)),0),"")</f>
        <v>50.471919577981282</v>
      </c>
      <c r="R195" s="57">
        <f t="shared" ref="R195:R251" ca="1" si="50">IFERROR(MAX(((($B$2*EXP(-$B$3*K195))*O195)-(L195*EXP(-$B$4*$B$6))*P195),0),"")</f>
        <v>1.4169312898140518</v>
      </c>
      <c r="S195" s="55">
        <f t="shared" ref="S195:S251" ca="1" si="51">IFERROR(N195*EXP(-$B$4*K195),"")</f>
        <v>0.93664382871564422</v>
      </c>
      <c r="T195" s="29">
        <f t="shared" ref="T195:T251" ca="1" si="52">IFERROR((N195-1)*EXP(-$B$4*K195),"")</f>
        <v>-6.3356171284355778E-2</v>
      </c>
      <c r="U195" s="58"/>
      <c r="V195" s="10"/>
      <c r="W195" s="10"/>
      <c r="X195" s="10"/>
      <c r="Y195" s="10"/>
      <c r="Z195" s="10"/>
      <c r="AA195" s="64">
        <f ca="1">IFERROR(Sheet3!Q195,"")</f>
        <v>20.286331987230412</v>
      </c>
      <c r="AB195" s="10" t="str">
        <f t="shared" ref="AB195:AB251" ca="1" si="53">IF(AA195&gt;$B$12,"Hedge","")</f>
        <v/>
      </c>
      <c r="AC195" s="10" t="str">
        <f t="shared" ref="AC195:AC251" ca="1" si="54">IF(AA195="","",IF(AA195&lt;$B$13,"Exit Hedge",""))</f>
        <v>Exit Hedge</v>
      </c>
      <c r="AD195" s="65">
        <f ca="1">Sheet3!N195</f>
        <v>-7.1629814653300059</v>
      </c>
      <c r="AE195" s="65">
        <f ca="1">Sheet3!O195</f>
        <v>-6.6869534072809529</v>
      </c>
      <c r="AF195" s="10" t="str">
        <f t="shared" ref="AF195:AF251" ca="1" si="55">IF(AD195&gt;0,IF(AD195&lt;AE195,"Hedge",""),"")</f>
        <v/>
      </c>
      <c r="AG195" s="10" t="str">
        <f t="shared" ref="AG195:AG251" ca="1" si="56">IF(AD195&lt;0,IF(AD195&gt;AE195,"Exit Hedge",""),"")</f>
        <v/>
      </c>
      <c r="AH195" s="3" t="str">
        <f t="shared" ca="1" si="48"/>
        <v/>
      </c>
      <c r="AI195" s="5" t="str">
        <f t="shared" ref="AI195:AI251" ca="1" si="57">IF(AND(AG195="Exit Hedge",AC195="Exit Hedge"),"Exit Hedge","")</f>
        <v/>
      </c>
    </row>
    <row r="196" spans="10:35" x14ac:dyDescent="0.2">
      <c r="J196" s="3">
        <v>194</v>
      </c>
      <c r="K196" s="72">
        <f t="shared" ref="K196:K251" si="58">IFERROR(IF(K195-$B$7&gt;0,K195-$B$7,""),"")</f>
        <v>0.22399999999999931</v>
      </c>
      <c r="L196" s="57">
        <f t="shared" ref="L196:L251" ca="1" si="59">(L195+$B$8*$B$7*L195+$B$5*NORMSINV(RAND())*SQRT($B$7)*L195)</f>
        <v>129.50399836817647</v>
      </c>
      <c r="M196" s="55">
        <f t="shared" ref="M196:M251" ca="1" si="60">IFERROR(_xlfn.NORM.S.DIST((((LN(L196/$B$2)+($B$3-$B$4-($B$5^2)/2)*K196)/($B$5*SQRT(K196)))),TRUE),"")</f>
        <v>0.86344629653679761</v>
      </c>
      <c r="N196" s="56">
        <f t="shared" ref="N196:N251" ca="1" si="61">IFERROR(_xlfn.NORM.S.DIST((((LN(L196/$B$2)+($B$3-$B$4+($B$5^2)/2)*K196)/($B$5*SQRT(K196)))),TRUE),"")</f>
        <v>0.92324392158484736</v>
      </c>
      <c r="O196" s="55">
        <f t="shared" ref="O196:O251" ca="1" si="62">IFERROR(_xlfn.NORM.S.DIST(-(((LN(L196/$B$2)+($B$3-$B$4-($B$5^2)/2)*K196)/($B$5*SQRT(K196)))),TRUE),"")</f>
        <v>0.13655370346320239</v>
      </c>
      <c r="P196" s="55">
        <f t="shared" ref="P196:P251" ca="1" si="63">IFERROR(_xlfn.NORM.S.DIST(-(((LN(L196/$B$2)+($B$3-$B$4+($B$5^2)/2)*K196)/($B$5*SQRT(K196)))),TRUE),"")</f>
        <v>7.6756078415152584E-2</v>
      </c>
      <c r="Q196" s="57">
        <f t="shared" ca="1" si="49"/>
        <v>45.943204001477582</v>
      </c>
      <c r="R196" s="57">
        <f t="shared" ca="1" si="50"/>
        <v>1.7028469369474273</v>
      </c>
      <c r="S196" s="55">
        <f t="shared" ca="1" si="51"/>
        <v>0.92324392158484736</v>
      </c>
      <c r="T196" s="29">
        <f t="shared" ca="1" si="52"/>
        <v>-7.675607841515264E-2</v>
      </c>
      <c r="U196" s="58"/>
      <c r="V196" s="10"/>
      <c r="W196" s="10"/>
      <c r="X196" s="10"/>
      <c r="Y196" s="10"/>
      <c r="Z196" s="10"/>
      <c r="AA196" s="64">
        <f ca="1">IFERROR(Sheet3!Q196,"")</f>
        <v>21.071505643316755</v>
      </c>
      <c r="AB196" s="10" t="str">
        <f t="shared" ca="1" si="53"/>
        <v/>
      </c>
      <c r="AC196" s="10" t="str">
        <f t="shared" ca="1" si="54"/>
        <v>Exit Hedge</v>
      </c>
      <c r="AD196" s="65">
        <f ca="1">Sheet3!N196</f>
        <v>-7.8636786976973099</v>
      </c>
      <c r="AE196" s="65">
        <f ca="1">Sheet3!O196</f>
        <v>-7.4714369342251903</v>
      </c>
      <c r="AF196" s="10" t="str">
        <f t="shared" ca="1" si="55"/>
        <v/>
      </c>
      <c r="AG196" s="10" t="str">
        <f t="shared" ca="1" si="56"/>
        <v/>
      </c>
      <c r="AH196" s="3" t="str">
        <f t="shared" ca="1" si="48"/>
        <v/>
      </c>
      <c r="AI196" s="5" t="str">
        <f t="shared" ca="1" si="57"/>
        <v/>
      </c>
    </row>
    <row r="197" spans="10:35" x14ac:dyDescent="0.2">
      <c r="J197" s="3">
        <v>195</v>
      </c>
      <c r="K197" s="72">
        <f t="shared" si="58"/>
        <v>0.21999999999999931</v>
      </c>
      <c r="L197" s="57">
        <f t="shared" ca="1" si="59"/>
        <v>125.64620038095357</v>
      </c>
      <c r="M197" s="55">
        <f t="shared" ca="1" si="60"/>
        <v>0.84509793193229066</v>
      </c>
      <c r="N197" s="56">
        <f t="shared" ca="1" si="61"/>
        <v>0.91051969536186672</v>
      </c>
      <c r="O197" s="55">
        <f t="shared" ca="1" si="62"/>
        <v>0.15490206806770937</v>
      </c>
      <c r="P197" s="55">
        <f t="shared" ca="1" si="63"/>
        <v>8.9480304638133279E-2</v>
      </c>
      <c r="Q197" s="57">
        <f t="shared" ca="1" si="49"/>
        <v>42.321268284019894</v>
      </c>
      <c r="R197" s="57">
        <f t="shared" ca="1" si="50"/>
        <v>1.9694096433289676</v>
      </c>
      <c r="S197" s="55">
        <f t="shared" ca="1" si="51"/>
        <v>0.91051969536186672</v>
      </c>
      <c r="T197" s="29">
        <f t="shared" ca="1" si="52"/>
        <v>-8.9480304638133279E-2</v>
      </c>
      <c r="U197" s="58"/>
      <c r="V197" s="10"/>
      <c r="W197" s="10"/>
      <c r="X197" s="10"/>
      <c r="Y197" s="10"/>
      <c r="Z197" s="10"/>
      <c r="AA197" s="64">
        <f ca="1">IFERROR(Sheet3!Q197,"")</f>
        <v>22.207873257927318</v>
      </c>
      <c r="AB197" s="10" t="str">
        <f t="shared" ca="1" si="53"/>
        <v/>
      </c>
      <c r="AC197" s="10" t="str">
        <f t="shared" ca="1" si="54"/>
        <v>Exit Hedge</v>
      </c>
      <c r="AD197" s="65">
        <f ca="1">Sheet3!N197</f>
        <v>-8.2275117067431154</v>
      </c>
      <c r="AE197" s="65">
        <f ca="1">Sheet3!O197</f>
        <v>-7.9754867825704743</v>
      </c>
      <c r="AF197" s="10" t="str">
        <f t="shared" ca="1" si="55"/>
        <v/>
      </c>
      <c r="AG197" s="10" t="str">
        <f t="shared" ca="1" si="56"/>
        <v/>
      </c>
      <c r="AH197" s="3" t="str">
        <f t="shared" ca="1" si="48"/>
        <v/>
      </c>
      <c r="AI197" s="5" t="str">
        <f t="shared" ca="1" si="57"/>
        <v/>
      </c>
    </row>
    <row r="198" spans="10:35" x14ac:dyDescent="0.2">
      <c r="J198" s="3">
        <v>196</v>
      </c>
      <c r="K198" s="72">
        <f t="shared" si="58"/>
        <v>0.2159999999999993</v>
      </c>
      <c r="L198" s="57">
        <f t="shared" ca="1" si="59"/>
        <v>123.69196064521756</v>
      </c>
      <c r="M198" s="55">
        <f t="shared" ca="1" si="60"/>
        <v>0.83613976447060445</v>
      </c>
      <c r="N198" s="56">
        <f t="shared" ca="1" si="61"/>
        <v>0.90389110239335391</v>
      </c>
      <c r="O198" s="55">
        <f t="shared" ca="1" si="62"/>
        <v>0.16386023552939558</v>
      </c>
      <c r="P198" s="55">
        <f t="shared" ca="1" si="63"/>
        <v>9.6108897606646065E-2</v>
      </c>
      <c r="Q198" s="57">
        <f t="shared" ca="1" si="49"/>
        <v>40.460392752769351</v>
      </c>
      <c r="R198" s="57">
        <f t="shared" ca="1" si="50"/>
        <v>2.0934853385775938</v>
      </c>
      <c r="S198" s="55">
        <f t="shared" ca="1" si="51"/>
        <v>0.90389110239335391</v>
      </c>
      <c r="T198" s="29">
        <f t="shared" ca="1" si="52"/>
        <v>-9.6108897606646093E-2</v>
      </c>
      <c r="U198" s="58"/>
      <c r="V198" s="10"/>
      <c r="W198" s="10"/>
      <c r="X198" s="10"/>
      <c r="Y198" s="10"/>
      <c r="Z198" s="10"/>
      <c r="AA198" s="64">
        <f ca="1">IFERROR(Sheet3!Q198,"")</f>
        <v>22.475233598661418</v>
      </c>
      <c r="AB198" s="10" t="str">
        <f t="shared" ca="1" si="53"/>
        <v/>
      </c>
      <c r="AC198" s="10" t="str">
        <f t="shared" ca="1" si="54"/>
        <v>Exit Hedge</v>
      </c>
      <c r="AD198" s="65">
        <f ca="1">Sheet3!N198</f>
        <v>-8.1336204958828375</v>
      </c>
      <c r="AE198" s="65">
        <f ca="1">Sheet3!O198</f>
        <v>-8.0809092581120492</v>
      </c>
      <c r="AF198" s="10" t="str">
        <f t="shared" ca="1" si="55"/>
        <v/>
      </c>
      <c r="AG198" s="10" t="str">
        <f t="shared" ca="1" si="56"/>
        <v/>
      </c>
      <c r="AH198" s="3" t="str">
        <f t="shared" ca="1" si="48"/>
        <v/>
      </c>
      <c r="AI198" s="5" t="str">
        <f t="shared" ca="1" si="57"/>
        <v/>
      </c>
    </row>
    <row r="199" spans="10:35" x14ac:dyDescent="0.2">
      <c r="J199" s="3">
        <v>197</v>
      </c>
      <c r="K199" s="72">
        <f t="shared" si="58"/>
        <v>0.2119999999999993</v>
      </c>
      <c r="L199" s="57">
        <f t="shared" ca="1" si="59"/>
        <v>124.42059867613224</v>
      </c>
      <c r="M199" s="55">
        <f t="shared" ca="1" si="60"/>
        <v>0.84328542506611803</v>
      </c>
      <c r="N199" s="56">
        <f t="shared" ca="1" si="61"/>
        <v>0.90829965125901069</v>
      </c>
      <c r="O199" s="55">
        <f t="shared" ca="1" si="62"/>
        <v>0.15671457493388194</v>
      </c>
      <c r="P199" s="55">
        <f t="shared" ca="1" si="63"/>
        <v>9.1700348740989326E-2</v>
      </c>
      <c r="Q199" s="57">
        <f t="shared" ca="1" si="49"/>
        <v>41.031904726553563</v>
      </c>
      <c r="R199" s="57">
        <f t="shared" ca="1" si="50"/>
        <v>1.9670818303372641</v>
      </c>
      <c r="S199" s="55">
        <f t="shared" ca="1" si="51"/>
        <v>0.90829965125901069</v>
      </c>
      <c r="T199" s="29">
        <f t="shared" ca="1" si="52"/>
        <v>-9.1700348740989313E-2</v>
      </c>
      <c r="U199" s="58"/>
      <c r="V199" s="10"/>
      <c r="W199" s="10"/>
      <c r="X199" s="10"/>
      <c r="Y199" s="10"/>
      <c r="Z199" s="10"/>
      <c r="AA199" s="64">
        <f ca="1">IFERROR(Sheet3!Q199,"")</f>
        <v>24.832136588601074</v>
      </c>
      <c r="AB199" s="10" t="str">
        <f t="shared" ca="1" si="53"/>
        <v/>
      </c>
      <c r="AC199" s="10" t="str">
        <f t="shared" ca="1" si="54"/>
        <v>Exit Hedge</v>
      </c>
      <c r="AD199" s="65">
        <f ca="1">Sheet3!N199</f>
        <v>-7.4441520795765257</v>
      </c>
      <c r="AE199" s="65">
        <f ca="1">Sheet3!O199</f>
        <v>-7.6564044724217002</v>
      </c>
      <c r="AF199" s="10" t="str">
        <f t="shared" ca="1" si="55"/>
        <v/>
      </c>
      <c r="AG199" s="10" t="str">
        <f t="shared" ca="1" si="56"/>
        <v>Exit Hedge</v>
      </c>
      <c r="AH199" s="3" t="str">
        <f t="shared" ca="1" si="48"/>
        <v/>
      </c>
      <c r="AI199" s="5" t="str">
        <f t="shared" ca="1" si="57"/>
        <v>Exit Hedge</v>
      </c>
    </row>
    <row r="200" spans="10:35" x14ac:dyDescent="0.2">
      <c r="J200" s="3">
        <v>198</v>
      </c>
      <c r="K200" s="72">
        <f t="shared" si="58"/>
        <v>0.2079999999999993</v>
      </c>
      <c r="L200" s="57">
        <f t="shared" ca="1" si="59"/>
        <v>124.6248142140481</v>
      </c>
      <c r="M200" s="55">
        <f t="shared" ca="1" si="60"/>
        <v>0.84726613266859074</v>
      </c>
      <c r="N200" s="56">
        <f t="shared" ca="1" si="61"/>
        <v>0.91053026472097442</v>
      </c>
      <c r="O200" s="55">
        <f t="shared" ca="1" si="62"/>
        <v>0.15273386733140926</v>
      </c>
      <c r="P200" s="55">
        <f t="shared" ca="1" si="63"/>
        <v>8.9469735279025603E-2</v>
      </c>
      <c r="Q200" s="57">
        <f t="shared" ca="1" si="49"/>
        <v>41.129567483408778</v>
      </c>
      <c r="R200" s="57">
        <f t="shared" ca="1" si="50"/>
        <v>1.8912626602754798</v>
      </c>
      <c r="S200" s="55">
        <f t="shared" ca="1" si="51"/>
        <v>0.91053026472097442</v>
      </c>
      <c r="T200" s="29">
        <f t="shared" ca="1" si="52"/>
        <v>-8.9469735279025575E-2</v>
      </c>
      <c r="U200" s="58"/>
      <c r="V200" s="10"/>
      <c r="W200" s="10"/>
      <c r="X200" s="10"/>
      <c r="Y200" s="10"/>
      <c r="Z200" s="10"/>
      <c r="AA200" s="64">
        <f ca="1">IFERROR(Sheet3!Q200,"")</f>
        <v>26.660912146129903</v>
      </c>
      <c r="AB200" s="10" t="str">
        <f t="shared" ca="1" si="53"/>
        <v/>
      </c>
      <c r="AC200" s="10" t="str">
        <f t="shared" ca="1" si="54"/>
        <v>Exit Hedge</v>
      </c>
      <c r="AD200" s="65">
        <f ca="1">Sheet3!N200</f>
        <v>-6.5529300471859528</v>
      </c>
      <c r="AE200" s="65">
        <f ca="1">Sheet3!O200</f>
        <v>-6.9207548555978686</v>
      </c>
      <c r="AF200" s="10" t="str">
        <f t="shared" ca="1" si="55"/>
        <v/>
      </c>
      <c r="AG200" s="10" t="str">
        <f t="shared" ca="1" si="56"/>
        <v>Exit Hedge</v>
      </c>
      <c r="AH200" s="3" t="str">
        <f t="shared" ca="1" si="48"/>
        <v/>
      </c>
      <c r="AI200" s="5" t="str">
        <f t="shared" ca="1" si="57"/>
        <v>Exit Hedge</v>
      </c>
    </row>
    <row r="201" spans="10:35" x14ac:dyDescent="0.2">
      <c r="J201" s="3">
        <v>199</v>
      </c>
      <c r="K201" s="72">
        <f t="shared" si="58"/>
        <v>0.20399999999999929</v>
      </c>
      <c r="L201" s="57">
        <f t="shared" ca="1" si="59"/>
        <v>128.11021193325305</v>
      </c>
      <c r="M201" s="55">
        <f t="shared" ca="1" si="60"/>
        <v>0.86948938887133498</v>
      </c>
      <c r="N201" s="56">
        <f t="shared" ca="1" si="61"/>
        <v>0.92508683744351961</v>
      </c>
      <c r="O201" s="55">
        <f t="shared" ca="1" si="62"/>
        <v>0.13051061112866499</v>
      </c>
      <c r="P201" s="55">
        <f t="shared" ca="1" si="63"/>
        <v>7.4913162556480437E-2</v>
      </c>
      <c r="Q201" s="57">
        <f t="shared" ca="1" si="49"/>
        <v>44.243674762894585</v>
      </c>
      <c r="R201" s="57">
        <f t="shared" ca="1" si="50"/>
        <v>1.5507168976468808</v>
      </c>
      <c r="S201" s="55">
        <f t="shared" ca="1" si="51"/>
        <v>0.92508683744351961</v>
      </c>
      <c r="T201" s="29">
        <f t="shared" ca="1" si="52"/>
        <v>-7.4913162556480395E-2</v>
      </c>
      <c r="U201" s="58"/>
      <c r="V201" s="10"/>
      <c r="W201" s="10"/>
      <c r="X201" s="10"/>
      <c r="Y201" s="10"/>
      <c r="Z201" s="10"/>
      <c r="AA201" s="64">
        <f ca="1">IFERROR(Sheet3!Q201,"")</f>
        <v>33.011552134588598</v>
      </c>
      <c r="AB201" s="10" t="str">
        <f t="shared" ca="1" si="53"/>
        <v/>
      </c>
      <c r="AC201" s="10" t="str">
        <f t="shared" ca="1" si="54"/>
        <v/>
      </c>
      <c r="AD201" s="65">
        <f ca="1">Sheet3!N201</f>
        <v>-5.1760299308712376</v>
      </c>
      <c r="AE201" s="65">
        <f ca="1">Sheet3!O201</f>
        <v>-5.7576049057801146</v>
      </c>
      <c r="AF201" s="10" t="str">
        <f t="shared" ca="1" si="55"/>
        <v/>
      </c>
      <c r="AG201" s="10" t="str">
        <f t="shared" ca="1" si="56"/>
        <v>Exit Hedge</v>
      </c>
      <c r="AH201" s="3" t="str">
        <f t="shared" ref="AH201:AH251" ca="1" si="64">IF(AND(AF201="Hedge",AB201="Hedge"),"Hedge","")</f>
        <v/>
      </c>
      <c r="AI201" s="5" t="str">
        <f t="shared" ca="1" si="57"/>
        <v/>
      </c>
    </row>
    <row r="202" spans="10:35" x14ac:dyDescent="0.2">
      <c r="J202" s="3">
        <v>200</v>
      </c>
      <c r="K202" s="72">
        <f t="shared" si="58"/>
        <v>0.19999999999999929</v>
      </c>
      <c r="L202" s="57">
        <f t="shared" ca="1" si="59"/>
        <v>122.9515028451095</v>
      </c>
      <c r="M202" s="55">
        <f t="shared" ca="1" si="60"/>
        <v>0.84275691561291821</v>
      </c>
      <c r="N202" s="56">
        <f t="shared" ca="1" si="61"/>
        <v>0.90639918906052785</v>
      </c>
      <c r="O202" s="55">
        <f t="shared" ca="1" si="62"/>
        <v>0.15724308438708176</v>
      </c>
      <c r="P202" s="55">
        <f t="shared" ca="1" si="63"/>
        <v>9.3600810939472159E-2</v>
      </c>
      <c r="Q202" s="57">
        <f t="shared" ca="1" si="49"/>
        <v>39.431241275483572</v>
      </c>
      <c r="R202" s="57">
        <f t="shared" ca="1" si="50"/>
        <v>1.9277482455462387</v>
      </c>
      <c r="S202" s="55">
        <f t="shared" ca="1" si="51"/>
        <v>0.90639918906052785</v>
      </c>
      <c r="T202" s="29">
        <f t="shared" ca="1" si="52"/>
        <v>-9.3600810939472145E-2</v>
      </c>
      <c r="U202" s="58"/>
      <c r="V202" s="10"/>
      <c r="W202" s="10"/>
      <c r="X202" s="10"/>
      <c r="Y202" s="10"/>
      <c r="Z202" s="10"/>
      <c r="AA202" s="64">
        <f ca="1">IFERROR(Sheet3!Q202,"")</f>
        <v>23.10226956527309</v>
      </c>
      <c r="AB202" s="10" t="str">
        <f t="shared" ca="1" si="53"/>
        <v/>
      </c>
      <c r="AC202" s="10" t="str">
        <f t="shared" ca="1" si="54"/>
        <v>Exit Hedge</v>
      </c>
      <c r="AD202" s="65">
        <f ca="1">Sheet3!N202</f>
        <v>-4.7844424185311283</v>
      </c>
      <c r="AE202" s="65">
        <f ca="1">Sheet3!O202</f>
        <v>-5.1088299142807907</v>
      </c>
      <c r="AF202" s="10" t="str">
        <f t="shared" ca="1" si="55"/>
        <v/>
      </c>
      <c r="AG202" s="10" t="str">
        <f t="shared" ca="1" si="56"/>
        <v>Exit Hedge</v>
      </c>
      <c r="AH202" s="3" t="str">
        <f t="shared" ca="1" si="64"/>
        <v/>
      </c>
      <c r="AI202" s="5" t="str">
        <f t="shared" ca="1" si="57"/>
        <v>Exit Hedge</v>
      </c>
    </row>
    <row r="203" spans="10:35" x14ac:dyDescent="0.2">
      <c r="J203" s="3">
        <v>201</v>
      </c>
      <c r="K203" s="72">
        <f t="shared" si="58"/>
        <v>0.19599999999999929</v>
      </c>
      <c r="L203" s="57">
        <f t="shared" ca="1" si="59"/>
        <v>118.11209728048161</v>
      </c>
      <c r="M203" s="55">
        <f t="shared" ca="1" si="60"/>
        <v>0.81286149487808435</v>
      </c>
      <c r="N203" s="56">
        <f t="shared" ca="1" si="61"/>
        <v>0.88461809329078867</v>
      </c>
      <c r="O203" s="55">
        <f t="shared" ca="1" si="62"/>
        <v>0.18713850512191563</v>
      </c>
      <c r="P203" s="55">
        <f t="shared" ca="1" si="63"/>
        <v>0.11538190670921138</v>
      </c>
      <c r="Q203" s="57">
        <f t="shared" ca="1" si="49"/>
        <v>35.001692133820868</v>
      </c>
      <c r="R203" s="57">
        <f t="shared" ca="1" si="50"/>
        <v>2.3683714897404133</v>
      </c>
      <c r="S203" s="55">
        <f t="shared" ca="1" si="51"/>
        <v>0.88461809329078867</v>
      </c>
      <c r="T203" s="29">
        <f t="shared" ca="1" si="52"/>
        <v>-0.11538190670921133</v>
      </c>
      <c r="U203" s="58"/>
      <c r="V203" s="10"/>
      <c r="W203" s="10"/>
      <c r="X203" s="10"/>
      <c r="Y203" s="10"/>
      <c r="Z203" s="10"/>
      <c r="AA203" s="64">
        <f ca="1">IFERROR(Sheet3!Q203,"")</f>
        <v>6.9543126188245736</v>
      </c>
      <c r="AB203" s="10" t="str">
        <f t="shared" ca="1" si="53"/>
        <v/>
      </c>
      <c r="AC203" s="10" t="str">
        <f t="shared" ca="1" si="54"/>
        <v>Exit Hedge</v>
      </c>
      <c r="AD203" s="65">
        <f ca="1">Sheet3!N203</f>
        <v>-4.9018869926647</v>
      </c>
      <c r="AE203" s="65">
        <f ca="1">Sheet3!O203</f>
        <v>-4.9708679665367308</v>
      </c>
      <c r="AF203" s="10" t="str">
        <f t="shared" ca="1" si="55"/>
        <v/>
      </c>
      <c r="AG203" s="10" t="str">
        <f t="shared" ca="1" si="56"/>
        <v>Exit Hedge</v>
      </c>
      <c r="AH203" s="3" t="str">
        <f t="shared" ca="1" si="64"/>
        <v/>
      </c>
      <c r="AI203" s="5" t="str">
        <f t="shared" ca="1" si="57"/>
        <v>Exit Hedge</v>
      </c>
    </row>
    <row r="204" spans="10:35" x14ac:dyDescent="0.2">
      <c r="J204" s="3">
        <v>202</v>
      </c>
      <c r="K204" s="72">
        <f t="shared" si="58"/>
        <v>0.19199999999999928</v>
      </c>
      <c r="L204" s="57">
        <f t="shared" ca="1" si="59"/>
        <v>117.10466562022216</v>
      </c>
      <c r="M204" s="55">
        <f t="shared" ca="1" si="60"/>
        <v>0.8083389933443289</v>
      </c>
      <c r="N204" s="56">
        <f t="shared" ca="1" si="61"/>
        <v>0.88070459109712862</v>
      </c>
      <c r="O204" s="55">
        <f t="shared" ca="1" si="62"/>
        <v>0.19166100665567107</v>
      </c>
      <c r="P204" s="55">
        <f t="shared" ca="1" si="63"/>
        <v>0.11929540890287137</v>
      </c>
      <c r="Q204" s="57">
        <f t="shared" ca="1" si="49"/>
        <v>34.013909415930385</v>
      </c>
      <c r="R204" s="57">
        <f t="shared" ca="1" si="50"/>
        <v>2.4187983313879595</v>
      </c>
      <c r="S204" s="55">
        <f t="shared" ca="1" si="51"/>
        <v>0.88070459109712862</v>
      </c>
      <c r="T204" s="29">
        <f t="shared" ca="1" si="52"/>
        <v>-0.11929540890287138</v>
      </c>
      <c r="U204" s="58"/>
      <c r="V204" s="10"/>
      <c r="W204" s="10"/>
      <c r="X204" s="10"/>
      <c r="Y204" s="10"/>
      <c r="Z204" s="10"/>
      <c r="AA204" s="64">
        <f ca="1">IFERROR(Sheet3!Q204,"")</f>
        <v>6.9964971480906968</v>
      </c>
      <c r="AB204" s="10" t="str">
        <f t="shared" ca="1" si="53"/>
        <v/>
      </c>
      <c r="AC204" s="10" t="str">
        <f t="shared" ca="1" si="54"/>
        <v>Exit Hedge</v>
      </c>
      <c r="AD204" s="65">
        <f ca="1">Sheet3!N204</f>
        <v>-4.7720558540595732</v>
      </c>
      <c r="AE204" s="65">
        <f ca="1">Sheet3!O204</f>
        <v>-4.8383265582186263</v>
      </c>
      <c r="AF204" s="10" t="str">
        <f t="shared" ca="1" si="55"/>
        <v/>
      </c>
      <c r="AG204" s="10" t="str">
        <f t="shared" ca="1" si="56"/>
        <v>Exit Hedge</v>
      </c>
      <c r="AH204" s="3" t="str">
        <f t="shared" ca="1" si="64"/>
        <v/>
      </c>
      <c r="AI204" s="5" t="str">
        <f t="shared" ca="1" si="57"/>
        <v>Exit Hedge</v>
      </c>
    </row>
    <row r="205" spans="10:35" x14ac:dyDescent="0.2">
      <c r="J205" s="3">
        <v>203</v>
      </c>
      <c r="K205" s="72">
        <f t="shared" si="58"/>
        <v>0.18799999999999928</v>
      </c>
      <c r="L205" s="57">
        <f t="shared" ca="1" si="59"/>
        <v>117.07688025363019</v>
      </c>
      <c r="M205" s="55">
        <f t="shared" ca="1" si="60"/>
        <v>0.81118680741036397</v>
      </c>
      <c r="N205" s="56">
        <f t="shared" ca="1" si="61"/>
        <v>0.88214756922465853</v>
      </c>
      <c r="O205" s="55">
        <f t="shared" ca="1" si="62"/>
        <v>0.188813192589636</v>
      </c>
      <c r="P205" s="55">
        <f t="shared" ca="1" si="63"/>
        <v>0.11785243077534145</v>
      </c>
      <c r="Q205" s="57">
        <f t="shared" ca="1" si="49"/>
        <v>33.88988716580792</v>
      </c>
      <c r="R205" s="57">
        <f t="shared" ca="1" si="50"/>
        <v>2.3533504291744247</v>
      </c>
      <c r="S205" s="55">
        <f t="shared" ca="1" si="51"/>
        <v>0.88214756922465853</v>
      </c>
      <c r="T205" s="29">
        <f t="shared" ca="1" si="52"/>
        <v>-0.11785243077534147</v>
      </c>
      <c r="U205" s="58"/>
      <c r="V205" s="10"/>
      <c r="W205" s="10"/>
      <c r="X205" s="10"/>
      <c r="Y205" s="10"/>
      <c r="Z205" s="10"/>
      <c r="AA205" s="64">
        <f ca="1">IFERROR(Sheet3!Q205,"")</f>
        <v>8.9363903156757232</v>
      </c>
      <c r="AB205" s="10" t="str">
        <f t="shared" ca="1" si="53"/>
        <v/>
      </c>
      <c r="AC205" s="10" t="str">
        <f t="shared" ca="1" si="54"/>
        <v>Exit Hedge</v>
      </c>
      <c r="AD205" s="65">
        <f ca="1">Sheet3!N205</f>
        <v>-4.3883802387451141</v>
      </c>
      <c r="AE205" s="65">
        <f ca="1">Sheet3!O205</f>
        <v>-4.5383623452362851</v>
      </c>
      <c r="AF205" s="10" t="str">
        <f t="shared" ca="1" si="55"/>
        <v/>
      </c>
      <c r="AG205" s="10" t="str">
        <f t="shared" ca="1" si="56"/>
        <v>Exit Hedge</v>
      </c>
      <c r="AH205" s="3" t="str">
        <f t="shared" ca="1" si="64"/>
        <v/>
      </c>
      <c r="AI205" s="5" t="str">
        <f t="shared" ca="1" si="57"/>
        <v>Exit Hedge</v>
      </c>
    </row>
    <row r="206" spans="10:35" x14ac:dyDescent="0.2">
      <c r="J206" s="3">
        <v>204</v>
      </c>
      <c r="K206" s="72">
        <f t="shared" si="58"/>
        <v>0.18399999999999928</v>
      </c>
      <c r="L206" s="57">
        <f t="shared" ca="1" si="59"/>
        <v>115.74483941496813</v>
      </c>
      <c r="M206" s="55">
        <f t="shared" ca="1" si="60"/>
        <v>0.80393830958450196</v>
      </c>
      <c r="N206" s="56">
        <f t="shared" ca="1" si="61"/>
        <v>0.87616749912564529</v>
      </c>
      <c r="O206" s="55">
        <f t="shared" ca="1" si="62"/>
        <v>0.19606169041549804</v>
      </c>
      <c r="P206" s="55">
        <f t="shared" ca="1" si="63"/>
        <v>0.1238325008743547</v>
      </c>
      <c r="Q206" s="57">
        <f t="shared" ca="1" si="49"/>
        <v>32.617945964503193</v>
      </c>
      <c r="R206" s="57">
        <f t="shared" ca="1" si="50"/>
        <v>2.4442501338773663</v>
      </c>
      <c r="S206" s="55">
        <f t="shared" ca="1" si="51"/>
        <v>0.87616749912564529</v>
      </c>
      <c r="T206" s="29">
        <f t="shared" ca="1" si="52"/>
        <v>-0.12383250087435471</v>
      </c>
      <c r="U206" s="58"/>
      <c r="V206" s="10"/>
      <c r="W206" s="10"/>
      <c r="X206" s="10"/>
      <c r="Y206" s="10"/>
      <c r="Z206" s="10"/>
      <c r="AA206" s="64">
        <f ca="1">IFERROR(Sheet3!Q206,"")</f>
        <v>9.6779615728408714</v>
      </c>
      <c r="AB206" s="10" t="str">
        <f t="shared" ca="1" si="53"/>
        <v/>
      </c>
      <c r="AC206" s="10" t="str">
        <f t="shared" ca="1" si="54"/>
        <v>Exit Hedge</v>
      </c>
      <c r="AD206" s="65">
        <f ca="1">Sheet3!N206</f>
        <v>-4.068800006482661</v>
      </c>
      <c r="AE206" s="65">
        <f ca="1">Sheet3!O206</f>
        <v>-4.2253207860672024</v>
      </c>
      <c r="AF206" s="10" t="str">
        <f t="shared" ca="1" si="55"/>
        <v/>
      </c>
      <c r="AG206" s="10" t="str">
        <f t="shared" ca="1" si="56"/>
        <v>Exit Hedge</v>
      </c>
      <c r="AH206" s="3" t="str">
        <f t="shared" ca="1" si="64"/>
        <v/>
      </c>
      <c r="AI206" s="5" t="str">
        <f t="shared" ca="1" si="57"/>
        <v>Exit Hedge</v>
      </c>
    </row>
    <row r="207" spans="10:35" x14ac:dyDescent="0.2">
      <c r="J207" s="3">
        <v>205</v>
      </c>
      <c r="K207" s="72">
        <f t="shared" si="58"/>
        <v>0.17999999999999927</v>
      </c>
      <c r="L207" s="57">
        <f t="shared" ca="1" si="59"/>
        <v>111.49338054976221</v>
      </c>
      <c r="M207" s="55">
        <f t="shared" ca="1" si="60"/>
        <v>0.77074650046624726</v>
      </c>
      <c r="N207" s="56">
        <f t="shared" ca="1" si="61"/>
        <v>0.85043302120348585</v>
      </c>
      <c r="O207" s="55">
        <f t="shared" ca="1" si="62"/>
        <v>0.22925349953375271</v>
      </c>
      <c r="P207" s="55">
        <f t="shared" ca="1" si="63"/>
        <v>0.14956697879651409</v>
      </c>
      <c r="Q207" s="57">
        <f t="shared" ca="1" si="49"/>
        <v>28.840245414882531</v>
      </c>
      <c r="R207" s="57">
        <f t="shared" ca="1" si="50"/>
        <v>2.9488196068285717</v>
      </c>
      <c r="S207" s="55">
        <f t="shared" ca="1" si="51"/>
        <v>0.85043302120348585</v>
      </c>
      <c r="T207" s="29">
        <f t="shared" ca="1" si="52"/>
        <v>-0.14956697879651415</v>
      </c>
      <c r="U207" s="58"/>
      <c r="V207" s="10"/>
      <c r="W207" s="10"/>
      <c r="X207" s="10"/>
      <c r="Y207" s="10"/>
      <c r="Z207" s="10"/>
      <c r="AA207" s="64">
        <f ca="1">IFERROR(Sheet3!Q207,"")</f>
        <v>10.228721688935408</v>
      </c>
      <c r="AB207" s="10" t="str">
        <f t="shared" ca="1" si="53"/>
        <v/>
      </c>
      <c r="AC207" s="10" t="str">
        <f t="shared" ca="1" si="54"/>
        <v>Exit Hedge</v>
      </c>
      <c r="AD207" s="65">
        <f ca="1">Sheet3!N207</f>
        <v>-4.1939650642046473</v>
      </c>
      <c r="AE207" s="65">
        <f ca="1">Sheet3!O207</f>
        <v>-4.204416971492166</v>
      </c>
      <c r="AF207" s="10" t="str">
        <f t="shared" ca="1" si="55"/>
        <v/>
      </c>
      <c r="AG207" s="10" t="str">
        <f t="shared" ca="1" si="56"/>
        <v>Exit Hedge</v>
      </c>
      <c r="AH207" s="3" t="str">
        <f t="shared" ca="1" si="64"/>
        <v/>
      </c>
      <c r="AI207" s="5" t="str">
        <f t="shared" ca="1" si="57"/>
        <v>Exit Hedge</v>
      </c>
    </row>
    <row r="208" spans="10:35" x14ac:dyDescent="0.2">
      <c r="J208" s="3">
        <v>206</v>
      </c>
      <c r="K208" s="72">
        <f t="shared" si="58"/>
        <v>0.17599999999999927</v>
      </c>
      <c r="L208" s="57">
        <f t="shared" ca="1" si="59"/>
        <v>109.33287119648439</v>
      </c>
      <c r="M208" s="55">
        <f t="shared" ca="1" si="60"/>
        <v>0.75337900298361249</v>
      </c>
      <c r="N208" s="56">
        <f t="shared" ca="1" si="61"/>
        <v>0.83616751666655875</v>
      </c>
      <c r="O208" s="55">
        <f t="shared" ca="1" si="62"/>
        <v>0.24662099701638751</v>
      </c>
      <c r="P208" s="55">
        <f t="shared" ca="1" si="63"/>
        <v>0.1638324833334413</v>
      </c>
      <c r="Q208" s="57">
        <f t="shared" ca="1" si="49"/>
        <v>26.906659244618709</v>
      </c>
      <c r="R208" s="57">
        <f t="shared" ca="1" si="50"/>
        <v>3.2065650412219213</v>
      </c>
      <c r="S208" s="55">
        <f t="shared" ca="1" si="51"/>
        <v>0.83616751666655875</v>
      </c>
      <c r="T208" s="29">
        <f t="shared" ca="1" si="52"/>
        <v>-0.16383248333344125</v>
      </c>
      <c r="U208" s="58"/>
      <c r="V208" s="10"/>
      <c r="W208" s="10"/>
      <c r="X208" s="10"/>
      <c r="Y208" s="10"/>
      <c r="Z208" s="10"/>
      <c r="AA208" s="64">
        <f ca="1">IFERROR(Sheet3!Q208,"")</f>
        <v>10.666617725761327</v>
      </c>
      <c r="AB208" s="10" t="str">
        <f t="shared" ca="1" si="53"/>
        <v/>
      </c>
      <c r="AC208" s="10" t="str">
        <f t="shared" ca="1" si="54"/>
        <v>Exit Hedge</v>
      </c>
      <c r="AD208" s="65">
        <f ca="1">Sheet3!N208</f>
        <v>-4.2691900044797677</v>
      </c>
      <c r="AE208" s="65">
        <f ca="1">Sheet3!O208</f>
        <v>-4.2475989934839005</v>
      </c>
      <c r="AF208" s="10" t="str">
        <f t="shared" ca="1" si="55"/>
        <v/>
      </c>
      <c r="AG208" s="10" t="str">
        <f t="shared" ca="1" si="56"/>
        <v/>
      </c>
      <c r="AH208" s="3" t="str">
        <f t="shared" ca="1" si="64"/>
        <v/>
      </c>
      <c r="AI208" s="5" t="str">
        <f t="shared" ca="1" si="57"/>
        <v/>
      </c>
    </row>
    <row r="209" spans="10:35" x14ac:dyDescent="0.2">
      <c r="J209" s="3">
        <v>207</v>
      </c>
      <c r="K209" s="72">
        <f t="shared" si="58"/>
        <v>0.17199999999999926</v>
      </c>
      <c r="L209" s="57">
        <f t="shared" ca="1" si="59"/>
        <v>104.25341256391094</v>
      </c>
      <c r="M209" s="55">
        <f t="shared" ca="1" si="60"/>
        <v>0.70241206220488139</v>
      </c>
      <c r="N209" s="56">
        <f t="shared" ca="1" si="61"/>
        <v>0.79436499476743427</v>
      </c>
      <c r="O209" s="55">
        <f t="shared" ca="1" si="62"/>
        <v>0.29758793779511861</v>
      </c>
      <c r="P209" s="55">
        <f t="shared" ca="1" si="63"/>
        <v>0.20563500523256575</v>
      </c>
      <c r="Q209" s="57">
        <f t="shared" ca="1" si="49"/>
        <v>22.644108329245007</v>
      </c>
      <c r="R209" s="57">
        <f t="shared" ca="1" si="50"/>
        <v>4.0543061078090687</v>
      </c>
      <c r="S209" s="55">
        <f t="shared" ca="1" si="51"/>
        <v>0.79436499476743427</v>
      </c>
      <c r="T209" s="29">
        <f t="shared" ca="1" si="52"/>
        <v>-0.20563500523256573</v>
      </c>
      <c r="U209" s="58"/>
      <c r="V209" s="10"/>
      <c r="W209" s="10"/>
      <c r="X209" s="10"/>
      <c r="Y209" s="10"/>
      <c r="Z209" s="10"/>
      <c r="AA209" s="64">
        <f ca="1">IFERROR(Sheet3!Q209,"")</f>
        <v>11.366437327003212</v>
      </c>
      <c r="AB209" s="10" t="str">
        <f t="shared" ca="1" si="53"/>
        <v/>
      </c>
      <c r="AC209" s="10" t="str">
        <f t="shared" ca="1" si="54"/>
        <v>Exit Hedge</v>
      </c>
      <c r="AD209" s="65">
        <f ca="1">Sheet3!N209</f>
        <v>-4.7019584566709653</v>
      </c>
      <c r="AE209" s="65">
        <f ca="1">Sheet3!O209</f>
        <v>-4.5505053022752771</v>
      </c>
      <c r="AF209" s="10" t="str">
        <f t="shared" ca="1" si="55"/>
        <v/>
      </c>
      <c r="AG209" s="10" t="str">
        <f t="shared" ca="1" si="56"/>
        <v/>
      </c>
      <c r="AH209" s="3" t="str">
        <f t="shared" ca="1" si="64"/>
        <v/>
      </c>
      <c r="AI209" s="5" t="str">
        <f t="shared" ca="1" si="57"/>
        <v/>
      </c>
    </row>
    <row r="210" spans="10:35" x14ac:dyDescent="0.2">
      <c r="J210" s="3">
        <v>208</v>
      </c>
      <c r="K210" s="72">
        <f t="shared" si="58"/>
        <v>0.16799999999999926</v>
      </c>
      <c r="L210" s="57">
        <f t="shared" ca="1" si="59"/>
        <v>103.37010963272203</v>
      </c>
      <c r="M210" s="55">
        <f t="shared" ca="1" si="60"/>
        <v>0.69502465296176497</v>
      </c>
      <c r="N210" s="56">
        <f t="shared" ca="1" si="61"/>
        <v>0.7872914601209613</v>
      </c>
      <c r="O210" s="55">
        <f t="shared" ca="1" si="62"/>
        <v>0.30497534703823503</v>
      </c>
      <c r="P210" s="55">
        <f t="shared" ca="1" si="63"/>
        <v>0.21270853987903865</v>
      </c>
      <c r="Q210" s="57">
        <f t="shared" ca="1" si="49"/>
        <v>21.822645841754905</v>
      </c>
      <c r="R210" s="57">
        <f t="shared" ca="1" si="50"/>
        <v>4.1469910028993056</v>
      </c>
      <c r="S210" s="55">
        <f t="shared" ca="1" si="51"/>
        <v>0.7872914601209613</v>
      </c>
      <c r="T210" s="29">
        <f t="shared" ca="1" si="52"/>
        <v>-0.2127085398790387</v>
      </c>
      <c r="U210" s="58"/>
      <c r="V210" s="10"/>
      <c r="W210" s="10"/>
      <c r="X210" s="10"/>
      <c r="Y210" s="10"/>
      <c r="Z210" s="10"/>
      <c r="AA210" s="64">
        <f ca="1">IFERROR(Sheet3!Q210,"")</f>
        <v>12.634263221925522</v>
      </c>
      <c r="AB210" s="10" t="str">
        <f t="shared" ca="1" si="53"/>
        <v/>
      </c>
      <c r="AC210" s="10" t="str">
        <f t="shared" ca="1" si="54"/>
        <v>Exit Hedge</v>
      </c>
      <c r="AD210" s="65">
        <f ca="1">Sheet3!N210</f>
        <v>-4.7370781248867218</v>
      </c>
      <c r="AE210" s="65">
        <f ca="1">Sheet3!O210</f>
        <v>-4.6748871840162405</v>
      </c>
      <c r="AF210" s="10" t="str">
        <f t="shared" ca="1" si="55"/>
        <v/>
      </c>
      <c r="AG210" s="10" t="str">
        <f t="shared" ca="1" si="56"/>
        <v/>
      </c>
      <c r="AH210" s="3" t="str">
        <f t="shared" ca="1" si="64"/>
        <v/>
      </c>
      <c r="AI210" s="5" t="str">
        <f t="shared" ca="1" si="57"/>
        <v/>
      </c>
    </row>
    <row r="211" spans="10:35" x14ac:dyDescent="0.2">
      <c r="J211" s="3">
        <v>209</v>
      </c>
      <c r="K211" s="72">
        <f t="shared" si="58"/>
        <v>0.16399999999999926</v>
      </c>
      <c r="L211" s="57">
        <f t="shared" ca="1" si="59"/>
        <v>102.6457120557999</v>
      </c>
      <c r="M211" s="55">
        <f t="shared" ca="1" si="60"/>
        <v>0.6892434194819731</v>
      </c>
      <c r="N211" s="56">
        <f t="shared" ca="1" si="61"/>
        <v>0.78147528416171741</v>
      </c>
      <c r="O211" s="55">
        <f t="shared" ca="1" si="62"/>
        <v>0.3107565805180269</v>
      </c>
      <c r="P211" s="55">
        <f t="shared" ca="1" si="63"/>
        <v>0.21852471583828259</v>
      </c>
      <c r="Q211" s="57">
        <f t="shared" ca="1" si="49"/>
        <v>21.129480954132696</v>
      </c>
      <c r="R211" s="57">
        <f t="shared" ca="1" si="50"/>
        <v>4.2090792495921114</v>
      </c>
      <c r="S211" s="55">
        <f t="shared" ca="1" si="51"/>
        <v>0.78147528416171741</v>
      </c>
      <c r="T211" s="29">
        <f t="shared" ca="1" si="52"/>
        <v>-0.21852471583828259</v>
      </c>
      <c r="U211" s="58"/>
      <c r="V211" s="10"/>
      <c r="W211" s="10"/>
      <c r="X211" s="10"/>
      <c r="Y211" s="10"/>
      <c r="Z211" s="10"/>
      <c r="AA211" s="64">
        <f ca="1">IFERROR(Sheet3!Q211,"")</f>
        <v>13.877728902656884</v>
      </c>
      <c r="AB211" s="10" t="str">
        <f t="shared" ca="1" si="53"/>
        <v/>
      </c>
      <c r="AC211" s="10" t="str">
        <f t="shared" ca="1" si="54"/>
        <v>Exit Hedge</v>
      </c>
      <c r="AD211" s="65">
        <f ca="1">Sheet3!N211</f>
        <v>-4.5365897498656267</v>
      </c>
      <c r="AE211" s="65">
        <f ca="1">Sheet3!O211</f>
        <v>-4.582688894582498</v>
      </c>
      <c r="AF211" s="10" t="str">
        <f t="shared" ca="1" si="55"/>
        <v/>
      </c>
      <c r="AG211" s="10" t="str">
        <f t="shared" ca="1" si="56"/>
        <v>Exit Hedge</v>
      </c>
      <c r="AH211" s="3" t="str">
        <f t="shared" ca="1" si="64"/>
        <v/>
      </c>
      <c r="AI211" s="5" t="str">
        <f t="shared" ca="1" si="57"/>
        <v>Exit Hedge</v>
      </c>
    </row>
    <row r="212" spans="10:35" x14ac:dyDescent="0.2">
      <c r="J212" s="3">
        <v>210</v>
      </c>
      <c r="K212" s="72">
        <f t="shared" si="58"/>
        <v>0.15999999999999925</v>
      </c>
      <c r="L212" s="57">
        <f t="shared" ca="1" si="59"/>
        <v>104.32981468428778</v>
      </c>
      <c r="M212" s="55">
        <f t="shared" ca="1" si="60"/>
        <v>0.71232003136366362</v>
      </c>
      <c r="N212" s="56">
        <f t="shared" ca="1" si="61"/>
        <v>0.7995949209407045</v>
      </c>
      <c r="O212" s="55">
        <f t="shared" ca="1" si="62"/>
        <v>0.28767996863633638</v>
      </c>
      <c r="P212" s="55">
        <f t="shared" ca="1" si="63"/>
        <v>0.20040507905929555</v>
      </c>
      <c r="Q212" s="57">
        <f t="shared" ca="1" si="49"/>
        <v>22.335747220686969</v>
      </c>
      <c r="R212" s="57">
        <f t="shared" ca="1" si="50"/>
        <v>3.7621095550517296</v>
      </c>
      <c r="S212" s="55">
        <f t="shared" ca="1" si="51"/>
        <v>0.7995949209407045</v>
      </c>
      <c r="T212" s="29">
        <f t="shared" ca="1" si="52"/>
        <v>-0.2004050790592955</v>
      </c>
      <c r="U212" s="58"/>
      <c r="V212" s="10"/>
      <c r="W212" s="10"/>
      <c r="X212" s="10"/>
      <c r="Y212" s="10"/>
      <c r="Z212" s="10"/>
      <c r="AA212" s="64">
        <f ca="1">IFERROR(Sheet3!Q212,"")</f>
        <v>19.331523997769452</v>
      </c>
      <c r="AB212" s="10" t="str">
        <f t="shared" ca="1" si="53"/>
        <v/>
      </c>
      <c r="AC212" s="10" t="str">
        <f t="shared" ca="1" si="54"/>
        <v>Exit Hedge</v>
      </c>
      <c r="AD212" s="65">
        <f ca="1">Sheet3!N212</f>
        <v>-3.902676282731619</v>
      </c>
      <c r="AE212" s="65">
        <f ca="1">Sheet3!O212</f>
        <v>-4.1293471533485793</v>
      </c>
      <c r="AF212" s="10" t="str">
        <f t="shared" ca="1" si="55"/>
        <v/>
      </c>
      <c r="AG212" s="10" t="str">
        <f t="shared" ca="1" si="56"/>
        <v>Exit Hedge</v>
      </c>
      <c r="AH212" s="3" t="str">
        <f t="shared" ca="1" si="64"/>
        <v/>
      </c>
      <c r="AI212" s="5" t="str">
        <f t="shared" ca="1" si="57"/>
        <v>Exit Hedge</v>
      </c>
    </row>
    <row r="213" spans="10:35" x14ac:dyDescent="0.2">
      <c r="J213" s="3">
        <v>211</v>
      </c>
      <c r="K213" s="72">
        <f t="shared" si="58"/>
        <v>0.15599999999999925</v>
      </c>
      <c r="L213" s="57">
        <f t="shared" ca="1" si="59"/>
        <v>98.189474341501921</v>
      </c>
      <c r="M213" s="55">
        <f t="shared" ca="1" si="60"/>
        <v>0.63688990358854791</v>
      </c>
      <c r="N213" s="56">
        <f t="shared" ca="1" si="61"/>
        <v>0.73455098794985996</v>
      </c>
      <c r="O213" s="55">
        <f t="shared" ca="1" si="62"/>
        <v>0.36311009641145209</v>
      </c>
      <c r="P213" s="55">
        <f t="shared" ca="1" si="63"/>
        <v>0.2654490120501401</v>
      </c>
      <c r="Q213" s="57">
        <f t="shared" ca="1" si="49"/>
        <v>17.488266323080616</v>
      </c>
      <c r="R213" s="57">
        <f t="shared" ca="1" si="50"/>
        <v>5.0858467816251185</v>
      </c>
      <c r="S213" s="55">
        <f t="shared" ca="1" si="51"/>
        <v>0.73455098794985996</v>
      </c>
      <c r="T213" s="29">
        <f t="shared" ca="1" si="52"/>
        <v>-0.26544901205014004</v>
      </c>
      <c r="U213" s="58"/>
      <c r="V213" s="10"/>
      <c r="W213" s="10"/>
      <c r="X213" s="10"/>
      <c r="Y213" s="10"/>
      <c r="Z213" s="10"/>
      <c r="AA213" s="64">
        <f ca="1">IFERROR(Sheet3!Q213,"")</f>
        <v>14.531978669548167</v>
      </c>
      <c r="AB213" s="10" t="str">
        <f t="shared" ca="1" si="53"/>
        <v/>
      </c>
      <c r="AC213" s="10" t="str">
        <f t="shared" ca="1" si="54"/>
        <v>Exit Hedge</v>
      </c>
      <c r="AD213" s="65">
        <f ca="1">Sheet3!N213</f>
        <v>-4.1231227271161686</v>
      </c>
      <c r="AE213" s="65">
        <f ca="1">Sheet3!O213</f>
        <v>-4.1251975358603055</v>
      </c>
      <c r="AF213" s="10" t="str">
        <f t="shared" ca="1" si="55"/>
        <v/>
      </c>
      <c r="AG213" s="10" t="str">
        <f t="shared" ca="1" si="56"/>
        <v>Exit Hedge</v>
      </c>
      <c r="AH213" s="3" t="str">
        <f t="shared" ca="1" si="64"/>
        <v/>
      </c>
      <c r="AI213" s="5" t="str">
        <f t="shared" ca="1" si="57"/>
        <v>Exit Hedge</v>
      </c>
    </row>
    <row r="214" spans="10:35" x14ac:dyDescent="0.2">
      <c r="J214" s="3">
        <v>212</v>
      </c>
      <c r="K214" s="72">
        <f t="shared" si="58"/>
        <v>0.15199999999999925</v>
      </c>
      <c r="L214" s="57">
        <f t="shared" ca="1" si="59"/>
        <v>102.94089855270454</v>
      </c>
      <c r="M214" s="55">
        <f t="shared" ca="1" si="60"/>
        <v>0.7020005288199348</v>
      </c>
      <c r="N214" s="56">
        <f t="shared" ca="1" si="61"/>
        <v>0.78903379013890562</v>
      </c>
      <c r="O214" s="55">
        <f t="shared" ca="1" si="62"/>
        <v>0.2979994711800652</v>
      </c>
      <c r="P214" s="55">
        <f t="shared" ca="1" si="63"/>
        <v>0.21096620986109435</v>
      </c>
      <c r="Q214" s="57">
        <f t="shared" ca="1" si="49"/>
        <v>20.979605486096858</v>
      </c>
      <c r="R214" s="57">
        <f t="shared" ca="1" si="50"/>
        <v>3.8566506328350556</v>
      </c>
      <c r="S214" s="55">
        <f t="shared" ca="1" si="51"/>
        <v>0.78903379013890562</v>
      </c>
      <c r="T214" s="29">
        <f t="shared" ca="1" si="52"/>
        <v>-0.21096620986109438</v>
      </c>
      <c r="U214" s="58"/>
      <c r="V214" s="10"/>
      <c r="W214" s="10"/>
      <c r="X214" s="10"/>
      <c r="Y214" s="10"/>
      <c r="Z214" s="10"/>
      <c r="AA214" s="64">
        <f ca="1">IFERROR(Sheet3!Q214,"")</f>
        <v>23.891009862581598</v>
      </c>
      <c r="AB214" s="10" t="str">
        <f t="shared" ca="1" si="53"/>
        <v/>
      </c>
      <c r="AC214" s="10" t="str">
        <f t="shared" ca="1" si="54"/>
        <v>Exit Hedge</v>
      </c>
      <c r="AD214" s="65">
        <f ca="1">Sheet3!N214</f>
        <v>-3.3322960874864833</v>
      </c>
      <c r="AE214" s="65">
        <f ca="1">Sheet3!O214</f>
        <v>-3.5965965702777574</v>
      </c>
      <c r="AF214" s="10" t="str">
        <f t="shared" ca="1" si="55"/>
        <v/>
      </c>
      <c r="AG214" s="10" t="str">
        <f t="shared" ca="1" si="56"/>
        <v>Exit Hedge</v>
      </c>
      <c r="AH214" s="3" t="str">
        <f t="shared" ca="1" si="64"/>
        <v/>
      </c>
      <c r="AI214" s="5" t="str">
        <f t="shared" ca="1" si="57"/>
        <v>Exit Hedge</v>
      </c>
    </row>
    <row r="215" spans="10:35" x14ac:dyDescent="0.2">
      <c r="J215" s="3">
        <v>213</v>
      </c>
      <c r="K215" s="72">
        <f t="shared" si="58"/>
        <v>0.14799999999999924</v>
      </c>
      <c r="L215" s="57">
        <f t="shared" ca="1" si="59"/>
        <v>96.711376672567837</v>
      </c>
      <c r="M215" s="55">
        <f t="shared" ca="1" si="60"/>
        <v>0.62087399201835936</v>
      </c>
      <c r="N215" s="56">
        <f t="shared" ca="1" si="61"/>
        <v>0.7180547216910802</v>
      </c>
      <c r="O215" s="55">
        <f t="shared" ca="1" si="62"/>
        <v>0.37912600798164064</v>
      </c>
      <c r="P215" s="55">
        <f t="shared" ca="1" si="63"/>
        <v>0.2819452783089198</v>
      </c>
      <c r="Q215" s="57">
        <f t="shared" ca="1" si="49"/>
        <v>16.142746349860822</v>
      </c>
      <c r="R215" s="57">
        <f t="shared" ca="1" si="50"/>
        <v>5.2802133981376613</v>
      </c>
      <c r="S215" s="55">
        <f t="shared" ca="1" si="51"/>
        <v>0.7180547216910802</v>
      </c>
      <c r="T215" s="29">
        <f t="shared" ca="1" si="52"/>
        <v>-0.2819452783089198</v>
      </c>
      <c r="U215" s="58"/>
      <c r="V215" s="10"/>
      <c r="W215" s="10"/>
      <c r="X215" s="10"/>
      <c r="Y215" s="10"/>
      <c r="Z215" s="10"/>
      <c r="AA215" s="64">
        <f ca="1">IFERROR(Sheet3!Q215,"")</f>
        <v>14.537029556146152</v>
      </c>
      <c r="AB215" s="10" t="str">
        <f t="shared" ca="1" si="53"/>
        <v/>
      </c>
      <c r="AC215" s="10" t="str">
        <f t="shared" ca="1" si="54"/>
        <v>Exit Hedge</v>
      </c>
      <c r="AD215" s="65">
        <f ca="1">Sheet3!N215</f>
        <v>-3.518971724536442</v>
      </c>
      <c r="AE215" s="65">
        <f ca="1">Sheet3!O215</f>
        <v>-3.5448466731168811</v>
      </c>
      <c r="AF215" s="10" t="str">
        <f t="shared" ca="1" si="55"/>
        <v/>
      </c>
      <c r="AG215" s="10" t="str">
        <f t="shared" ca="1" si="56"/>
        <v>Exit Hedge</v>
      </c>
      <c r="AH215" s="3" t="str">
        <f t="shared" ca="1" si="64"/>
        <v/>
      </c>
      <c r="AI215" s="5" t="str">
        <f t="shared" ca="1" si="57"/>
        <v>Exit Hedge</v>
      </c>
    </row>
    <row r="216" spans="10:35" x14ac:dyDescent="0.2">
      <c r="J216" s="3">
        <v>214</v>
      </c>
      <c r="K216" s="72">
        <f t="shared" si="58"/>
        <v>0.14399999999999924</v>
      </c>
      <c r="L216" s="57">
        <f t="shared" ca="1" si="59"/>
        <v>97.133195801853248</v>
      </c>
      <c r="M216" s="55">
        <f t="shared" ca="1" si="60"/>
        <v>0.62957979419584853</v>
      </c>
      <c r="N216" s="56">
        <f t="shared" ca="1" si="61"/>
        <v>0.72453661281653081</v>
      </c>
      <c r="O216" s="55">
        <f t="shared" ca="1" si="62"/>
        <v>0.37042020580415147</v>
      </c>
      <c r="P216" s="55">
        <f t="shared" ca="1" si="63"/>
        <v>0.27546338718346919</v>
      </c>
      <c r="Q216" s="57">
        <f t="shared" ca="1" si="49"/>
        <v>16.308398282772536</v>
      </c>
      <c r="R216" s="57">
        <f t="shared" ca="1" si="50"/>
        <v>5.0549573491761635</v>
      </c>
      <c r="S216" s="55">
        <f t="shared" ca="1" si="51"/>
        <v>0.72453661281653081</v>
      </c>
      <c r="T216" s="29">
        <f t="shared" ca="1" si="52"/>
        <v>-0.27546338718346919</v>
      </c>
      <c r="U216" s="58"/>
      <c r="V216" s="10"/>
      <c r="W216" s="10"/>
      <c r="X216" s="10"/>
      <c r="Y216" s="10"/>
      <c r="Z216" s="10"/>
      <c r="AA216" s="64">
        <f ca="1">IFERROR(Sheet3!Q216,"")</f>
        <v>17.345878495672764</v>
      </c>
      <c r="AB216" s="10" t="str">
        <f t="shared" ca="1" si="53"/>
        <v/>
      </c>
      <c r="AC216" s="10" t="str">
        <f t="shared" ca="1" si="54"/>
        <v>Exit Hedge</v>
      </c>
      <c r="AD216" s="65">
        <f ca="1">Sheet3!N216</f>
        <v>-3.3276913987559595</v>
      </c>
      <c r="AE216" s="65">
        <f ca="1">Sheet3!O216</f>
        <v>-3.4000764902096003</v>
      </c>
      <c r="AF216" s="10" t="str">
        <f t="shared" ca="1" si="55"/>
        <v/>
      </c>
      <c r="AG216" s="10" t="str">
        <f t="shared" ca="1" si="56"/>
        <v>Exit Hedge</v>
      </c>
      <c r="AH216" s="3" t="str">
        <f t="shared" ca="1" si="64"/>
        <v/>
      </c>
      <c r="AI216" s="5" t="str">
        <f t="shared" ca="1" si="57"/>
        <v>Exit Hedge</v>
      </c>
    </row>
    <row r="217" spans="10:35" x14ac:dyDescent="0.2">
      <c r="J217" s="3">
        <v>215</v>
      </c>
      <c r="K217" s="72">
        <f t="shared" si="58"/>
        <v>0.13999999999999924</v>
      </c>
      <c r="L217" s="57">
        <f t="shared" ca="1" si="59"/>
        <v>92.062903295769487</v>
      </c>
      <c r="M217" s="55">
        <f t="shared" ca="1" si="60"/>
        <v>0.55294728253266667</v>
      </c>
      <c r="N217" s="56">
        <f t="shared" ca="1" si="61"/>
        <v>0.65358860040492339</v>
      </c>
      <c r="O217" s="55">
        <f t="shared" ca="1" si="62"/>
        <v>0.44705271746733333</v>
      </c>
      <c r="P217" s="55">
        <f t="shared" ca="1" si="63"/>
        <v>0.34641139959507661</v>
      </c>
      <c r="Q217" s="57">
        <f t="shared" ca="1" si="49"/>
        <v>12.667188646047769</v>
      </c>
      <c r="R217" s="57">
        <f t="shared" ca="1" si="50"/>
        <v>6.5149624959636938</v>
      </c>
      <c r="S217" s="55">
        <f t="shared" ca="1" si="51"/>
        <v>0.65358860040492339</v>
      </c>
      <c r="T217" s="29">
        <f t="shared" ca="1" si="52"/>
        <v>-0.34641139959507661</v>
      </c>
      <c r="U217" s="58"/>
      <c r="V217" s="10"/>
      <c r="W217" s="10"/>
      <c r="X217" s="10"/>
      <c r="Y217" s="10"/>
      <c r="Z217" s="10"/>
      <c r="AA217" s="64">
        <f ca="1">IFERROR(Sheet3!Q217,"")</f>
        <v>17.245160551744448</v>
      </c>
      <c r="AB217" s="10" t="str">
        <f t="shared" ca="1" si="53"/>
        <v/>
      </c>
      <c r="AC217" s="10" t="str">
        <f t="shared" ca="1" si="54"/>
        <v>Exit Hedge</v>
      </c>
      <c r="AD217" s="65">
        <f ca="1">Sheet3!N217</f>
        <v>-3.6798681325671367</v>
      </c>
      <c r="AE217" s="65">
        <f ca="1">Sheet3!O217</f>
        <v>-3.5866042517812913</v>
      </c>
      <c r="AF217" s="10" t="str">
        <f t="shared" ca="1" si="55"/>
        <v/>
      </c>
      <c r="AG217" s="10" t="str">
        <f t="shared" ca="1" si="56"/>
        <v/>
      </c>
      <c r="AH217" s="3" t="str">
        <f t="shared" ca="1" si="64"/>
        <v/>
      </c>
      <c r="AI217" s="5" t="str">
        <f t="shared" ca="1" si="57"/>
        <v/>
      </c>
    </row>
    <row r="218" spans="10:35" x14ac:dyDescent="0.2">
      <c r="J218" s="3">
        <v>216</v>
      </c>
      <c r="K218" s="72">
        <f t="shared" si="58"/>
        <v>0.13599999999999923</v>
      </c>
      <c r="L218" s="57">
        <f t="shared" ca="1" si="59"/>
        <v>86.306971232595828</v>
      </c>
      <c r="M218" s="55">
        <f t="shared" ca="1" si="60"/>
        <v>0.45515792564361268</v>
      </c>
      <c r="N218" s="56">
        <f t="shared" ca="1" si="61"/>
        <v>0.55784474213601021</v>
      </c>
      <c r="O218" s="55">
        <f t="shared" ca="1" si="62"/>
        <v>0.54484207435638732</v>
      </c>
      <c r="P218" s="55">
        <f t="shared" ca="1" si="63"/>
        <v>0.44215525786398979</v>
      </c>
      <c r="Q218" s="57">
        <f t="shared" ca="1" si="49"/>
        <v>9.0288849241294145</v>
      </c>
      <c r="R218" s="57">
        <f t="shared" ca="1" si="50"/>
        <v>8.6635242486714219</v>
      </c>
      <c r="S218" s="55">
        <f t="shared" ca="1" si="51"/>
        <v>0.55784474213601021</v>
      </c>
      <c r="T218" s="29">
        <f t="shared" ca="1" si="52"/>
        <v>-0.44215525786398979</v>
      </c>
      <c r="U218" s="58"/>
      <c r="V218" s="10"/>
      <c r="W218" s="10"/>
      <c r="X218" s="10"/>
      <c r="Y218" s="10"/>
      <c r="Z218" s="10"/>
      <c r="AA218" s="64">
        <f ca="1">IFERROR(Sheet3!Q218,"")</f>
        <v>15.405478193909985</v>
      </c>
      <c r="AB218" s="10" t="str">
        <f t="shared" ca="1" si="53"/>
        <v/>
      </c>
      <c r="AC218" s="10" t="str">
        <f t="shared" ca="1" si="54"/>
        <v>Exit Hedge</v>
      </c>
      <c r="AD218" s="65">
        <f ca="1">Sheet3!N218</f>
        <v>-4.3898287901851205</v>
      </c>
      <c r="AE218" s="65">
        <f ca="1">Sheet3!O218</f>
        <v>-4.1220872773838444</v>
      </c>
      <c r="AF218" s="10" t="str">
        <f t="shared" ca="1" si="55"/>
        <v/>
      </c>
      <c r="AG218" s="10" t="str">
        <f t="shared" ca="1" si="56"/>
        <v/>
      </c>
      <c r="AH218" s="3" t="str">
        <f t="shared" ca="1" si="64"/>
        <v/>
      </c>
      <c r="AI218" s="5" t="str">
        <f t="shared" ca="1" si="57"/>
        <v/>
      </c>
    </row>
    <row r="219" spans="10:35" x14ac:dyDescent="0.2">
      <c r="J219" s="3">
        <v>217</v>
      </c>
      <c r="K219" s="72">
        <f t="shared" si="58"/>
        <v>0.13199999999999923</v>
      </c>
      <c r="L219" s="57">
        <f t="shared" ca="1" si="59"/>
        <v>88.397897692384319</v>
      </c>
      <c r="M219" s="55">
        <f t="shared" ca="1" si="60"/>
        <v>0.49291019960547144</v>
      </c>
      <c r="N219" s="56">
        <f t="shared" ca="1" si="61"/>
        <v>0.59349712085492734</v>
      </c>
      <c r="O219" s="55">
        <f t="shared" ca="1" si="62"/>
        <v>0.50708980039452856</v>
      </c>
      <c r="P219" s="55">
        <f t="shared" ca="1" si="63"/>
        <v>0.40650287914507272</v>
      </c>
      <c r="Q219" s="57">
        <f t="shared" ca="1" si="49"/>
        <v>10.087148471860523</v>
      </c>
      <c r="R219" s="57">
        <f t="shared" ca="1" si="50"/>
        <v>7.661805886099323</v>
      </c>
      <c r="S219" s="55">
        <f t="shared" ca="1" si="51"/>
        <v>0.59349712085492734</v>
      </c>
      <c r="T219" s="29">
        <f t="shared" ca="1" si="52"/>
        <v>-0.40650287914507266</v>
      </c>
      <c r="U219" s="58"/>
      <c r="V219" s="10"/>
      <c r="W219" s="10"/>
      <c r="X219" s="10"/>
      <c r="Y219" s="10"/>
      <c r="Z219" s="10"/>
      <c r="AA219" s="64">
        <f ca="1">IFERROR(Sheet3!Q219,"")</f>
        <v>19.212390980155249</v>
      </c>
      <c r="AB219" s="10" t="str">
        <f t="shared" ca="1" si="53"/>
        <v/>
      </c>
      <c r="AC219" s="10" t="str">
        <f t="shared" ca="1" si="54"/>
        <v>Exit Hedge</v>
      </c>
      <c r="AD219" s="65">
        <f ca="1">Sheet3!N219</f>
        <v>-4.1970290269305792</v>
      </c>
      <c r="AE219" s="65">
        <f ca="1">Sheet3!O219</f>
        <v>-4.1720484437483343</v>
      </c>
      <c r="AF219" s="10" t="str">
        <f t="shared" ca="1" si="55"/>
        <v/>
      </c>
      <c r="AG219" s="10" t="str">
        <f t="shared" ca="1" si="56"/>
        <v/>
      </c>
      <c r="AH219" s="3" t="str">
        <f t="shared" ca="1" si="64"/>
        <v/>
      </c>
      <c r="AI219" s="5" t="str">
        <f t="shared" ca="1" si="57"/>
        <v/>
      </c>
    </row>
    <row r="220" spans="10:35" x14ac:dyDescent="0.2">
      <c r="J220" s="3">
        <v>218</v>
      </c>
      <c r="K220" s="72">
        <f t="shared" si="58"/>
        <v>0.12799999999999923</v>
      </c>
      <c r="L220" s="57">
        <f t="shared" ca="1" si="59"/>
        <v>85.035620304762105</v>
      </c>
      <c r="M220" s="55">
        <f t="shared" ca="1" si="60"/>
        <v>0.43234311153260696</v>
      </c>
      <c r="N220" s="56">
        <f t="shared" ca="1" si="61"/>
        <v>0.53189239725297199</v>
      </c>
      <c r="O220" s="55">
        <f t="shared" ca="1" si="62"/>
        <v>0.56765688846739304</v>
      </c>
      <c r="P220" s="55">
        <f t="shared" ca="1" si="63"/>
        <v>0.46810760274702801</v>
      </c>
      <c r="Q220" s="57">
        <f t="shared" ca="1" si="49"/>
        <v>8.0467744745923682</v>
      </c>
      <c r="R220" s="57">
        <f t="shared" ca="1" si="50"/>
        <v>9.0146649679819149</v>
      </c>
      <c r="S220" s="55">
        <f t="shared" ca="1" si="51"/>
        <v>0.53189239725297199</v>
      </c>
      <c r="T220" s="29">
        <f t="shared" ca="1" si="52"/>
        <v>-0.46810760274702801</v>
      </c>
      <c r="U220" s="58"/>
      <c r="V220" s="10"/>
      <c r="W220" s="10"/>
      <c r="X220" s="10"/>
      <c r="Y220" s="10"/>
      <c r="Z220" s="10"/>
      <c r="AA220" s="64">
        <f ca="1">IFERROR(Sheet3!Q220,"")</f>
        <v>18.409899769715352</v>
      </c>
      <c r="AB220" s="10" t="str">
        <f t="shared" ca="1" si="53"/>
        <v/>
      </c>
      <c r="AC220" s="10" t="str">
        <f t="shared" ca="1" si="54"/>
        <v>Exit Hedge</v>
      </c>
      <c r="AD220" s="65">
        <f ca="1">Sheet3!N220</f>
        <v>-4.2627042030824072</v>
      </c>
      <c r="AE220" s="65">
        <f ca="1">Sheet3!O220</f>
        <v>-4.2324856166377165</v>
      </c>
      <c r="AF220" s="10" t="str">
        <f t="shared" ca="1" si="55"/>
        <v/>
      </c>
      <c r="AG220" s="10" t="str">
        <f t="shared" ca="1" si="56"/>
        <v/>
      </c>
      <c r="AH220" s="3" t="str">
        <f t="shared" ca="1" si="64"/>
        <v/>
      </c>
      <c r="AI220" s="5" t="str">
        <f t="shared" ca="1" si="57"/>
        <v/>
      </c>
    </row>
    <row r="221" spans="10:35" x14ac:dyDescent="0.2">
      <c r="J221" s="3">
        <v>219</v>
      </c>
      <c r="K221" s="72">
        <f t="shared" si="58"/>
        <v>0.12399999999999922</v>
      </c>
      <c r="L221" s="57">
        <f t="shared" ca="1" si="59"/>
        <v>92.717037966396731</v>
      </c>
      <c r="M221" s="55">
        <f t="shared" ca="1" si="60"/>
        <v>0.57151122778443131</v>
      </c>
      <c r="N221" s="56">
        <f t="shared" ca="1" si="61"/>
        <v>0.66520777025126276</v>
      </c>
      <c r="O221" s="55">
        <f t="shared" ca="1" si="62"/>
        <v>0.42848877221556869</v>
      </c>
      <c r="P221" s="55">
        <f t="shared" ca="1" si="63"/>
        <v>0.33479222974873724</v>
      </c>
      <c r="Q221" s="57">
        <f t="shared" ca="1" si="49"/>
        <v>12.506424144537156</v>
      </c>
      <c r="R221" s="57">
        <f t="shared" ca="1" si="50"/>
        <v>5.823863813875743</v>
      </c>
      <c r="S221" s="55">
        <f t="shared" ca="1" si="51"/>
        <v>0.66520777025126276</v>
      </c>
      <c r="T221" s="29">
        <f t="shared" ca="1" si="52"/>
        <v>-0.33479222974873724</v>
      </c>
      <c r="U221" s="58"/>
      <c r="V221" s="10"/>
      <c r="W221" s="10"/>
      <c r="X221" s="10"/>
      <c r="Y221" s="10"/>
      <c r="Z221" s="10"/>
      <c r="AA221" s="64">
        <f ca="1">IFERROR(Sheet3!Q221,"")</f>
        <v>31.958218714032597</v>
      </c>
      <c r="AB221" s="10" t="str">
        <f t="shared" ca="1" si="53"/>
        <v/>
      </c>
      <c r="AC221" s="10" t="str">
        <f t="shared" ca="1" si="54"/>
        <v/>
      </c>
      <c r="AD221" s="65">
        <f ca="1">Sheet3!N221</f>
        <v>-2.9893616619399381</v>
      </c>
      <c r="AE221" s="65">
        <f ca="1">Sheet3!O221</f>
        <v>-3.4037363135058643</v>
      </c>
      <c r="AF221" s="10" t="str">
        <f t="shared" ca="1" si="55"/>
        <v/>
      </c>
      <c r="AG221" s="10" t="str">
        <f t="shared" ca="1" si="56"/>
        <v>Exit Hedge</v>
      </c>
      <c r="AH221" s="3" t="str">
        <f t="shared" ca="1" si="64"/>
        <v/>
      </c>
      <c r="AI221" s="5" t="str">
        <f t="shared" ca="1" si="57"/>
        <v/>
      </c>
    </row>
    <row r="222" spans="10:35" x14ac:dyDescent="0.2">
      <c r="J222" s="3">
        <v>220</v>
      </c>
      <c r="K222" s="72">
        <f t="shared" si="58"/>
        <v>0.11999999999999922</v>
      </c>
      <c r="L222" s="57">
        <f t="shared" ca="1" si="59"/>
        <v>95.935248881396006</v>
      </c>
      <c r="M222" s="55">
        <f t="shared" ca="1" si="60"/>
        <v>0.62796652327760327</v>
      </c>
      <c r="N222" s="56">
        <f t="shared" ca="1" si="61"/>
        <v>0.71530819845456861</v>
      </c>
      <c r="O222" s="55">
        <f t="shared" ca="1" si="62"/>
        <v>0.37203347672239673</v>
      </c>
      <c r="P222" s="55">
        <f t="shared" ca="1" si="63"/>
        <v>0.28469180154543144</v>
      </c>
      <c r="Q222" s="57">
        <f t="shared" ca="1" si="49"/>
        <v>14.577045103520611</v>
      </c>
      <c r="R222" s="57">
        <f t="shared" ca="1" si="50"/>
        <v>4.707251845511994</v>
      </c>
      <c r="S222" s="55">
        <f t="shared" ca="1" si="51"/>
        <v>0.71530819845456861</v>
      </c>
      <c r="T222" s="29">
        <f t="shared" ca="1" si="52"/>
        <v>-0.28469180154543139</v>
      </c>
      <c r="U222" s="58"/>
      <c r="V222" s="10"/>
      <c r="W222" s="10"/>
      <c r="X222" s="10"/>
      <c r="Y222" s="10"/>
      <c r="Z222" s="10"/>
      <c r="AA222" s="64">
        <f ca="1">IFERROR(Sheet3!Q222,"")</f>
        <v>37.382973988591885</v>
      </c>
      <c r="AB222" s="10" t="str">
        <f t="shared" ca="1" si="53"/>
        <v/>
      </c>
      <c r="AC222" s="10" t="str">
        <f t="shared" ca="1" si="54"/>
        <v/>
      </c>
      <c r="AD222" s="65">
        <f ca="1">Sheet3!N222</f>
        <v>-1.6818600738680516</v>
      </c>
      <c r="AE222" s="65">
        <f ca="1">Sheet3!O222</f>
        <v>-2.2558188204139893</v>
      </c>
      <c r="AF222" s="10" t="str">
        <f t="shared" ca="1" si="55"/>
        <v/>
      </c>
      <c r="AG222" s="10" t="str">
        <f t="shared" ca="1" si="56"/>
        <v>Exit Hedge</v>
      </c>
      <c r="AH222" s="3" t="str">
        <f t="shared" ca="1" si="64"/>
        <v/>
      </c>
      <c r="AI222" s="5" t="str">
        <f t="shared" ca="1" si="57"/>
        <v/>
      </c>
    </row>
    <row r="223" spans="10:35" x14ac:dyDescent="0.2">
      <c r="J223" s="3">
        <v>221</v>
      </c>
      <c r="K223" s="72">
        <f t="shared" si="58"/>
        <v>0.11599999999999921</v>
      </c>
      <c r="L223" s="57">
        <f t="shared" ca="1" si="59"/>
        <v>89.549912655307082</v>
      </c>
      <c r="M223" s="55">
        <f t="shared" ca="1" si="60"/>
        <v>0.51824643538950088</v>
      </c>
      <c r="N223" s="56">
        <f t="shared" ca="1" si="61"/>
        <v>0.61185780110388077</v>
      </c>
      <c r="O223" s="55">
        <f t="shared" ca="1" si="62"/>
        <v>0.48175356461049917</v>
      </c>
      <c r="P223" s="55">
        <f t="shared" ca="1" si="63"/>
        <v>0.38814219889611923</v>
      </c>
      <c r="Q223" s="57">
        <f t="shared" ca="1" si="49"/>
        <v>10.172637047086916</v>
      </c>
      <c r="R223" s="57">
        <f t="shared" ca="1" si="50"/>
        <v>6.7191691569024812</v>
      </c>
      <c r="S223" s="55">
        <f t="shared" ca="1" si="51"/>
        <v>0.61185780110388077</v>
      </c>
      <c r="T223" s="29">
        <f t="shared" ca="1" si="52"/>
        <v>-0.38814219889611923</v>
      </c>
      <c r="U223" s="58"/>
      <c r="V223" s="10"/>
      <c r="W223" s="10"/>
      <c r="X223" s="10"/>
      <c r="Y223" s="10"/>
      <c r="Z223" s="10"/>
      <c r="AA223" s="64">
        <f ca="1">IFERROR(Sheet3!Q223,"")</f>
        <v>36.485580338522553</v>
      </c>
      <c r="AB223" s="10" t="str">
        <f t="shared" ca="1" si="53"/>
        <v/>
      </c>
      <c r="AC223" s="10" t="str">
        <f t="shared" ca="1" si="54"/>
        <v/>
      </c>
      <c r="AD223" s="65">
        <f ca="1">Sheet3!N223</f>
        <v>-1.7237800521170215</v>
      </c>
      <c r="AE223" s="65">
        <f ca="1">Sheet3!O223</f>
        <v>-1.901126308216011</v>
      </c>
      <c r="AF223" s="10" t="str">
        <f t="shared" ca="1" si="55"/>
        <v/>
      </c>
      <c r="AG223" s="10" t="str">
        <f t="shared" ca="1" si="56"/>
        <v>Exit Hedge</v>
      </c>
      <c r="AH223" s="3" t="str">
        <f t="shared" ca="1" si="64"/>
        <v/>
      </c>
      <c r="AI223" s="5" t="str">
        <f t="shared" ca="1" si="57"/>
        <v/>
      </c>
    </row>
    <row r="224" spans="10:35" x14ac:dyDescent="0.2">
      <c r="J224" s="3">
        <v>222</v>
      </c>
      <c r="K224" s="72">
        <f t="shared" si="58"/>
        <v>0.11199999999999921</v>
      </c>
      <c r="L224" s="57">
        <f t="shared" ca="1" si="59"/>
        <v>90.903611658372853</v>
      </c>
      <c r="M224" s="55">
        <f t="shared" ca="1" si="60"/>
        <v>0.54508572458216786</v>
      </c>
      <c r="N224" s="56">
        <f t="shared" ca="1" si="61"/>
        <v>0.63589950470645684</v>
      </c>
      <c r="O224" s="55">
        <f t="shared" ca="1" si="62"/>
        <v>0.45491427541783214</v>
      </c>
      <c r="P224" s="55">
        <f t="shared" ca="1" si="63"/>
        <v>0.36410049529354321</v>
      </c>
      <c r="Q224" s="57">
        <f t="shared" ca="1" si="49"/>
        <v>10.858720829944311</v>
      </c>
      <c r="R224" s="57">
        <f t="shared" ca="1" si="50"/>
        <v>6.0825542365287077</v>
      </c>
      <c r="S224" s="55">
        <f t="shared" ca="1" si="51"/>
        <v>0.63589950470645684</v>
      </c>
      <c r="T224" s="29">
        <f t="shared" ca="1" si="52"/>
        <v>-0.36410049529354316</v>
      </c>
      <c r="U224" s="58"/>
      <c r="V224" s="10"/>
      <c r="W224" s="10"/>
      <c r="X224" s="10"/>
      <c r="Y224" s="10"/>
      <c r="Z224" s="10"/>
      <c r="AA224" s="64">
        <f ca="1">IFERROR(Sheet3!Q224,"")</f>
        <v>38.63990651421939</v>
      </c>
      <c r="AB224" s="10" t="str">
        <f t="shared" ca="1" si="53"/>
        <v/>
      </c>
      <c r="AC224" s="10" t="str">
        <f t="shared" ca="1" si="54"/>
        <v/>
      </c>
      <c r="AD224" s="65">
        <f ca="1">Sheet3!N224</f>
        <v>-1.4507255032999211</v>
      </c>
      <c r="AE224" s="65">
        <f ca="1">Sheet3!O224</f>
        <v>-1.6008591049386178</v>
      </c>
      <c r="AF224" s="10" t="str">
        <f t="shared" ca="1" si="55"/>
        <v/>
      </c>
      <c r="AG224" s="10" t="str">
        <f t="shared" ca="1" si="56"/>
        <v>Exit Hedge</v>
      </c>
      <c r="AH224" s="3" t="str">
        <f t="shared" ca="1" si="64"/>
        <v/>
      </c>
      <c r="AI224" s="5" t="str">
        <f t="shared" ca="1" si="57"/>
        <v/>
      </c>
    </row>
    <row r="225" spans="10:35" x14ac:dyDescent="0.2">
      <c r="J225" s="3">
        <v>223</v>
      </c>
      <c r="K225" s="72">
        <f t="shared" si="58"/>
        <v>0.10799999999999921</v>
      </c>
      <c r="L225" s="57">
        <f t="shared" ca="1" si="59"/>
        <v>89.527022211097943</v>
      </c>
      <c r="M225" s="55">
        <f t="shared" ca="1" si="60"/>
        <v>0.52061463778012596</v>
      </c>
      <c r="N225" s="56">
        <f t="shared" ca="1" si="61"/>
        <v>0.61092845425172937</v>
      </c>
      <c r="O225" s="55">
        <f t="shared" ca="1" si="62"/>
        <v>0.47938536221987404</v>
      </c>
      <c r="P225" s="55">
        <f t="shared" ca="1" si="63"/>
        <v>0.38907154574827063</v>
      </c>
      <c r="Q225" s="57">
        <f t="shared" ca="1" si="49"/>
        <v>9.8392516567349091</v>
      </c>
      <c r="R225" s="57">
        <f t="shared" ca="1" si="50"/>
        <v>6.4706859725458443</v>
      </c>
      <c r="S225" s="55">
        <f t="shared" ca="1" si="51"/>
        <v>0.61092845425172937</v>
      </c>
      <c r="T225" s="29">
        <f t="shared" ca="1" si="52"/>
        <v>-0.38907154574827063</v>
      </c>
      <c r="U225" s="58"/>
      <c r="V225" s="10"/>
      <c r="W225" s="10"/>
      <c r="X225" s="10"/>
      <c r="Y225" s="10"/>
      <c r="Z225" s="10"/>
      <c r="AA225" s="64">
        <f ca="1">IFERROR(Sheet3!Q225,"")</f>
        <v>38.186020074788573</v>
      </c>
      <c r="AB225" s="10" t="str">
        <f t="shared" ca="1" si="53"/>
        <v/>
      </c>
      <c r="AC225" s="10" t="str">
        <f t="shared" ca="1" si="54"/>
        <v/>
      </c>
      <c r="AD225" s="65">
        <f ca="1">Sheet3!N225</f>
        <v>-1.391926636680779</v>
      </c>
      <c r="AE225" s="65">
        <f ca="1">Sheet3!O225</f>
        <v>-1.4615707927667252</v>
      </c>
      <c r="AF225" s="10" t="str">
        <f t="shared" ca="1" si="55"/>
        <v/>
      </c>
      <c r="AG225" s="10" t="str">
        <f t="shared" ca="1" si="56"/>
        <v>Exit Hedge</v>
      </c>
      <c r="AH225" s="3" t="str">
        <f t="shared" ca="1" si="64"/>
        <v/>
      </c>
      <c r="AI225" s="5" t="str">
        <f t="shared" ca="1" si="57"/>
        <v/>
      </c>
    </row>
    <row r="226" spans="10:35" x14ac:dyDescent="0.2">
      <c r="J226" s="3">
        <v>224</v>
      </c>
      <c r="K226" s="72">
        <f t="shared" si="58"/>
        <v>0.1039999999999992</v>
      </c>
      <c r="L226" s="57">
        <f t="shared" ca="1" si="59"/>
        <v>92.043464426780531</v>
      </c>
      <c r="M226" s="55">
        <f t="shared" ca="1" si="60"/>
        <v>0.5707263422026102</v>
      </c>
      <c r="N226" s="56">
        <f t="shared" ca="1" si="61"/>
        <v>0.65688146806224701</v>
      </c>
      <c r="O226" s="55">
        <f t="shared" ca="1" si="62"/>
        <v>0.4292736577973898</v>
      </c>
      <c r="P226" s="55">
        <f t="shared" ca="1" si="63"/>
        <v>0.34311853193775299</v>
      </c>
      <c r="Q226" s="57">
        <f t="shared" ca="1" si="49"/>
        <v>11.271039863719501</v>
      </c>
      <c r="R226" s="57">
        <f t="shared" ca="1" si="50"/>
        <v>5.4170545919355284</v>
      </c>
      <c r="S226" s="55">
        <f t="shared" ca="1" si="51"/>
        <v>0.65688146806224701</v>
      </c>
      <c r="T226" s="29">
        <f t="shared" ca="1" si="52"/>
        <v>-0.34311853193775299</v>
      </c>
      <c r="U226" s="58"/>
      <c r="V226" s="10"/>
      <c r="W226" s="10"/>
      <c r="X226" s="10"/>
      <c r="Y226" s="10"/>
      <c r="Z226" s="10"/>
      <c r="AA226" s="64">
        <f ca="1">IFERROR(Sheet3!Q226,"")</f>
        <v>39.098998976940621</v>
      </c>
      <c r="AB226" s="10" t="str">
        <f t="shared" ca="1" si="53"/>
        <v/>
      </c>
      <c r="AC226" s="10" t="str">
        <f t="shared" ca="1" si="54"/>
        <v/>
      </c>
      <c r="AD226" s="65">
        <f ca="1">Sheet3!N226</f>
        <v>-0.93224650328083669</v>
      </c>
      <c r="AE226" s="65">
        <f ca="1">Sheet3!O226</f>
        <v>-1.1086879331094663</v>
      </c>
      <c r="AF226" s="10" t="str">
        <f t="shared" ca="1" si="55"/>
        <v/>
      </c>
      <c r="AG226" s="10" t="str">
        <f t="shared" ca="1" si="56"/>
        <v>Exit Hedge</v>
      </c>
      <c r="AH226" s="3" t="str">
        <f t="shared" ca="1" si="64"/>
        <v/>
      </c>
      <c r="AI226" s="5" t="str">
        <f t="shared" ca="1" si="57"/>
        <v/>
      </c>
    </row>
    <row r="227" spans="10:35" x14ac:dyDescent="0.2">
      <c r="J227" s="3">
        <v>225</v>
      </c>
      <c r="K227" s="72">
        <f t="shared" si="58"/>
        <v>9.9999999999999201E-2</v>
      </c>
      <c r="L227" s="57">
        <f t="shared" ca="1" si="59"/>
        <v>92.351884190612822</v>
      </c>
      <c r="M227" s="55">
        <f t="shared" ca="1" si="60"/>
        <v>0.5791291627259646</v>
      </c>
      <c r="N227" s="56">
        <f t="shared" ca="1" si="61"/>
        <v>0.66313180754306245</v>
      </c>
      <c r="O227" s="55">
        <f t="shared" ca="1" si="62"/>
        <v>0.4208708372740354</v>
      </c>
      <c r="P227" s="55">
        <f t="shared" ca="1" si="63"/>
        <v>0.33686819245693755</v>
      </c>
      <c r="Q227" s="57">
        <f t="shared" ca="1" si="49"/>
        <v>11.308658416915073</v>
      </c>
      <c r="R227" s="57">
        <f t="shared" ca="1" si="50"/>
        <v>5.1772871795431392</v>
      </c>
      <c r="S227" s="55">
        <f t="shared" ca="1" si="51"/>
        <v>0.66313180754306245</v>
      </c>
      <c r="T227" s="29">
        <f t="shared" ca="1" si="52"/>
        <v>-0.33686819245693755</v>
      </c>
      <c r="U227" s="58"/>
      <c r="V227" s="10"/>
      <c r="W227" s="10"/>
      <c r="X227" s="10"/>
      <c r="Y227" s="10"/>
      <c r="Z227" s="10"/>
      <c r="AA227" s="64">
        <f ca="1">IFERROR(Sheet3!Q227,"")</f>
        <v>44.222759923814245</v>
      </c>
      <c r="AB227" s="10" t="str">
        <f t="shared" ca="1" si="53"/>
        <v/>
      </c>
      <c r="AC227" s="10" t="str">
        <f t="shared" ca="1" si="54"/>
        <v/>
      </c>
      <c r="AD227" s="65">
        <f ca="1">Sheet3!N227</f>
        <v>-0.58381136340450723</v>
      </c>
      <c r="AE227" s="65">
        <f ca="1">Sheet3!O227</f>
        <v>-0.75877021997282701</v>
      </c>
      <c r="AF227" s="10" t="str">
        <f t="shared" ca="1" si="55"/>
        <v/>
      </c>
      <c r="AG227" s="10" t="str">
        <f t="shared" ca="1" si="56"/>
        <v>Exit Hedge</v>
      </c>
      <c r="AH227" s="3" t="str">
        <f t="shared" ca="1" si="64"/>
        <v/>
      </c>
      <c r="AI227" s="5" t="str">
        <f t="shared" ca="1" si="57"/>
        <v/>
      </c>
    </row>
    <row r="228" spans="10:35" x14ac:dyDescent="0.2">
      <c r="J228" s="3">
        <v>226</v>
      </c>
      <c r="K228" s="72">
        <f t="shared" si="58"/>
        <v>9.5999999999999197E-2</v>
      </c>
      <c r="L228" s="57">
        <f t="shared" ca="1" si="59"/>
        <v>92.2305109461402</v>
      </c>
      <c r="M228" s="55">
        <f t="shared" ca="1" si="60"/>
        <v>0.57948590704697112</v>
      </c>
      <c r="N228" s="56">
        <f t="shared" ca="1" si="61"/>
        <v>0.66183104062904918</v>
      </c>
      <c r="O228" s="55">
        <f t="shared" ca="1" si="62"/>
        <v>0.42051409295302894</v>
      </c>
      <c r="P228" s="55">
        <f t="shared" ca="1" si="63"/>
        <v>0.33816895937095082</v>
      </c>
      <c r="Q228" s="57">
        <f t="shared" ca="1" si="49"/>
        <v>11.05945275846522</v>
      </c>
      <c r="R228" s="57">
        <f t="shared" ca="1" si="50"/>
        <v>5.0804997379888306</v>
      </c>
      <c r="S228" s="55">
        <f t="shared" ca="1" si="51"/>
        <v>0.66183104062904918</v>
      </c>
      <c r="T228" s="29">
        <f t="shared" ca="1" si="52"/>
        <v>-0.33816895937095082</v>
      </c>
      <c r="U228" s="58"/>
      <c r="V228" s="10"/>
      <c r="W228" s="10"/>
      <c r="X228" s="10"/>
      <c r="Y228" s="10"/>
      <c r="Z228" s="10"/>
      <c r="AA228" s="64">
        <f ca="1">IFERROR(Sheet3!Q228,"")</f>
        <v>38.330942847517605</v>
      </c>
      <c r="AB228" s="10" t="str">
        <f t="shared" ca="1" si="53"/>
        <v/>
      </c>
      <c r="AC228" s="10" t="str">
        <f t="shared" ca="1" si="54"/>
        <v/>
      </c>
      <c r="AD228" s="65">
        <f ca="1">Sheet3!N228</f>
        <v>-0.37524163050650827</v>
      </c>
      <c r="AE228" s="65">
        <f ca="1">Sheet3!O228</f>
        <v>-0.50308449366194785</v>
      </c>
      <c r="AF228" s="10" t="str">
        <f t="shared" ca="1" si="55"/>
        <v/>
      </c>
      <c r="AG228" s="10" t="str">
        <f t="shared" ca="1" si="56"/>
        <v>Exit Hedge</v>
      </c>
      <c r="AH228" s="3" t="str">
        <f t="shared" ca="1" si="64"/>
        <v/>
      </c>
      <c r="AI228" s="5" t="str">
        <f t="shared" ca="1" si="57"/>
        <v/>
      </c>
    </row>
    <row r="229" spans="10:35" x14ac:dyDescent="0.2">
      <c r="J229" s="3">
        <v>227</v>
      </c>
      <c r="K229" s="72">
        <f t="shared" si="58"/>
        <v>9.1999999999999194E-2</v>
      </c>
      <c r="L229" s="57">
        <f t="shared" ca="1" si="59"/>
        <v>93.179355026595331</v>
      </c>
      <c r="M229" s="55">
        <f t="shared" ca="1" si="60"/>
        <v>0.60103188166497734</v>
      </c>
      <c r="N229" s="56">
        <f t="shared" ca="1" si="61"/>
        <v>0.68022905915204102</v>
      </c>
      <c r="O229" s="55">
        <f t="shared" ca="1" si="62"/>
        <v>0.39896811833502271</v>
      </c>
      <c r="P229" s="55">
        <f t="shared" ca="1" si="63"/>
        <v>0.31977094084795898</v>
      </c>
      <c r="Q229" s="57">
        <f t="shared" ca="1" si="49"/>
        <v>11.524703108890058</v>
      </c>
      <c r="R229" s="57">
        <f t="shared" ca="1" si="50"/>
        <v>4.6279621585834789</v>
      </c>
      <c r="S229" s="55">
        <f t="shared" ca="1" si="51"/>
        <v>0.68022905915204102</v>
      </c>
      <c r="T229" s="29">
        <f t="shared" ca="1" si="52"/>
        <v>-0.31977094084795898</v>
      </c>
      <c r="U229" s="58"/>
      <c r="V229" s="10"/>
      <c r="W229" s="10"/>
      <c r="X229" s="10"/>
      <c r="Y229" s="10"/>
      <c r="Z229" s="10"/>
      <c r="AA229" s="64">
        <f ca="1">IFERROR(Sheet3!Q229,"")</f>
        <v>45.651459956772754</v>
      </c>
      <c r="AB229" s="10" t="str">
        <f t="shared" ca="1" si="53"/>
        <v/>
      </c>
      <c r="AC229" s="10" t="str">
        <f t="shared" ca="1" si="54"/>
        <v/>
      </c>
      <c r="AD229" s="65">
        <f ca="1">Sheet3!N229</f>
        <v>-0.11247578686645454</v>
      </c>
      <c r="AE229" s="65">
        <f ca="1">Sheet3!O229</f>
        <v>-0.242678689131619</v>
      </c>
      <c r="AF229" s="10" t="str">
        <f t="shared" ca="1" si="55"/>
        <v/>
      </c>
      <c r="AG229" s="10" t="str">
        <f t="shared" ca="1" si="56"/>
        <v>Exit Hedge</v>
      </c>
      <c r="AH229" s="3" t="str">
        <f t="shared" ca="1" si="64"/>
        <v/>
      </c>
      <c r="AI229" s="5" t="str">
        <f t="shared" ca="1" si="57"/>
        <v/>
      </c>
    </row>
    <row r="230" spans="10:35" x14ac:dyDescent="0.2">
      <c r="J230" s="3">
        <v>228</v>
      </c>
      <c r="K230" s="72">
        <f t="shared" si="58"/>
        <v>8.799999999999919E-2</v>
      </c>
      <c r="L230" s="57">
        <f t="shared" ca="1" si="59"/>
        <v>90.442934562503837</v>
      </c>
      <c r="M230" s="55">
        <f t="shared" ca="1" si="60"/>
        <v>0.548240104788288</v>
      </c>
      <c r="N230" s="56">
        <f t="shared" ca="1" si="61"/>
        <v>0.62887293428466529</v>
      </c>
      <c r="O230" s="55">
        <f t="shared" ca="1" si="62"/>
        <v>0.451759895211712</v>
      </c>
      <c r="P230" s="55">
        <f t="shared" ca="1" si="63"/>
        <v>0.37112706571533477</v>
      </c>
      <c r="Q230" s="57">
        <f t="shared" ca="1" si="49"/>
        <v>9.5564919032276094</v>
      </c>
      <c r="R230" s="57">
        <f t="shared" ca="1" si="50"/>
        <v>5.4272387498643724</v>
      </c>
      <c r="S230" s="55">
        <f t="shared" ca="1" si="51"/>
        <v>0.62887293428466529</v>
      </c>
      <c r="T230" s="29">
        <f t="shared" ca="1" si="52"/>
        <v>-0.37112706571533471</v>
      </c>
      <c r="U230" s="58"/>
      <c r="V230" s="10"/>
      <c r="W230" s="10"/>
      <c r="X230" s="10"/>
      <c r="Y230" s="10"/>
      <c r="Z230" s="10"/>
      <c r="AA230" s="64">
        <f ca="1">IFERROR(Sheet3!Q230,"")</f>
        <v>42.207248565807092</v>
      </c>
      <c r="AB230" s="10" t="str">
        <f t="shared" ca="1" si="53"/>
        <v/>
      </c>
      <c r="AC230" s="10" t="str">
        <f t="shared" ca="1" si="54"/>
        <v/>
      </c>
      <c r="AD230" s="65">
        <f ca="1">Sheet3!N230</f>
        <v>-0.32969167967952728</v>
      </c>
      <c r="AE230" s="65">
        <f ca="1">Sheet3!O230</f>
        <v>-0.30068734949689119</v>
      </c>
      <c r="AF230" s="10" t="str">
        <f t="shared" ca="1" si="55"/>
        <v/>
      </c>
      <c r="AG230" s="10" t="str">
        <f t="shared" ca="1" si="56"/>
        <v/>
      </c>
      <c r="AH230" s="3" t="str">
        <f t="shared" ca="1" si="64"/>
        <v/>
      </c>
      <c r="AI230" s="5" t="str">
        <f t="shared" ca="1" si="57"/>
        <v/>
      </c>
    </row>
    <row r="231" spans="10:35" x14ac:dyDescent="0.2">
      <c r="J231" s="3">
        <v>229</v>
      </c>
      <c r="K231" s="72">
        <f t="shared" si="58"/>
        <v>8.3999999999999186E-2</v>
      </c>
      <c r="L231" s="57">
        <f t="shared" ca="1" si="59"/>
        <v>96.19012504396764</v>
      </c>
      <c r="M231" s="55">
        <f t="shared" ca="1" si="60"/>
        <v>0.66668986009667763</v>
      </c>
      <c r="N231" s="56">
        <f t="shared" ca="1" si="61"/>
        <v>0.73685201482461915</v>
      </c>
      <c r="O231" s="55">
        <f t="shared" ca="1" si="62"/>
        <v>0.33331013990332237</v>
      </c>
      <c r="P231" s="55">
        <f t="shared" ca="1" si="63"/>
        <v>0.26314798517538079</v>
      </c>
      <c r="Q231" s="57">
        <f t="shared" ca="1" si="49"/>
        <v>13.312711528236292</v>
      </c>
      <c r="R231" s="57">
        <f t="shared" ca="1" si="50"/>
        <v>3.4673464125143276</v>
      </c>
      <c r="S231" s="55">
        <f t="shared" ca="1" si="51"/>
        <v>0.73685201482461915</v>
      </c>
      <c r="T231" s="29">
        <f t="shared" ca="1" si="52"/>
        <v>-0.26314798517538085</v>
      </c>
      <c r="U231" s="58"/>
      <c r="V231" s="10"/>
      <c r="W231" s="10"/>
      <c r="X231" s="10"/>
      <c r="Y231" s="10"/>
      <c r="Z231" s="10"/>
      <c r="AA231" s="64">
        <f ca="1">IFERROR(Sheet3!Q231,"")</f>
        <v>54.732718197543775</v>
      </c>
      <c r="AB231" s="10" t="str">
        <f t="shared" ca="1" si="53"/>
        <v/>
      </c>
      <c r="AC231" s="10" t="str">
        <f t="shared" ca="1" si="54"/>
        <v/>
      </c>
      <c r="AD231" s="65">
        <f ca="1">Sheet3!N231</f>
        <v>0.34273135366063912</v>
      </c>
      <c r="AE231" s="65">
        <f ca="1">Sheet3!O231</f>
        <v>0.12825845260812901</v>
      </c>
      <c r="AF231" s="10" t="str">
        <f t="shared" ca="1" si="55"/>
        <v/>
      </c>
      <c r="AG231" s="10" t="str">
        <f t="shared" ca="1" si="56"/>
        <v/>
      </c>
      <c r="AH231" s="3" t="str">
        <f t="shared" ca="1" si="64"/>
        <v/>
      </c>
      <c r="AI231" s="5" t="str">
        <f t="shared" ca="1" si="57"/>
        <v/>
      </c>
    </row>
    <row r="232" spans="10:35" x14ac:dyDescent="0.2">
      <c r="J232" s="3">
        <v>230</v>
      </c>
      <c r="K232" s="72">
        <f t="shared" si="58"/>
        <v>7.9999999999999183E-2</v>
      </c>
      <c r="L232" s="57">
        <f t="shared" ca="1" si="59"/>
        <v>95.02123488375733</v>
      </c>
      <c r="M232" s="55">
        <f t="shared" ca="1" si="60"/>
        <v>0.64906922726256311</v>
      </c>
      <c r="N232" s="56">
        <f t="shared" ca="1" si="61"/>
        <v>0.71931192966774216</v>
      </c>
      <c r="O232" s="55">
        <f t="shared" ca="1" si="62"/>
        <v>0.35093077273743695</v>
      </c>
      <c r="P232" s="55">
        <f t="shared" ca="1" si="63"/>
        <v>0.28068807033225784</v>
      </c>
      <c r="Q232" s="57">
        <f t="shared" ca="1" si="49"/>
        <v>12.286001845202271</v>
      </c>
      <c r="R232" s="57">
        <f t="shared" ca="1" si="50"/>
        <v>3.6406165990767079</v>
      </c>
      <c r="S232" s="55">
        <f t="shared" ca="1" si="51"/>
        <v>0.71931192966774216</v>
      </c>
      <c r="T232" s="29">
        <f t="shared" ca="1" si="52"/>
        <v>-0.28068807033225784</v>
      </c>
      <c r="U232" s="58"/>
      <c r="V232" s="10"/>
      <c r="W232" s="10"/>
      <c r="X232" s="10"/>
      <c r="Y232" s="10"/>
      <c r="Z232" s="10"/>
      <c r="AA232" s="64">
        <f ca="1">IFERROR(Sheet3!Q232,"")</f>
        <v>61.167540589911994</v>
      </c>
      <c r="AB232" s="10" t="str">
        <f t="shared" ca="1" si="53"/>
        <v/>
      </c>
      <c r="AC232" s="10" t="str">
        <f t="shared" ca="1" si="54"/>
        <v/>
      </c>
      <c r="AD232" s="65">
        <f ca="1">Sheet3!N232</f>
        <v>0.52265619316997913</v>
      </c>
      <c r="AE232" s="65">
        <f ca="1">Sheet3!O232</f>
        <v>0.39119027964936243</v>
      </c>
      <c r="AF232" s="10" t="str">
        <f t="shared" ca="1" si="55"/>
        <v/>
      </c>
      <c r="AG232" s="10" t="str">
        <f t="shared" ca="1" si="56"/>
        <v/>
      </c>
      <c r="AH232" s="3" t="str">
        <f t="shared" ca="1" si="64"/>
        <v/>
      </c>
      <c r="AI232" s="5" t="str">
        <f t="shared" ca="1" si="57"/>
        <v/>
      </c>
    </row>
    <row r="233" spans="10:35" x14ac:dyDescent="0.2">
      <c r="J233" s="3">
        <v>231</v>
      </c>
      <c r="K233" s="72">
        <f t="shared" si="58"/>
        <v>7.5999999999999179E-2</v>
      </c>
      <c r="L233" s="57">
        <f t="shared" ca="1" si="59"/>
        <v>90.384820425073201</v>
      </c>
      <c r="M233" s="55">
        <f t="shared" ca="1" si="60"/>
        <v>0.55438304756073564</v>
      </c>
      <c r="N233" s="56">
        <f t="shared" ca="1" si="61"/>
        <v>0.62919412654259199</v>
      </c>
      <c r="O233" s="55">
        <f t="shared" ca="1" si="62"/>
        <v>0.44561695243926436</v>
      </c>
      <c r="P233" s="55">
        <f t="shared" ca="1" si="63"/>
        <v>0.37080587345740795</v>
      </c>
      <c r="Q233" s="57">
        <f t="shared" ca="1" si="49"/>
        <v>8.967049568531742</v>
      </c>
      <c r="R233" s="57">
        <f t="shared" ca="1" si="50"/>
        <v>4.9891796847866345</v>
      </c>
      <c r="S233" s="55">
        <f t="shared" ca="1" si="51"/>
        <v>0.62919412654259199</v>
      </c>
      <c r="T233" s="29">
        <f t="shared" ca="1" si="52"/>
        <v>-0.37080587345740801</v>
      </c>
      <c r="U233" s="58"/>
      <c r="V233" s="10"/>
      <c r="W233" s="10"/>
      <c r="X233" s="10"/>
      <c r="Y233" s="10"/>
      <c r="Z233" s="10"/>
      <c r="AA233" s="64">
        <f ca="1">IFERROR(Sheet3!Q233,"")</f>
        <v>52.390339031505221</v>
      </c>
      <c r="AB233" s="10" t="str">
        <f t="shared" ca="1" si="53"/>
        <v/>
      </c>
      <c r="AC233" s="10" t="str">
        <f t="shared" ca="1" si="54"/>
        <v/>
      </c>
      <c r="AD233" s="65">
        <f ca="1">Sheet3!N233</f>
        <v>-3.4416233127586793E-2</v>
      </c>
      <c r="AE233" s="65">
        <f ca="1">Sheet3!O233</f>
        <v>0.10745260446472964</v>
      </c>
      <c r="AF233" s="10" t="str">
        <f t="shared" ca="1" si="55"/>
        <v/>
      </c>
      <c r="AG233" s="10" t="str">
        <f t="shared" ca="1" si="56"/>
        <v/>
      </c>
      <c r="AH233" s="3" t="str">
        <f t="shared" ca="1" si="64"/>
        <v/>
      </c>
      <c r="AI233" s="5" t="str">
        <f t="shared" ca="1" si="57"/>
        <v/>
      </c>
    </row>
    <row r="234" spans="10:35" x14ac:dyDescent="0.2">
      <c r="J234" s="3">
        <v>232</v>
      </c>
      <c r="K234" s="72">
        <f t="shared" si="58"/>
        <v>7.1999999999999176E-2</v>
      </c>
      <c r="L234" s="57">
        <f t="shared" ca="1" si="59"/>
        <v>91.093696521899716</v>
      </c>
      <c r="M234" s="55">
        <f t="shared" ca="1" si="60"/>
        <v>0.57353579439011493</v>
      </c>
      <c r="N234" s="56">
        <f t="shared" ca="1" si="61"/>
        <v>0.64550504058920255</v>
      </c>
      <c r="O234" s="55">
        <f t="shared" ca="1" si="62"/>
        <v>0.42646420560988513</v>
      </c>
      <c r="P234" s="55">
        <f t="shared" ca="1" si="63"/>
        <v>0.35449495941079745</v>
      </c>
      <c r="Q234" s="57">
        <f t="shared" ca="1" si="49"/>
        <v>9.2261173470843332</v>
      </c>
      <c r="R234" s="57">
        <f t="shared" ca="1" si="50"/>
        <v>4.5704834685499378</v>
      </c>
      <c r="S234" s="55">
        <f t="shared" ca="1" si="51"/>
        <v>0.64550504058920255</v>
      </c>
      <c r="T234" s="29">
        <f t="shared" ca="1" si="52"/>
        <v>-0.35449495941079745</v>
      </c>
      <c r="U234" s="58"/>
      <c r="V234" s="10"/>
      <c r="W234" s="10"/>
      <c r="X234" s="10"/>
      <c r="Y234" s="10"/>
      <c r="Z234" s="10"/>
      <c r="AA234" s="64">
        <f ca="1">IFERROR(Sheet3!Q234,"")</f>
        <v>57.785104446403963</v>
      </c>
      <c r="AB234" s="10" t="str">
        <f t="shared" ca="1" si="53"/>
        <v/>
      </c>
      <c r="AC234" s="10" t="str">
        <f t="shared" ca="1" si="54"/>
        <v/>
      </c>
      <c r="AD234" s="65">
        <f ca="1">Sheet3!N234</f>
        <v>-0.23471029870091797</v>
      </c>
      <c r="AE234" s="65">
        <f ca="1">Sheet3!O234</f>
        <v>-0.12065599764570212</v>
      </c>
      <c r="AF234" s="10" t="str">
        <f t="shared" ca="1" si="55"/>
        <v/>
      </c>
      <c r="AG234" s="10" t="str">
        <f t="shared" ca="1" si="56"/>
        <v/>
      </c>
      <c r="AH234" s="3" t="str">
        <f t="shared" ca="1" si="64"/>
        <v/>
      </c>
      <c r="AI234" s="5" t="str">
        <f t="shared" ca="1" si="57"/>
        <v/>
      </c>
    </row>
    <row r="235" spans="10:35" x14ac:dyDescent="0.2">
      <c r="J235" s="3">
        <v>233</v>
      </c>
      <c r="K235" s="72">
        <f t="shared" si="58"/>
        <v>6.7999999999999172E-2</v>
      </c>
      <c r="L235" s="57">
        <f t="shared" ca="1" si="59"/>
        <v>98.931945448745978</v>
      </c>
      <c r="M235" s="55">
        <f t="shared" ca="1" si="60"/>
        <v>0.74097515796355551</v>
      </c>
      <c r="N235" s="56">
        <f t="shared" ca="1" si="61"/>
        <v>0.79641733668851655</v>
      </c>
      <c r="O235" s="55">
        <f t="shared" ca="1" si="62"/>
        <v>0.25902484203644449</v>
      </c>
      <c r="P235" s="55">
        <f t="shared" ca="1" si="63"/>
        <v>0.20358266331148342</v>
      </c>
      <c r="Q235" s="57">
        <f t="shared" ca="1" si="49"/>
        <v>14.719597791070797</v>
      </c>
      <c r="R235" s="57">
        <f t="shared" ca="1" si="50"/>
        <v>2.256838290100422</v>
      </c>
      <c r="S235" s="55">
        <f t="shared" ca="1" si="51"/>
        <v>0.79641733668851655</v>
      </c>
      <c r="T235" s="29">
        <f t="shared" ca="1" si="52"/>
        <v>-0.20358266331148345</v>
      </c>
      <c r="U235" s="58"/>
      <c r="V235" s="10"/>
      <c r="W235" s="10"/>
      <c r="X235" s="10"/>
      <c r="Y235" s="10"/>
      <c r="Z235" s="10"/>
      <c r="AA235" s="64">
        <f ca="1">IFERROR(Sheet3!Q235,"")</f>
        <v>57.954581549306596</v>
      </c>
      <c r="AB235" s="10" t="str">
        <f t="shared" ca="1" si="53"/>
        <v/>
      </c>
      <c r="AC235" s="10" t="str">
        <f t="shared" ca="1" si="54"/>
        <v/>
      </c>
      <c r="AD235" s="65">
        <f ca="1">Sheet3!N235</f>
        <v>0.71921340981954529</v>
      </c>
      <c r="AE235" s="65">
        <f ca="1">Sheet3!O235</f>
        <v>0.4392569406644628</v>
      </c>
      <c r="AF235" s="10" t="str">
        <f t="shared" ca="1" si="55"/>
        <v/>
      </c>
      <c r="AG235" s="10" t="str">
        <f t="shared" ca="1" si="56"/>
        <v/>
      </c>
      <c r="AH235" s="3" t="str">
        <f t="shared" ca="1" si="64"/>
        <v/>
      </c>
      <c r="AI235" s="5" t="str">
        <f t="shared" ca="1" si="57"/>
        <v/>
      </c>
    </row>
    <row r="236" spans="10:35" x14ac:dyDescent="0.2">
      <c r="J236" s="3">
        <v>234</v>
      </c>
      <c r="K236" s="72">
        <f t="shared" si="58"/>
        <v>6.3999999999999169E-2</v>
      </c>
      <c r="L236" s="57">
        <f t="shared" ca="1" si="59"/>
        <v>102.07688608163609</v>
      </c>
      <c r="M236" s="55">
        <f t="shared" ca="1" si="60"/>
        <v>0.80135296389323452</v>
      </c>
      <c r="N236" s="56">
        <f t="shared" ca="1" si="61"/>
        <v>0.84697637761730249</v>
      </c>
      <c r="O236" s="55">
        <f t="shared" ca="1" si="62"/>
        <v>0.19864703610676546</v>
      </c>
      <c r="P236" s="55">
        <f t="shared" ca="1" si="63"/>
        <v>0.15302362238269751</v>
      </c>
      <c r="Q236" s="57">
        <f t="shared" ca="1" si="49"/>
        <v>17.139423034670486</v>
      </c>
      <c r="R236" s="57">
        <f t="shared" ca="1" si="50"/>
        <v>1.5628574116268954</v>
      </c>
      <c r="S236" s="55">
        <f t="shared" ca="1" si="51"/>
        <v>0.84697637761730249</v>
      </c>
      <c r="T236" s="29">
        <f t="shared" ca="1" si="52"/>
        <v>-0.15302362238269751</v>
      </c>
      <c r="U236" s="58"/>
      <c r="V236" s="10"/>
      <c r="W236" s="10"/>
      <c r="X236" s="10"/>
      <c r="Y236" s="10"/>
      <c r="Z236" s="10"/>
      <c r="AA236" s="64">
        <f ca="1">IFERROR(Sheet3!Q236,"")</f>
        <v>57.875572918227185</v>
      </c>
      <c r="AB236" s="10" t="str">
        <f t="shared" ca="1" si="53"/>
        <v/>
      </c>
      <c r="AC236" s="10" t="str">
        <f t="shared" ca="1" si="54"/>
        <v/>
      </c>
      <c r="AD236" s="65">
        <f ca="1">Sheet3!N236</f>
        <v>1.5993505780945014</v>
      </c>
      <c r="AE236" s="65">
        <f ca="1">Sheet3!O236</f>
        <v>1.2126526989511552</v>
      </c>
      <c r="AF236" s="10" t="str">
        <f t="shared" ca="1" si="55"/>
        <v/>
      </c>
      <c r="AG236" s="10" t="str">
        <f t="shared" ca="1" si="56"/>
        <v/>
      </c>
      <c r="AH236" s="3" t="str">
        <f t="shared" ca="1" si="64"/>
        <v/>
      </c>
      <c r="AI236" s="5" t="str">
        <f t="shared" ca="1" si="57"/>
        <v/>
      </c>
    </row>
    <row r="237" spans="10:35" x14ac:dyDescent="0.2">
      <c r="J237" s="3">
        <v>235</v>
      </c>
      <c r="K237" s="72">
        <f t="shared" si="58"/>
        <v>5.9999999999999165E-2</v>
      </c>
      <c r="L237" s="57">
        <f t="shared" ca="1" si="59"/>
        <v>106.26549608689244</v>
      </c>
      <c r="M237" s="55">
        <f t="shared" ca="1" si="60"/>
        <v>0.86701145451082751</v>
      </c>
      <c r="N237" s="56">
        <f t="shared" ca="1" si="61"/>
        <v>0.90040084428852207</v>
      </c>
      <c r="O237" s="55">
        <f t="shared" ca="1" si="62"/>
        <v>0.13298854548917247</v>
      </c>
      <c r="P237" s="55">
        <f t="shared" ca="1" si="63"/>
        <v>9.9599155711477899E-2</v>
      </c>
      <c r="Q237" s="57">
        <f t="shared" ca="1" si="49"/>
        <v>20.657770041829465</v>
      </c>
      <c r="R237" s="57">
        <f t="shared" ca="1" si="50"/>
        <v>0.92374013478806383</v>
      </c>
      <c r="S237" s="55">
        <f t="shared" ca="1" si="51"/>
        <v>0.90040084428852207</v>
      </c>
      <c r="T237" s="29">
        <f t="shared" ca="1" si="52"/>
        <v>-9.9599155711477927E-2</v>
      </c>
      <c r="U237" s="58"/>
      <c r="V237" s="10"/>
      <c r="W237" s="10"/>
      <c r="X237" s="10"/>
      <c r="Y237" s="10"/>
      <c r="Z237" s="10"/>
      <c r="AA237" s="64">
        <f ca="1">IFERROR(Sheet3!Q237,"")</f>
        <v>72.71450206017775</v>
      </c>
      <c r="AB237" s="10" t="str">
        <f t="shared" ca="1" si="53"/>
        <v>Hedge</v>
      </c>
      <c r="AC237" s="10" t="str">
        <f t="shared" ca="1" si="54"/>
        <v/>
      </c>
      <c r="AD237" s="65">
        <f ca="1">Sheet3!N237</f>
        <v>2.5206150300023609</v>
      </c>
      <c r="AE237" s="65">
        <f ca="1">Sheet3!O237</f>
        <v>2.0846275863186259</v>
      </c>
      <c r="AF237" s="10" t="str">
        <f t="shared" ca="1" si="55"/>
        <v/>
      </c>
      <c r="AG237" s="10" t="str">
        <f t="shared" ca="1" si="56"/>
        <v/>
      </c>
      <c r="AH237" s="3" t="str">
        <f t="shared" ca="1" si="64"/>
        <v/>
      </c>
      <c r="AI237" s="5" t="str">
        <f t="shared" ca="1" si="57"/>
        <v/>
      </c>
    </row>
    <row r="238" spans="10:35" x14ac:dyDescent="0.2">
      <c r="J238" s="3">
        <v>236</v>
      </c>
      <c r="K238" s="72">
        <f t="shared" si="58"/>
        <v>5.5999999999999162E-2</v>
      </c>
      <c r="L238" s="57">
        <f t="shared" ca="1" si="59"/>
        <v>105.04637031064641</v>
      </c>
      <c r="M238" s="55">
        <f t="shared" ca="1" si="60"/>
        <v>0.8611504388108624</v>
      </c>
      <c r="N238" s="56">
        <f t="shared" ca="1" si="61"/>
        <v>0.89456063474728886</v>
      </c>
      <c r="O238" s="55">
        <f t="shared" ca="1" si="62"/>
        <v>0.13884956118913766</v>
      </c>
      <c r="P238" s="55">
        <f t="shared" ca="1" si="63"/>
        <v>0.10543936525271114</v>
      </c>
      <c r="Q238" s="57">
        <f t="shared" ca="1" si="49"/>
        <v>19.426906822382932</v>
      </c>
      <c r="R238" s="57">
        <f t="shared" ca="1" si="50"/>
        <v>0.94315962732426151</v>
      </c>
      <c r="S238" s="55">
        <f t="shared" ca="1" si="51"/>
        <v>0.89456063474728886</v>
      </c>
      <c r="T238" s="29">
        <f t="shared" ca="1" si="52"/>
        <v>-0.10543936525271114</v>
      </c>
      <c r="U238" s="58"/>
      <c r="V238" s="10"/>
      <c r="W238" s="10"/>
      <c r="X238" s="10"/>
      <c r="Y238" s="10"/>
      <c r="Z238" s="10"/>
      <c r="AA238" s="64">
        <f ca="1">IFERROR(Sheet3!Q238,"")</f>
        <v>69.28888412015786</v>
      </c>
      <c r="AB238" s="10" t="str">
        <f t="shared" ca="1" si="53"/>
        <v/>
      </c>
      <c r="AC238" s="10" t="str">
        <f t="shared" ca="1" si="54"/>
        <v/>
      </c>
      <c r="AD238" s="65">
        <f ca="1">Sheet3!N238</f>
        <v>2.6813649655202738</v>
      </c>
      <c r="AE238" s="65">
        <f ca="1">Sheet3!O238</f>
        <v>2.4824525057863913</v>
      </c>
      <c r="AF238" s="10" t="str">
        <f t="shared" ca="1" si="55"/>
        <v/>
      </c>
      <c r="AG238" s="10" t="str">
        <f t="shared" ca="1" si="56"/>
        <v/>
      </c>
      <c r="AH238" s="3" t="str">
        <f t="shared" ca="1" si="64"/>
        <v/>
      </c>
      <c r="AI238" s="5" t="str">
        <f t="shared" ca="1" si="57"/>
        <v/>
      </c>
    </row>
    <row r="239" spans="10:35" x14ac:dyDescent="0.2">
      <c r="J239" s="3">
        <v>237</v>
      </c>
      <c r="K239" s="72">
        <f t="shared" si="58"/>
        <v>5.1999999999999158E-2</v>
      </c>
      <c r="L239" s="57">
        <f t="shared" ca="1" si="59"/>
        <v>105.8701316870215</v>
      </c>
      <c r="M239" s="55">
        <f t="shared" ca="1" si="60"/>
        <v>0.88086039212037437</v>
      </c>
      <c r="N239" s="56">
        <f t="shared" ca="1" si="61"/>
        <v>0.90970218798121327</v>
      </c>
      <c r="O239" s="55">
        <f t="shared" ca="1" si="62"/>
        <v>0.11913960787962563</v>
      </c>
      <c r="P239" s="55">
        <f t="shared" ca="1" si="63"/>
        <v>9.0297812018786741E-2</v>
      </c>
      <c r="Q239" s="57">
        <f t="shared" ca="1" si="49"/>
        <v>20.033249504401098</v>
      </c>
      <c r="R239" s="57">
        <f t="shared" ca="1" si="50"/>
        <v>0.75690908722007855</v>
      </c>
      <c r="S239" s="55">
        <f t="shared" ca="1" si="51"/>
        <v>0.90970218798121327</v>
      </c>
      <c r="T239" s="29">
        <f t="shared" ca="1" si="52"/>
        <v>-9.0297812018786727E-2</v>
      </c>
      <c r="U239" s="58"/>
      <c r="V239" s="10"/>
      <c r="W239" s="10"/>
      <c r="X239" s="10"/>
      <c r="Y239" s="10"/>
      <c r="Z239" s="10"/>
      <c r="AA239" s="64">
        <f ca="1">IFERROR(Sheet3!Q239,"")</f>
        <v>72.631147776948012</v>
      </c>
      <c r="AB239" s="10" t="str">
        <f t="shared" ca="1" si="53"/>
        <v>Hedge</v>
      </c>
      <c r="AC239" s="10" t="str">
        <f t="shared" ca="1" si="54"/>
        <v/>
      </c>
      <c r="AD239" s="65">
        <f ca="1">Sheet3!N239</f>
        <v>2.6981754502784696</v>
      </c>
      <c r="AE239" s="65">
        <f ca="1">Sheet3!O239</f>
        <v>2.6262678021144437</v>
      </c>
      <c r="AF239" s="10" t="str">
        <f t="shared" ca="1" si="55"/>
        <v/>
      </c>
      <c r="AG239" s="10" t="str">
        <f t="shared" ca="1" si="56"/>
        <v/>
      </c>
      <c r="AH239" s="3" t="str">
        <f t="shared" ca="1" si="64"/>
        <v/>
      </c>
      <c r="AI239" s="5" t="str">
        <f t="shared" ca="1" si="57"/>
        <v/>
      </c>
    </row>
    <row r="240" spans="10:35" x14ac:dyDescent="0.2">
      <c r="J240" s="3">
        <v>238</v>
      </c>
      <c r="K240" s="72">
        <f t="shared" si="58"/>
        <v>4.7999999999999154E-2</v>
      </c>
      <c r="L240" s="57">
        <f t="shared" ca="1" si="59"/>
        <v>109.49605487498449</v>
      </c>
      <c r="M240" s="55">
        <f t="shared" ca="1" si="60"/>
        <v>0.92662067356392419</v>
      </c>
      <c r="N240" s="56">
        <f t="shared" ca="1" si="61"/>
        <v>0.94569128266468805</v>
      </c>
      <c r="O240" s="55">
        <f t="shared" ca="1" si="62"/>
        <v>7.3379326436075767E-2</v>
      </c>
      <c r="P240" s="55">
        <f t="shared" ca="1" si="63"/>
        <v>5.4308717335311937E-2</v>
      </c>
      <c r="Q240" s="57">
        <f t="shared" ca="1" si="49"/>
        <v>23.280975933394359</v>
      </c>
      <c r="R240" s="57">
        <f t="shared" ca="1" si="50"/>
        <v>0.40989170505858041</v>
      </c>
      <c r="S240" s="55">
        <f t="shared" ca="1" si="51"/>
        <v>0.94569128266468805</v>
      </c>
      <c r="T240" s="29">
        <f t="shared" ca="1" si="52"/>
        <v>-5.4308717335311951E-2</v>
      </c>
      <c r="U240" s="58"/>
      <c r="V240" s="10"/>
      <c r="W240" s="10"/>
      <c r="X240" s="10"/>
      <c r="Y240" s="10"/>
      <c r="Z240" s="10"/>
      <c r="AA240" s="64">
        <f ca="1">IFERROR(Sheet3!Q240,"")</f>
        <v>73.4470434492398</v>
      </c>
      <c r="AB240" s="10" t="str">
        <f t="shared" ca="1" si="53"/>
        <v>Hedge</v>
      </c>
      <c r="AC240" s="10" t="str">
        <f t="shared" ca="1" si="54"/>
        <v/>
      </c>
      <c r="AD240" s="65">
        <f ca="1">Sheet3!N240</f>
        <v>3.0107191038593442</v>
      </c>
      <c r="AE240" s="65">
        <f ca="1">Sheet3!O240</f>
        <v>2.8825686699443773</v>
      </c>
      <c r="AF240" s="10" t="str">
        <f t="shared" ca="1" si="55"/>
        <v/>
      </c>
      <c r="AG240" s="10" t="str">
        <f t="shared" ca="1" si="56"/>
        <v/>
      </c>
      <c r="AH240" s="3" t="str">
        <f t="shared" ca="1" si="64"/>
        <v/>
      </c>
      <c r="AI240" s="5" t="str">
        <f t="shared" ca="1" si="57"/>
        <v/>
      </c>
    </row>
    <row r="241" spans="10:35" x14ac:dyDescent="0.2">
      <c r="J241" s="3">
        <v>239</v>
      </c>
      <c r="K241" s="72">
        <f t="shared" si="58"/>
        <v>4.3999999999999151E-2</v>
      </c>
      <c r="L241" s="57">
        <f t="shared" ca="1" si="59"/>
        <v>106.59348158637066</v>
      </c>
      <c r="M241" s="55">
        <f t="shared" ca="1" si="60"/>
        <v>0.90936445084742012</v>
      </c>
      <c r="N241" s="56">
        <f t="shared" ca="1" si="61"/>
        <v>0.93105371826108185</v>
      </c>
      <c r="O241" s="55">
        <f t="shared" ca="1" si="62"/>
        <v>9.0635549152579833E-2</v>
      </c>
      <c r="P241" s="55">
        <f t="shared" ca="1" si="63"/>
        <v>6.8946281738918189E-2</v>
      </c>
      <c r="Q241" s="57">
        <f t="shared" ca="1" si="49"/>
        <v>20.442224885684382</v>
      </c>
      <c r="R241" s="57">
        <f t="shared" ca="1" si="50"/>
        <v>0.50490454936698637</v>
      </c>
      <c r="S241" s="55">
        <f t="shared" ca="1" si="51"/>
        <v>0.93105371826108185</v>
      </c>
      <c r="T241" s="29">
        <f t="shared" ca="1" si="52"/>
        <v>-6.8946281738918147E-2</v>
      </c>
      <c r="U241" s="58"/>
      <c r="V241" s="10"/>
      <c r="W241" s="10"/>
      <c r="X241" s="10"/>
      <c r="Y241" s="10"/>
      <c r="Z241" s="10"/>
      <c r="AA241" s="64">
        <f ca="1">IFERROR(Sheet3!Q241,"")</f>
        <v>67.88642416336782</v>
      </c>
      <c r="AB241" s="10" t="str">
        <f t="shared" ca="1" si="53"/>
        <v/>
      </c>
      <c r="AC241" s="10" t="str">
        <f t="shared" ca="1" si="54"/>
        <v/>
      </c>
      <c r="AD241" s="65">
        <f ca="1">Sheet3!N241</f>
        <v>2.5896846736966666</v>
      </c>
      <c r="AE241" s="65">
        <f ca="1">Sheet3!O241</f>
        <v>2.6873126724459038</v>
      </c>
      <c r="AF241" s="10" t="str">
        <f t="shared" ca="1" si="55"/>
        <v>Hedge</v>
      </c>
      <c r="AG241" s="10" t="str">
        <f t="shared" ca="1" si="56"/>
        <v/>
      </c>
      <c r="AH241" s="3" t="str">
        <f t="shared" ca="1" si="64"/>
        <v/>
      </c>
      <c r="AI241" s="5" t="str">
        <f t="shared" ca="1" si="57"/>
        <v/>
      </c>
    </row>
    <row r="242" spans="10:35" x14ac:dyDescent="0.2">
      <c r="J242" s="3">
        <v>240</v>
      </c>
      <c r="K242" s="72">
        <f t="shared" si="58"/>
        <v>3.9999999999999147E-2</v>
      </c>
      <c r="L242" s="57">
        <f t="shared" ca="1" si="59"/>
        <v>108.55765946459044</v>
      </c>
      <c r="M242" s="55">
        <f t="shared" ca="1" si="60"/>
        <v>0.93784751759781981</v>
      </c>
      <c r="N242" s="56">
        <f t="shared" ca="1" si="61"/>
        <v>0.95322410544224712</v>
      </c>
      <c r="O242" s="55">
        <f t="shared" ca="1" si="62"/>
        <v>6.2152482402180173E-2</v>
      </c>
      <c r="P242" s="55">
        <f t="shared" ca="1" si="63"/>
        <v>4.6775894557752926E-2</v>
      </c>
      <c r="Q242" s="57">
        <f t="shared" ca="1" si="49"/>
        <v>22.180249556517595</v>
      </c>
      <c r="R242" s="57">
        <f t="shared" ca="1" si="50"/>
        <v>0.30995317602357542</v>
      </c>
      <c r="S242" s="55">
        <f t="shared" ca="1" si="51"/>
        <v>0.95322410544224712</v>
      </c>
      <c r="T242" s="29">
        <f t="shared" ca="1" si="52"/>
        <v>-4.6775894557752884E-2</v>
      </c>
      <c r="U242" s="58"/>
      <c r="V242" s="10"/>
      <c r="W242" s="10"/>
      <c r="X242" s="10"/>
      <c r="Y242" s="10"/>
      <c r="Z242" s="10"/>
      <c r="AA242" s="64">
        <f ca="1">IFERROR(Sheet3!Q242,"")</f>
        <v>69.598537676109686</v>
      </c>
      <c r="AB242" s="10" t="str">
        <f t="shared" ca="1" si="53"/>
        <v/>
      </c>
      <c r="AC242" s="10" t="str">
        <f t="shared" ca="1" si="54"/>
        <v/>
      </c>
      <c r="AD242" s="65">
        <f ca="1">Sheet3!N242</f>
        <v>2.4543777164594474</v>
      </c>
      <c r="AE242" s="65">
        <f ca="1">Sheet3!O242</f>
        <v>2.5320227017882662</v>
      </c>
      <c r="AF242" s="10" t="str">
        <f t="shared" ca="1" si="55"/>
        <v>Hedge</v>
      </c>
      <c r="AG242" s="10" t="str">
        <f t="shared" ca="1" si="56"/>
        <v/>
      </c>
      <c r="AH242" s="3" t="str">
        <f t="shared" ca="1" si="64"/>
        <v/>
      </c>
      <c r="AI242" s="5" t="str">
        <f t="shared" ca="1" si="57"/>
        <v/>
      </c>
    </row>
    <row r="243" spans="10:35" x14ac:dyDescent="0.2">
      <c r="J243" s="3">
        <v>241</v>
      </c>
      <c r="K243" s="72">
        <f t="shared" si="58"/>
        <v>3.5999999999999144E-2</v>
      </c>
      <c r="L243" s="57">
        <f t="shared" ca="1" si="59"/>
        <v>110.243763199585</v>
      </c>
      <c r="M243" s="55">
        <f t="shared" ca="1" si="60"/>
        <v>0.95914089058803431</v>
      </c>
      <c r="N243" s="56">
        <f t="shared" ca="1" si="61"/>
        <v>0.96950845753174519</v>
      </c>
      <c r="O243" s="55">
        <f t="shared" ca="1" si="62"/>
        <v>4.0859109411965654E-2</v>
      </c>
      <c r="P243" s="55">
        <f t="shared" ca="1" si="63"/>
        <v>3.0491542468254852E-2</v>
      </c>
      <c r="Q243" s="57">
        <f t="shared" ca="1" si="49"/>
        <v>23.706928450380673</v>
      </c>
      <c r="R243" s="57">
        <f t="shared" ca="1" si="50"/>
        <v>0.18174140361765145</v>
      </c>
      <c r="S243" s="55">
        <f t="shared" ca="1" si="51"/>
        <v>0.96950845753174519</v>
      </c>
      <c r="T243" s="29">
        <f t="shared" ca="1" si="52"/>
        <v>-3.0491542468254806E-2</v>
      </c>
      <c r="U243" s="58"/>
      <c r="V243" s="10"/>
      <c r="W243" s="10"/>
      <c r="X243" s="10"/>
      <c r="Y243" s="10"/>
      <c r="Z243" s="10"/>
      <c r="AA243" s="64">
        <f ca="1">IFERROR(Sheet3!Q243,"")</f>
        <v>70.12727339846235</v>
      </c>
      <c r="AB243" s="10" t="str">
        <f t="shared" ca="1" si="53"/>
        <v>Hedge</v>
      </c>
      <c r="AC243" s="10" t="str">
        <f t="shared" ca="1" si="54"/>
        <v/>
      </c>
      <c r="AD243" s="65">
        <f ca="1">Sheet3!N243</f>
        <v>2.4434026561682458</v>
      </c>
      <c r="AE243" s="65">
        <f ca="1">Sheet3!O243</f>
        <v>2.4729426713749194</v>
      </c>
      <c r="AF243" s="10" t="str">
        <f t="shared" ca="1" si="55"/>
        <v>Hedge</v>
      </c>
      <c r="AG243" s="10" t="str">
        <f t="shared" ca="1" si="56"/>
        <v/>
      </c>
      <c r="AH243" s="3" t="str">
        <f t="shared" ca="1" si="64"/>
        <v>Hedge</v>
      </c>
      <c r="AI243" s="5" t="str">
        <f t="shared" ca="1" si="57"/>
        <v/>
      </c>
    </row>
    <row r="244" spans="10:35" x14ac:dyDescent="0.2">
      <c r="J244" s="3">
        <v>242</v>
      </c>
      <c r="K244" s="72">
        <f t="shared" si="58"/>
        <v>3.199999999999914E-2</v>
      </c>
      <c r="L244" s="57">
        <f t="shared" ca="1" si="59"/>
        <v>117.51415136713075</v>
      </c>
      <c r="M244" s="55">
        <f t="shared" ca="1" si="60"/>
        <v>0.99089629139004887</v>
      </c>
      <c r="N244" s="56">
        <f t="shared" ca="1" si="61"/>
        <v>0.99355135001300077</v>
      </c>
      <c r="O244" s="55">
        <f t="shared" ca="1" si="62"/>
        <v>9.1037086099510969E-3</v>
      </c>
      <c r="P244" s="55">
        <f t="shared" ca="1" si="63"/>
        <v>6.4486499869992851E-3</v>
      </c>
      <c r="Q244" s="57">
        <f t="shared" ca="1" si="49"/>
        <v>30.796288181531509</v>
      </c>
      <c r="R244" s="57">
        <f t="shared" ca="1" si="50"/>
        <v>3.1937274675866378E-2</v>
      </c>
      <c r="S244" s="55">
        <f t="shared" ca="1" si="51"/>
        <v>0.99355135001300077</v>
      </c>
      <c r="T244" s="29">
        <f t="shared" ca="1" si="52"/>
        <v>-6.4486499869992331E-3</v>
      </c>
      <c r="U244" s="58"/>
      <c r="V244" s="10"/>
      <c r="W244" s="10"/>
      <c r="X244" s="10"/>
      <c r="Y244" s="10"/>
      <c r="Z244" s="10"/>
      <c r="AA244" s="64">
        <f ca="1">IFERROR(Sheet3!Q244,"")</f>
        <v>78.845058582268805</v>
      </c>
      <c r="AB244" s="10" t="str">
        <f t="shared" ca="1" si="53"/>
        <v>Hedge</v>
      </c>
      <c r="AC244" s="10" t="str">
        <f t="shared" ca="1" si="54"/>
        <v/>
      </c>
      <c r="AD244" s="65">
        <f ca="1">Sheet3!N244</f>
        <v>3.2440408692744711</v>
      </c>
      <c r="AE244" s="65">
        <f ca="1">Sheet3!O244</f>
        <v>2.9870081366412871</v>
      </c>
      <c r="AF244" s="10" t="str">
        <f t="shared" ca="1" si="55"/>
        <v/>
      </c>
      <c r="AG244" s="10" t="str">
        <f t="shared" ca="1" si="56"/>
        <v/>
      </c>
      <c r="AH244" s="3" t="str">
        <f t="shared" ca="1" si="64"/>
        <v/>
      </c>
      <c r="AI244" s="5" t="str">
        <f t="shared" ca="1" si="57"/>
        <v/>
      </c>
    </row>
    <row r="245" spans="10:35" x14ac:dyDescent="0.2">
      <c r="J245" s="3">
        <v>243</v>
      </c>
      <c r="K245" s="72">
        <f t="shared" si="58"/>
        <v>2.799999999999914E-2</v>
      </c>
      <c r="L245" s="57">
        <f t="shared" ca="1" si="59"/>
        <v>122.30747359126728</v>
      </c>
      <c r="M245" s="55">
        <f t="shared" ca="1" si="60"/>
        <v>0.99795428259505947</v>
      </c>
      <c r="N245" s="56">
        <f t="shared" ca="1" si="61"/>
        <v>0.99859667404775665</v>
      </c>
      <c r="O245" s="55">
        <f t="shared" ca="1" si="62"/>
        <v>2.0457174049405172E-3</v>
      </c>
      <c r="P245" s="55">
        <f t="shared" ca="1" si="63"/>
        <v>1.4033259522433117E-3</v>
      </c>
      <c r="Q245" s="57">
        <f t="shared" ca="1" si="49"/>
        <v>35.532329804706293</v>
      </c>
      <c r="R245" s="57">
        <f t="shared" ca="1" si="50"/>
        <v>5.892223941515895E-3</v>
      </c>
      <c r="S245" s="55">
        <f t="shared" ca="1" si="51"/>
        <v>0.99859667404775665</v>
      </c>
      <c r="T245" s="29">
        <f t="shared" ca="1" si="52"/>
        <v>-1.4033259522433505E-3</v>
      </c>
      <c r="U245" s="58"/>
      <c r="V245" s="10"/>
      <c r="W245" s="10"/>
      <c r="X245" s="10"/>
      <c r="Y245" s="10"/>
      <c r="Z245" s="10"/>
      <c r="AA245" s="64">
        <f ca="1">IFERROR(Sheet3!Q245,"")</f>
        <v>78.406110748287432</v>
      </c>
      <c r="AB245" s="10" t="str">
        <f t="shared" ca="1" si="53"/>
        <v>Hedge</v>
      </c>
      <c r="AC245" s="10" t="str">
        <f t="shared" ca="1" si="54"/>
        <v/>
      </c>
      <c r="AD245" s="65">
        <f ca="1">Sheet3!N245</f>
        <v>4.0938881548643735</v>
      </c>
      <c r="AE245" s="65">
        <f ca="1">Sheet3!O245</f>
        <v>3.7249281487900117</v>
      </c>
      <c r="AF245" s="10" t="str">
        <f t="shared" ca="1" si="55"/>
        <v/>
      </c>
      <c r="AG245" s="10" t="str">
        <f t="shared" ca="1" si="56"/>
        <v/>
      </c>
      <c r="AH245" s="3" t="str">
        <f t="shared" ca="1" si="64"/>
        <v/>
      </c>
      <c r="AI245" s="5" t="str">
        <f t="shared" ca="1" si="57"/>
        <v/>
      </c>
    </row>
    <row r="246" spans="10:35" x14ac:dyDescent="0.2">
      <c r="J246" s="3">
        <v>244</v>
      </c>
      <c r="K246" s="72">
        <f t="shared" si="58"/>
        <v>2.399999999999914E-2</v>
      </c>
      <c r="L246" s="57">
        <f t="shared" ca="1" si="59"/>
        <v>116.02819182705582</v>
      </c>
      <c r="M246" s="55">
        <f t="shared" ca="1" si="60"/>
        <v>0.99561337117145832</v>
      </c>
      <c r="N246" s="56">
        <f t="shared" ca="1" si="61"/>
        <v>0.99682567801788868</v>
      </c>
      <c r="O246" s="55">
        <f t="shared" ca="1" si="62"/>
        <v>4.3866288285416624E-3</v>
      </c>
      <c r="P246" s="55">
        <f t="shared" ca="1" si="63"/>
        <v>3.1743219821113674E-3</v>
      </c>
      <c r="Q246" s="57">
        <f t="shared" ca="1" si="49"/>
        <v>29.228411442077402</v>
      </c>
      <c r="R246" s="57">
        <f t="shared" ca="1" si="50"/>
        <v>1.2502422573862804E-2</v>
      </c>
      <c r="S246" s="55">
        <f t="shared" ca="1" si="51"/>
        <v>0.99682567801788868</v>
      </c>
      <c r="T246" s="29">
        <f t="shared" ca="1" si="52"/>
        <v>-3.1743219821113167E-3</v>
      </c>
      <c r="U246" s="58"/>
      <c r="V246" s="10"/>
      <c r="W246" s="10"/>
      <c r="X246" s="10"/>
      <c r="Y246" s="10"/>
      <c r="Z246" s="10"/>
      <c r="AA246" s="64">
        <f ca="1">IFERROR(Sheet3!Q246,"")</f>
        <v>70.562096995177455</v>
      </c>
      <c r="AB246" s="10" t="str">
        <f t="shared" ca="1" si="53"/>
        <v>Hedge</v>
      </c>
      <c r="AC246" s="10" t="str">
        <f t="shared" ca="1" si="54"/>
        <v/>
      </c>
      <c r="AD246" s="65">
        <f ca="1">Sheet3!N246</f>
        <v>3.4369765949598303</v>
      </c>
      <c r="AE246" s="65">
        <f ca="1">Sheet3!O246</f>
        <v>3.532960446236558</v>
      </c>
      <c r="AF246" s="10" t="str">
        <f t="shared" ca="1" si="55"/>
        <v>Hedge</v>
      </c>
      <c r="AG246" s="10" t="str">
        <f t="shared" ca="1" si="56"/>
        <v/>
      </c>
      <c r="AH246" s="3" t="str">
        <f t="shared" ca="1" si="64"/>
        <v>Hedge</v>
      </c>
      <c r="AI246" s="5" t="str">
        <f t="shared" ca="1" si="57"/>
        <v/>
      </c>
    </row>
    <row r="247" spans="10:35" x14ac:dyDescent="0.2">
      <c r="J247" s="3">
        <v>245</v>
      </c>
      <c r="K247" s="72">
        <f t="shared" si="58"/>
        <v>1.999999999999914E-2</v>
      </c>
      <c r="L247" s="57">
        <f t="shared" ca="1" si="59"/>
        <v>114.64647540744092</v>
      </c>
      <c r="M247" s="55">
        <f t="shared" ca="1" si="60"/>
        <v>0.99707571127674777</v>
      </c>
      <c r="N247" s="56">
        <f t="shared" ca="1" si="61"/>
        <v>0.99784915537976537</v>
      </c>
      <c r="O247" s="55">
        <f t="shared" ca="1" si="62"/>
        <v>2.9242887232522703E-3</v>
      </c>
      <c r="P247" s="55">
        <f t="shared" ca="1" si="63"/>
        <v>2.15084462023463E-3</v>
      </c>
      <c r="Q247" s="57">
        <f t="shared" ca="1" si="49"/>
        <v>27.810303384318871</v>
      </c>
      <c r="R247" s="57">
        <f t="shared" ca="1" si="50"/>
        <v>7.3688323520044452E-3</v>
      </c>
      <c r="S247" s="55">
        <f t="shared" ca="1" si="51"/>
        <v>0.99784915537976537</v>
      </c>
      <c r="T247" s="29">
        <f t="shared" ca="1" si="52"/>
        <v>-2.1508446202346265E-3</v>
      </c>
      <c r="U247" s="58"/>
      <c r="V247" s="10"/>
      <c r="W247" s="10"/>
      <c r="X247" s="10"/>
      <c r="Y247" s="10"/>
      <c r="Z247" s="10"/>
      <c r="AA247" s="64">
        <f ca="1">IFERROR(Sheet3!Q247,"")</f>
        <v>75.36394701981888</v>
      </c>
      <c r="AB247" s="10" t="str">
        <f t="shared" ca="1" si="53"/>
        <v>Hedge</v>
      </c>
      <c r="AC247" s="10" t="str">
        <f t="shared" ca="1" si="54"/>
        <v/>
      </c>
      <c r="AD247" s="65">
        <f ca="1">Sheet3!N247</f>
        <v>2.6732631340647686</v>
      </c>
      <c r="AE247" s="65">
        <f ca="1">Sheet3!O247</f>
        <v>2.9598289047886985</v>
      </c>
      <c r="AF247" s="10" t="str">
        <f t="shared" ca="1" si="55"/>
        <v>Hedge</v>
      </c>
      <c r="AG247" s="10" t="str">
        <f t="shared" ca="1" si="56"/>
        <v/>
      </c>
      <c r="AH247" s="3" t="str">
        <f t="shared" ca="1" si="64"/>
        <v>Hedge</v>
      </c>
      <c r="AI247" s="5" t="str">
        <f t="shared" ca="1" si="57"/>
        <v/>
      </c>
    </row>
    <row r="248" spans="10:35" x14ac:dyDescent="0.2">
      <c r="J248" s="3">
        <v>246</v>
      </c>
      <c r="K248" s="72">
        <f t="shared" si="58"/>
        <v>1.599999999999914E-2</v>
      </c>
      <c r="L248" s="57">
        <f t="shared" ca="1" si="59"/>
        <v>121.69349124084343</v>
      </c>
      <c r="M248" s="55">
        <f t="shared" ca="1" si="60"/>
        <v>0.99991577979035862</v>
      </c>
      <c r="N248" s="56">
        <f t="shared" ca="1" si="61"/>
        <v>0.99994111476959346</v>
      </c>
      <c r="O248" s="55">
        <f t="shared" ca="1" si="62"/>
        <v>8.4220209641416385E-5</v>
      </c>
      <c r="P248" s="55">
        <f t="shared" ca="1" si="63"/>
        <v>5.8885230406526916E-5</v>
      </c>
      <c r="Q248" s="57">
        <f t="shared" ca="1" si="49"/>
        <v>34.81883174797801</v>
      </c>
      <c r="R248" s="57">
        <f t="shared" ca="1" si="50"/>
        <v>1.5066545340013029E-4</v>
      </c>
      <c r="S248" s="55">
        <f t="shared" ca="1" si="51"/>
        <v>0.99994111476959346</v>
      </c>
      <c r="T248" s="29">
        <f t="shared" ca="1" si="52"/>
        <v>-5.8885230406535705E-5</v>
      </c>
      <c r="U248" s="58"/>
      <c r="V248" s="10"/>
      <c r="W248" s="10"/>
      <c r="X248" s="10"/>
      <c r="Y248" s="10"/>
      <c r="Z248" s="10"/>
      <c r="AA248" s="64">
        <f ca="1">IFERROR(Sheet3!Q248,"")</f>
        <v>78.246734814069598</v>
      </c>
      <c r="AB248" s="10" t="str">
        <f t="shared" ca="1" si="53"/>
        <v>Hedge</v>
      </c>
      <c r="AC248" s="10" t="str">
        <f t="shared" ca="1" si="54"/>
        <v/>
      </c>
      <c r="AD248" s="65">
        <f ca="1">Sheet3!N248</f>
        <v>3.0273338571034145</v>
      </c>
      <c r="AE248" s="65">
        <f ca="1">Sheet3!O248</f>
        <v>3.0048322063318427</v>
      </c>
      <c r="AF248" s="10" t="str">
        <f t="shared" ca="1" si="55"/>
        <v/>
      </c>
      <c r="AG248" s="10" t="str">
        <f t="shared" ca="1" si="56"/>
        <v/>
      </c>
      <c r="AH248" s="3" t="str">
        <f t="shared" ca="1" si="64"/>
        <v/>
      </c>
      <c r="AI248" s="5" t="str">
        <f t="shared" ca="1" si="57"/>
        <v/>
      </c>
    </row>
    <row r="249" spans="10:35" x14ac:dyDescent="0.2">
      <c r="J249" s="3">
        <v>247</v>
      </c>
      <c r="K249" s="72">
        <f t="shared" si="58"/>
        <v>1.199999999999914E-2</v>
      </c>
      <c r="L249" s="57">
        <f t="shared" ca="1" si="59"/>
        <v>120.29994066783365</v>
      </c>
      <c r="M249" s="55">
        <f t="shared" ca="1" si="60"/>
        <v>0.99998677605219344</v>
      </c>
      <c r="N249" s="56">
        <f t="shared" ca="1" si="61"/>
        <v>0.99999060298792886</v>
      </c>
      <c r="O249" s="55">
        <f t="shared" ca="1" si="62"/>
        <v>1.3223947806571853E-5</v>
      </c>
      <c r="P249" s="55">
        <f t="shared" ca="1" si="63"/>
        <v>9.3970120711531235E-6</v>
      </c>
      <c r="Q249" s="57">
        <f t="shared" ca="1" si="49"/>
        <v>33.39386872930767</v>
      </c>
      <c r="R249" s="57">
        <f t="shared" ca="1" si="50"/>
        <v>1.8781613141680923E-5</v>
      </c>
      <c r="S249" s="55">
        <f t="shared" ca="1" si="51"/>
        <v>0.99999060298792886</v>
      </c>
      <c r="T249" s="29">
        <f t="shared" ca="1" si="52"/>
        <v>-9.397012071143962E-6</v>
      </c>
      <c r="U249" s="58"/>
      <c r="V249" s="10"/>
      <c r="W249" s="10"/>
      <c r="X249" s="10"/>
      <c r="Y249" s="10"/>
      <c r="Z249" s="10"/>
      <c r="AA249" s="64">
        <f ca="1">IFERROR(Sheet3!Q249,"")</f>
        <v>72.388700150492681</v>
      </c>
      <c r="AB249" s="10" t="str">
        <f t="shared" ca="1" si="53"/>
        <v>Hedge</v>
      </c>
      <c r="AC249" s="10" t="str">
        <f t="shared" ca="1" si="54"/>
        <v/>
      </c>
      <c r="AD249" s="65">
        <f ca="1">Sheet3!N249</f>
        <v>2.8285425758491698</v>
      </c>
      <c r="AE249" s="65">
        <f ca="1">Sheet3!O249</f>
        <v>2.887305786010061</v>
      </c>
      <c r="AF249" s="10" t="str">
        <f t="shared" ca="1" si="55"/>
        <v>Hedge</v>
      </c>
      <c r="AG249" s="10" t="str">
        <f t="shared" ca="1" si="56"/>
        <v/>
      </c>
      <c r="AH249" s="3" t="str">
        <f t="shared" ca="1" si="64"/>
        <v>Hedge</v>
      </c>
      <c r="AI249" s="5" t="str">
        <f t="shared" ca="1" si="57"/>
        <v/>
      </c>
    </row>
    <row r="250" spans="10:35" x14ac:dyDescent="0.2">
      <c r="J250" s="3">
        <v>248</v>
      </c>
      <c r="K250" s="72">
        <f t="shared" si="58"/>
        <v>7.9999999999991397E-3</v>
      </c>
      <c r="L250" s="57">
        <f t="shared" ca="1" si="59"/>
        <v>117.78121928330467</v>
      </c>
      <c r="M250" s="55">
        <f t="shared" ca="1" si="60"/>
        <v>0.99999927649662235</v>
      </c>
      <c r="N250" s="56">
        <f t="shared" ca="1" si="61"/>
        <v>0.99999947232956266</v>
      </c>
      <c r="O250" s="55">
        <f t="shared" ca="1" si="62"/>
        <v>7.2350337763738108E-7</v>
      </c>
      <c r="P250" s="55">
        <f t="shared" ca="1" si="63"/>
        <v>5.2767043736829211E-7</v>
      </c>
      <c r="Q250" s="57">
        <f t="shared" ca="1" si="49"/>
        <v>30.84383748813822</v>
      </c>
      <c r="R250" s="57">
        <f t="shared" ca="1" si="50"/>
        <v>7.4982242126046339E-7</v>
      </c>
      <c r="S250" s="55">
        <f t="shared" ca="1" si="51"/>
        <v>0.99999947232956266</v>
      </c>
      <c r="T250" s="29">
        <f t="shared" ca="1" si="52"/>
        <v>-5.276704373446961E-7</v>
      </c>
      <c r="U250" s="58"/>
      <c r="V250" s="10"/>
      <c r="W250" s="10"/>
      <c r="X250" s="10"/>
      <c r="Y250" s="10"/>
      <c r="Z250" s="10"/>
      <c r="AA250" s="64">
        <f ca="1">IFERROR(Sheet3!Q250,"")</f>
        <v>66.673294504209423</v>
      </c>
      <c r="AB250" s="10" t="str">
        <f t="shared" ca="1" si="53"/>
        <v/>
      </c>
      <c r="AC250" s="10" t="str">
        <f t="shared" ca="1" si="54"/>
        <v/>
      </c>
      <c r="AD250" s="65">
        <f ca="1">Sheet3!N250</f>
        <v>2.1981215361864201</v>
      </c>
      <c r="AE250" s="65">
        <f ca="1">Sheet3!O250</f>
        <v>2.4278496194609671</v>
      </c>
      <c r="AF250" s="10" t="str">
        <f t="shared" ca="1" si="55"/>
        <v>Hedge</v>
      </c>
      <c r="AG250" s="10" t="str">
        <f t="shared" ca="1" si="56"/>
        <v/>
      </c>
      <c r="AH250" s="3" t="str">
        <f t="shared" ca="1" si="64"/>
        <v/>
      </c>
      <c r="AI250" s="5" t="str">
        <f t="shared" ca="1" si="57"/>
        <v/>
      </c>
    </row>
    <row r="251" spans="10:35" ht="17" thickBot="1" x14ac:dyDescent="0.25">
      <c r="J251" s="46">
        <v>249</v>
      </c>
      <c r="K251" s="73">
        <f t="shared" si="58"/>
        <v>3.9999999999991397E-3</v>
      </c>
      <c r="L251" s="66">
        <f t="shared" ca="1" si="59"/>
        <v>125.27317258216378</v>
      </c>
      <c r="M251" s="52">
        <f t="shared" ca="1" si="60"/>
        <v>0.99999999999999989</v>
      </c>
      <c r="N251" s="53">
        <f t="shared" ca="1" si="61"/>
        <v>0.99999999999999989</v>
      </c>
      <c r="O251" s="52">
        <f t="shared" ca="1" si="62"/>
        <v>1.0072755500603458E-16</v>
      </c>
      <c r="P251" s="52">
        <f t="shared" ca="1" si="63"/>
        <v>6.9564035633436982E-17</v>
      </c>
      <c r="Q251" s="66">
        <f t="shared" ca="1" si="49"/>
        <v>38.304486945240228</v>
      </c>
      <c r="R251" s="66">
        <f t="shared" ca="1" si="50"/>
        <v>4.5635624876405698E-17</v>
      </c>
      <c r="S251" s="52">
        <f t="shared" ca="1" si="51"/>
        <v>0.99999999999999989</v>
      </c>
      <c r="T251" s="67">
        <f t="shared" ca="1" si="52"/>
        <v>-1.1102230246251565E-16</v>
      </c>
      <c r="U251" s="68"/>
      <c r="V251" s="69"/>
      <c r="W251" s="69"/>
      <c r="X251" s="69"/>
      <c r="Y251" s="69"/>
      <c r="Z251" s="69"/>
      <c r="AA251" s="70">
        <f ca="1">IFERROR(Sheet3!Q251,"")</f>
        <v>68.857714328420741</v>
      </c>
      <c r="AB251" s="69" t="str">
        <f t="shared" ca="1" si="53"/>
        <v/>
      </c>
      <c r="AC251" s="69" t="str">
        <f t="shared" ca="1" si="54"/>
        <v/>
      </c>
      <c r="AD251" s="71">
        <f ca="1">Sheet3!N251</f>
        <v>2.7142826524684125</v>
      </c>
      <c r="AE251" s="71">
        <f ca="1">Sheet3!O251</f>
        <v>2.6188049747992643</v>
      </c>
      <c r="AF251" s="69" t="str">
        <f t="shared" ca="1" si="55"/>
        <v/>
      </c>
      <c r="AG251" s="69" t="str">
        <f t="shared" ca="1" si="56"/>
        <v/>
      </c>
      <c r="AH251" s="46" t="str">
        <f t="shared" ca="1" si="64"/>
        <v/>
      </c>
      <c r="AI251" s="47" t="str">
        <f t="shared" ca="1" si="57"/>
        <v/>
      </c>
    </row>
    <row r="269" spans="3:7" x14ac:dyDescent="0.2">
      <c r="C269" s="39"/>
      <c r="D269" s="43"/>
      <c r="E269" s="40"/>
      <c r="F269" s="41"/>
      <c r="G269" s="42"/>
    </row>
  </sheetData>
  <conditionalFormatting sqref="AD1:AE251">
    <cfRule type="containsErrors" dxfId="1" priority="1">
      <formula>ISERROR(AD1)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341-3966-DC48-BB6E-DC03FBEAA3B4}">
  <sheetPr codeName="Sheet3"/>
  <dimension ref="D1:T1973"/>
  <sheetViews>
    <sheetView zoomScale="75" workbookViewId="0">
      <selection activeCell="T5" sqref="T5"/>
    </sheetView>
  </sheetViews>
  <sheetFormatPr baseColWidth="10" defaultRowHeight="16" x14ac:dyDescent="0.2"/>
  <cols>
    <col min="6" max="6" width="15.5" bestFit="1" customWidth="1"/>
    <col min="7" max="11" width="10.83203125" style="59"/>
    <col min="12" max="12" width="10.33203125" style="59" bestFit="1" customWidth="1"/>
    <col min="13" max="13" width="10.83203125" style="59" bestFit="1"/>
    <col min="14" max="14" width="10.83203125" style="51"/>
    <col min="15" max="15" width="11.83203125" style="51" bestFit="1" customWidth="1"/>
    <col min="16" max="16" width="14" style="59" bestFit="1" customWidth="1"/>
    <col min="17" max="18" width="10.83203125" style="59"/>
    <col min="19" max="19" width="13.5" bestFit="1" customWidth="1"/>
    <col min="20" max="20" width="11.83203125" bestFit="1" customWidth="1"/>
  </cols>
  <sheetData>
    <row r="1" spans="4:20" x14ac:dyDescent="0.2">
      <c r="D1" t="s">
        <v>63</v>
      </c>
      <c r="G1" s="59" t="s">
        <v>62</v>
      </c>
      <c r="H1" s="59" t="s">
        <v>61</v>
      </c>
      <c r="I1" s="59" t="s">
        <v>60</v>
      </c>
      <c r="J1" s="59" t="s">
        <v>59</v>
      </c>
      <c r="K1" s="59" t="s">
        <v>58</v>
      </c>
      <c r="L1" s="59" t="s">
        <v>57</v>
      </c>
      <c r="M1" s="59" t="s">
        <v>56</v>
      </c>
      <c r="N1" s="51" t="s">
        <v>55</v>
      </c>
      <c r="O1" s="51" t="s">
        <v>54</v>
      </c>
      <c r="P1" s="59" t="s">
        <v>53</v>
      </c>
      <c r="Q1" s="59" t="s">
        <v>44</v>
      </c>
      <c r="S1" s="62" t="s">
        <v>52</v>
      </c>
      <c r="T1" s="62" t="s">
        <v>51</v>
      </c>
    </row>
    <row r="2" spans="4:20" x14ac:dyDescent="0.2">
      <c r="D2">
        <f>Sheet2!L2</f>
        <v>90</v>
      </c>
      <c r="F2" s="60"/>
      <c r="H2" s="59" t="e">
        <f t="shared" ref="H2:H65" ca="1" si="0">SUM(OFFSET(H2,(-1*$T$2+1),-4,$T$2,1))/$T$2</f>
        <v>#REF!</v>
      </c>
      <c r="I2" s="59" t="e">
        <f t="shared" ref="I2:I65" ca="1" si="1">H2+$T$3*STDEV(OFFSET(I2,(-1*$T$2+1),-5,$T$2,1))</f>
        <v>#REF!</v>
      </c>
      <c r="J2" s="59" t="e">
        <f t="shared" ref="J2:J65" ca="1" si="2">H2-$T$3*STDEV(OFFSET(J2,(-1*$T$2+1),-6,$T$2,1))</f>
        <v>#REF!</v>
      </c>
      <c r="K2" s="59">
        <f>D2</f>
        <v>90</v>
      </c>
      <c r="L2" s="59">
        <f>D2</f>
        <v>90</v>
      </c>
      <c r="M2" s="59">
        <f>D2</f>
        <v>90</v>
      </c>
      <c r="N2" s="51">
        <f t="shared" ref="N2:N65" si="3">L2-M2</f>
        <v>0</v>
      </c>
      <c r="O2" s="51">
        <f>N2</f>
        <v>0</v>
      </c>
      <c r="P2" s="59">
        <v>0</v>
      </c>
      <c r="Q2" s="59" t="e">
        <f t="shared" ref="Q2:Q65" ca="1" si="4">100-100/(1+(SUMIF(OFFSET(Q2,(-1*$T$7)+1,-1,$T$7,1),"&gt;=0")/$T$7)/ABS((SUMIF(OFFSET(Q2,(-1*$T$7)+1,-1,$T$7,1),"&lt;0")/$T$7)))</f>
        <v>#REF!</v>
      </c>
      <c r="S2" s="59" t="s">
        <v>50</v>
      </c>
      <c r="T2" s="59">
        <f>Sheet2!B15</f>
        <v>20</v>
      </c>
    </row>
    <row r="3" spans="4:20" x14ac:dyDescent="0.2">
      <c r="D3">
        <f ca="1">Sheet2!L3</f>
        <v>89.840634750844004</v>
      </c>
      <c r="F3" s="60"/>
      <c r="H3" s="59" t="e">
        <f t="shared" ca="1" si="0"/>
        <v>#REF!</v>
      </c>
      <c r="I3" s="59" t="e">
        <f t="shared" ca="1" si="1"/>
        <v>#REF!</v>
      </c>
      <c r="J3" s="59" t="e">
        <f t="shared" ca="1" si="2"/>
        <v>#REF!</v>
      </c>
      <c r="K3" s="59">
        <f t="shared" ref="K3:K66" ca="1" si="5">D3*2/(1+$T$2)+K2*(1-2/(1+$T$2))</f>
        <v>89.984822357223237</v>
      </c>
      <c r="L3" s="59">
        <f t="shared" ref="L3:L66" ca="1" si="6">D3*2/(1+$T$4)+L2*(1-2/(1+$T$4))</f>
        <v>89.946878250281344</v>
      </c>
      <c r="M3" s="59">
        <f t="shared" ref="M3:M66" ca="1" si="7">D3*2/(1+$T$5)+M2*(1-2/(1+$T$5))</f>
        <v>89.968126950168795</v>
      </c>
      <c r="N3" s="51">
        <f t="shared" ca="1" si="3"/>
        <v>-2.1248699887451039E-2</v>
      </c>
      <c r="O3" s="51">
        <f t="shared" ref="O3:O66" ca="1" si="8">N3*2/(1+$T$6)+O2*(1-2/(1+$T$6))</f>
        <v>-1.4165799924967359E-2</v>
      </c>
      <c r="P3" s="59">
        <f t="shared" ref="P3:P66" ca="1" si="9">D3-D2</f>
        <v>-0.15936524915599648</v>
      </c>
      <c r="Q3" s="59" t="e">
        <f t="shared" ca="1" si="4"/>
        <v>#REF!</v>
      </c>
      <c r="S3" s="59" t="s">
        <v>49</v>
      </c>
      <c r="T3" s="59">
        <v>2.75</v>
      </c>
    </row>
    <row r="4" spans="4:20" x14ac:dyDescent="0.2">
      <c r="D4">
        <f ca="1">Sheet2!L4</f>
        <v>94.279753433079023</v>
      </c>
      <c r="F4" s="60"/>
      <c r="H4" s="59" t="e">
        <f t="shared" ca="1" si="0"/>
        <v>#REF!</v>
      </c>
      <c r="I4" s="59" t="e">
        <f t="shared" ca="1" si="1"/>
        <v>#REF!</v>
      </c>
      <c r="J4" s="59" t="e">
        <f t="shared" ca="1" si="2"/>
        <v>#REF!</v>
      </c>
      <c r="K4" s="59">
        <f t="shared" ca="1" si="5"/>
        <v>90.393863412066651</v>
      </c>
      <c r="L4" s="59">
        <f t="shared" ca="1" si="6"/>
        <v>91.39116997788058</v>
      </c>
      <c r="M4" s="59">
        <f t="shared" ca="1" si="7"/>
        <v>90.830452246750838</v>
      </c>
      <c r="N4" s="51">
        <f t="shared" ca="1" si="3"/>
        <v>0.56071773112974199</v>
      </c>
      <c r="O4" s="51">
        <f t="shared" ca="1" si="8"/>
        <v>0.36908988744483889</v>
      </c>
      <c r="P4" s="59">
        <f t="shared" ca="1" si="9"/>
        <v>4.4391186822350193</v>
      </c>
      <c r="Q4" s="59" t="e">
        <f t="shared" ca="1" si="4"/>
        <v>#REF!</v>
      </c>
      <c r="S4" s="59" t="s">
        <v>48</v>
      </c>
      <c r="T4" s="59">
        <f>Sheet2!B17</f>
        <v>5</v>
      </c>
    </row>
    <row r="5" spans="4:20" x14ac:dyDescent="0.2">
      <c r="D5">
        <f ca="1">Sheet2!L5</f>
        <v>91.723884268620026</v>
      </c>
      <c r="F5" s="60"/>
      <c r="H5" s="59" t="e">
        <f t="shared" ca="1" si="0"/>
        <v>#REF!</v>
      </c>
      <c r="I5" s="59" t="e">
        <f t="shared" ca="1" si="1"/>
        <v>#REF!</v>
      </c>
      <c r="J5" s="59" t="e">
        <f t="shared" ca="1" si="2"/>
        <v>#REF!</v>
      </c>
      <c r="K5" s="59">
        <f t="shared" ca="1" si="5"/>
        <v>90.520532065071734</v>
      </c>
      <c r="L5" s="59">
        <f t="shared" ca="1" si="6"/>
        <v>91.502074741460405</v>
      </c>
      <c r="M5" s="59">
        <f t="shared" ca="1" si="7"/>
        <v>91.009138651124687</v>
      </c>
      <c r="N5" s="51">
        <f t="shared" ca="1" si="3"/>
        <v>0.49293609033571784</v>
      </c>
      <c r="O5" s="51">
        <f t="shared" ca="1" si="8"/>
        <v>0.45165402270542487</v>
      </c>
      <c r="P5" s="59">
        <f t="shared" ca="1" si="9"/>
        <v>-2.555869164458997</v>
      </c>
      <c r="Q5" s="59" t="e">
        <f t="shared" ca="1" si="4"/>
        <v>#REF!</v>
      </c>
      <c r="S5" s="59" t="s">
        <v>47</v>
      </c>
      <c r="T5" s="59">
        <f>Sheet2!B18</f>
        <v>9</v>
      </c>
    </row>
    <row r="6" spans="4:20" x14ac:dyDescent="0.2">
      <c r="D6">
        <f ca="1">Sheet2!L6</f>
        <v>87.330152770476474</v>
      </c>
      <c r="F6" s="60"/>
      <c r="H6" s="59" t="e">
        <f t="shared" ca="1" si="0"/>
        <v>#REF!</v>
      </c>
      <c r="I6" s="59" t="e">
        <f t="shared" ca="1" si="1"/>
        <v>#REF!</v>
      </c>
      <c r="J6" s="59" t="e">
        <f t="shared" ca="1" si="2"/>
        <v>#REF!</v>
      </c>
      <c r="K6" s="59">
        <f t="shared" ca="1" si="5"/>
        <v>90.216686417967423</v>
      </c>
      <c r="L6" s="59">
        <f t="shared" ca="1" si="6"/>
        <v>90.11143408446577</v>
      </c>
      <c r="M6" s="59">
        <f t="shared" ca="1" si="7"/>
        <v>90.27334147499505</v>
      </c>
      <c r="N6" s="51">
        <f t="shared" ca="1" si="3"/>
        <v>-0.16190739052927938</v>
      </c>
      <c r="O6" s="51">
        <f t="shared" ca="1" si="8"/>
        <v>4.2613080548955379E-2</v>
      </c>
      <c r="P6" s="59">
        <f t="shared" ca="1" si="9"/>
        <v>-4.393731498143552</v>
      </c>
      <c r="Q6" s="59" t="e">
        <f t="shared" ca="1" si="4"/>
        <v>#REF!</v>
      </c>
      <c r="S6" s="59" t="s">
        <v>46</v>
      </c>
      <c r="T6" s="59">
        <f>Sheet2!B19</f>
        <v>2</v>
      </c>
    </row>
    <row r="7" spans="4:20" x14ac:dyDescent="0.2">
      <c r="D7">
        <f ca="1">Sheet2!L7</f>
        <v>88.24561341335496</v>
      </c>
      <c r="F7" s="60"/>
      <c r="H7" s="59" t="e">
        <f t="shared" ca="1" si="0"/>
        <v>#REF!</v>
      </c>
      <c r="I7" s="59" t="e">
        <f t="shared" ca="1" si="1"/>
        <v>#REF!</v>
      </c>
      <c r="J7" s="59" t="e">
        <f t="shared" ca="1" si="2"/>
        <v>#REF!</v>
      </c>
      <c r="K7" s="59">
        <f t="shared" ca="1" si="5"/>
        <v>90.028965179432902</v>
      </c>
      <c r="L7" s="59">
        <f t="shared" ca="1" si="6"/>
        <v>89.489493860762167</v>
      </c>
      <c r="M7" s="59">
        <f t="shared" ca="1" si="7"/>
        <v>89.867795862667037</v>
      </c>
      <c r="N7" s="51">
        <f t="shared" ca="1" si="3"/>
        <v>-0.37830200190487062</v>
      </c>
      <c r="O7" s="51">
        <f t="shared" ca="1" si="8"/>
        <v>-0.23799697442026194</v>
      </c>
      <c r="P7" s="59">
        <f t="shared" ca="1" si="9"/>
        <v>0.91546064287848594</v>
      </c>
      <c r="Q7" s="59" t="e">
        <f t="shared" ca="1" si="4"/>
        <v>#REF!</v>
      </c>
      <c r="S7" s="59" t="s">
        <v>45</v>
      </c>
      <c r="T7" s="59">
        <f>Sheet2!B11</f>
        <v>14</v>
      </c>
    </row>
    <row r="8" spans="4:20" x14ac:dyDescent="0.2">
      <c r="D8">
        <f ca="1">Sheet2!L8</f>
        <v>92.98817196816789</v>
      </c>
      <c r="F8" s="60"/>
      <c r="H8" s="59" t="e">
        <f t="shared" ca="1" si="0"/>
        <v>#REF!</v>
      </c>
      <c r="I8" s="59" t="e">
        <f t="shared" ca="1" si="1"/>
        <v>#REF!</v>
      </c>
      <c r="J8" s="59" t="e">
        <f t="shared" ca="1" si="2"/>
        <v>#REF!</v>
      </c>
      <c r="K8" s="59">
        <f t="shared" ca="1" si="5"/>
        <v>90.310794397407662</v>
      </c>
      <c r="L8" s="59">
        <f t="shared" ca="1" si="6"/>
        <v>90.655719896564079</v>
      </c>
      <c r="M8" s="59">
        <f t="shared" ca="1" si="7"/>
        <v>90.491871083767222</v>
      </c>
      <c r="N8" s="51">
        <f t="shared" ca="1" si="3"/>
        <v>0.16384881279685715</v>
      </c>
      <c r="O8" s="51">
        <f t="shared" ca="1" si="8"/>
        <v>2.9900217057817438E-2</v>
      </c>
      <c r="P8" s="59">
        <f t="shared" ca="1" si="9"/>
        <v>4.7425585548129305</v>
      </c>
      <c r="Q8" s="59" t="e">
        <f t="shared" ca="1" si="4"/>
        <v>#REF!</v>
      </c>
    </row>
    <row r="9" spans="4:20" x14ac:dyDescent="0.2">
      <c r="D9">
        <f ca="1">Sheet2!L9</f>
        <v>90.633175490798124</v>
      </c>
      <c r="F9" s="60"/>
      <c r="H9" s="59" t="e">
        <f t="shared" ca="1" si="0"/>
        <v>#REF!</v>
      </c>
      <c r="I9" s="59" t="e">
        <f t="shared" ca="1" si="1"/>
        <v>#REF!</v>
      </c>
      <c r="J9" s="59" t="e">
        <f t="shared" ca="1" si="2"/>
        <v>#REF!</v>
      </c>
      <c r="K9" s="59">
        <f t="shared" ca="1" si="5"/>
        <v>90.341497358682943</v>
      </c>
      <c r="L9" s="59">
        <f t="shared" ca="1" si="6"/>
        <v>90.648205094642094</v>
      </c>
      <c r="M9" s="59">
        <f t="shared" ca="1" si="7"/>
        <v>90.520131965173405</v>
      </c>
      <c r="N9" s="51">
        <f t="shared" ca="1" si="3"/>
        <v>0.12807312946868876</v>
      </c>
      <c r="O9" s="51">
        <f t="shared" ca="1" si="8"/>
        <v>9.5348825331731654E-2</v>
      </c>
      <c r="P9" s="59">
        <f t="shared" ca="1" si="9"/>
        <v>-2.3549964773697667</v>
      </c>
      <c r="Q9" s="59" t="e">
        <f t="shared" ca="1" si="4"/>
        <v>#REF!</v>
      </c>
    </row>
    <row r="10" spans="4:20" x14ac:dyDescent="0.2">
      <c r="D10">
        <f ca="1">Sheet2!L10</f>
        <v>84.900851406067559</v>
      </c>
      <c r="F10" s="60"/>
      <c r="H10" s="59" t="e">
        <f t="shared" ca="1" si="0"/>
        <v>#REF!</v>
      </c>
      <c r="I10" s="59" t="e">
        <f t="shared" ca="1" si="1"/>
        <v>#REF!</v>
      </c>
      <c r="J10" s="59" t="e">
        <f t="shared" ca="1" si="2"/>
        <v>#REF!</v>
      </c>
      <c r="K10" s="59">
        <f t="shared" ca="1" si="5"/>
        <v>89.823340601290994</v>
      </c>
      <c r="L10" s="59">
        <f t="shared" ca="1" si="6"/>
        <v>88.73242053178393</v>
      </c>
      <c r="M10" s="59">
        <f t="shared" ca="1" si="7"/>
        <v>89.39627585335225</v>
      </c>
      <c r="N10" s="51">
        <f t="shared" ca="1" si="3"/>
        <v>-0.66385532156832028</v>
      </c>
      <c r="O10" s="51">
        <f t="shared" ca="1" si="8"/>
        <v>-0.41078727260163628</v>
      </c>
      <c r="P10" s="59">
        <f t="shared" ca="1" si="9"/>
        <v>-5.7323240847305641</v>
      </c>
      <c r="Q10" s="59" t="e">
        <f t="shared" ca="1" si="4"/>
        <v>#REF!</v>
      </c>
    </row>
    <row r="11" spans="4:20" x14ac:dyDescent="0.2">
      <c r="D11">
        <f ca="1">Sheet2!L11</f>
        <v>83.433492133851146</v>
      </c>
      <c r="F11" s="60"/>
      <c r="H11" s="59" t="e">
        <f t="shared" ca="1" si="0"/>
        <v>#REF!</v>
      </c>
      <c r="I11" s="59" t="e">
        <f t="shared" ca="1" si="1"/>
        <v>#REF!</v>
      </c>
      <c r="J11" s="59" t="e">
        <f t="shared" ca="1" si="2"/>
        <v>#REF!</v>
      </c>
      <c r="K11" s="59">
        <f t="shared" ca="1" si="5"/>
        <v>89.214783604391954</v>
      </c>
      <c r="L11" s="59">
        <f t="shared" ca="1" si="6"/>
        <v>86.966111065806345</v>
      </c>
      <c r="M11" s="59">
        <f t="shared" ca="1" si="7"/>
        <v>88.203719109452038</v>
      </c>
      <c r="N11" s="51">
        <f t="shared" ca="1" si="3"/>
        <v>-1.2376080436456931</v>
      </c>
      <c r="O11" s="51">
        <f t="shared" ca="1" si="8"/>
        <v>-0.96200111996434079</v>
      </c>
      <c r="P11" s="59">
        <f t="shared" ca="1" si="9"/>
        <v>-1.467359272216413</v>
      </c>
      <c r="Q11" s="59" t="e">
        <f t="shared" ca="1" si="4"/>
        <v>#REF!</v>
      </c>
    </row>
    <row r="12" spans="4:20" x14ac:dyDescent="0.2">
      <c r="D12">
        <f ca="1">Sheet2!L12</f>
        <v>92.033704910864955</v>
      </c>
      <c r="F12" s="60"/>
      <c r="H12" s="59" t="e">
        <f t="shared" ca="1" si="0"/>
        <v>#REF!</v>
      </c>
      <c r="I12" s="59" t="e">
        <f t="shared" ca="1" si="1"/>
        <v>#REF!</v>
      </c>
      <c r="J12" s="59" t="e">
        <f t="shared" ca="1" si="2"/>
        <v>#REF!</v>
      </c>
      <c r="K12" s="59">
        <f t="shared" ca="1" si="5"/>
        <v>89.483252300246534</v>
      </c>
      <c r="L12" s="59">
        <f t="shared" ca="1" si="6"/>
        <v>88.655309014159229</v>
      </c>
      <c r="M12" s="59">
        <f t="shared" ca="1" si="7"/>
        <v>88.969716269734619</v>
      </c>
      <c r="N12" s="51">
        <f t="shared" ca="1" si="3"/>
        <v>-0.3144072555753894</v>
      </c>
      <c r="O12" s="51">
        <f t="shared" ca="1" si="8"/>
        <v>-0.5302718770383732</v>
      </c>
      <c r="P12" s="59">
        <f t="shared" ca="1" si="9"/>
        <v>8.6002127770138088</v>
      </c>
      <c r="Q12" s="59" t="e">
        <f t="shared" ca="1" si="4"/>
        <v>#REF!</v>
      </c>
    </row>
    <row r="13" spans="4:20" x14ac:dyDescent="0.2">
      <c r="D13">
        <f ca="1">Sheet2!L13</f>
        <v>91.689918593913987</v>
      </c>
      <c r="F13" s="60"/>
      <c r="H13" s="59" t="e">
        <f t="shared" ca="1" si="0"/>
        <v>#REF!</v>
      </c>
      <c r="I13" s="59" t="e">
        <f t="shared" ca="1" si="1"/>
        <v>#REF!</v>
      </c>
      <c r="J13" s="59" t="e">
        <f t="shared" ca="1" si="2"/>
        <v>#REF!</v>
      </c>
      <c r="K13" s="59">
        <f t="shared" ca="1" si="5"/>
        <v>89.693410994881532</v>
      </c>
      <c r="L13" s="59">
        <f t="shared" ca="1" si="6"/>
        <v>89.666845540744163</v>
      </c>
      <c r="M13" s="59">
        <f t="shared" ca="1" si="7"/>
        <v>89.513756734570492</v>
      </c>
      <c r="N13" s="51">
        <f t="shared" ca="1" si="3"/>
        <v>0.15308880617367038</v>
      </c>
      <c r="O13" s="51">
        <f t="shared" ca="1" si="8"/>
        <v>-7.469808823034417E-2</v>
      </c>
      <c r="P13" s="59">
        <f t="shared" ca="1" si="9"/>
        <v>-0.34378631695096828</v>
      </c>
      <c r="Q13" s="59" t="e">
        <f t="shared" ca="1" si="4"/>
        <v>#REF!</v>
      </c>
    </row>
    <row r="14" spans="4:20" x14ac:dyDescent="0.2">
      <c r="D14">
        <f ca="1">Sheet2!L14</f>
        <v>93.881482251151454</v>
      </c>
      <c r="F14" s="60"/>
      <c r="H14" s="59" t="e">
        <f t="shared" ca="1" si="0"/>
        <v>#REF!</v>
      </c>
      <c r="I14" s="59" t="e">
        <f t="shared" ca="1" si="1"/>
        <v>#REF!</v>
      </c>
      <c r="J14" s="59" t="e">
        <f t="shared" ca="1" si="2"/>
        <v>#REF!</v>
      </c>
      <c r="K14" s="59">
        <f t="shared" ca="1" si="5"/>
        <v>90.092274924050102</v>
      </c>
      <c r="L14" s="59">
        <f t="shared" ca="1" si="6"/>
        <v>91.07172444421326</v>
      </c>
      <c r="M14" s="59">
        <f t="shared" ca="1" si="7"/>
        <v>90.387301837886682</v>
      </c>
      <c r="N14" s="51">
        <f t="shared" ca="1" si="3"/>
        <v>0.68442260632657792</v>
      </c>
      <c r="O14" s="51">
        <f t="shared" ca="1" si="8"/>
        <v>0.43138237480760389</v>
      </c>
      <c r="P14" s="59">
        <f t="shared" ca="1" si="9"/>
        <v>2.1915636572374666</v>
      </c>
      <c r="Q14" s="59">
        <f t="shared" ca="1" si="4"/>
        <v>55.121182676183146</v>
      </c>
    </row>
    <row r="15" spans="4:20" x14ac:dyDescent="0.2">
      <c r="D15">
        <f ca="1">Sheet2!L15</f>
        <v>99.720807809479865</v>
      </c>
      <c r="F15" s="60"/>
      <c r="H15" s="59" t="e">
        <f t="shared" ca="1" si="0"/>
        <v>#REF!</v>
      </c>
      <c r="I15" s="59" t="e">
        <f t="shared" ca="1" si="1"/>
        <v>#REF!</v>
      </c>
      <c r="J15" s="59" t="e">
        <f t="shared" ca="1" si="2"/>
        <v>#REF!</v>
      </c>
      <c r="K15" s="59">
        <f t="shared" ca="1" si="5"/>
        <v>91.009278055995793</v>
      </c>
      <c r="L15" s="59">
        <f t="shared" ca="1" si="6"/>
        <v>93.954752232635457</v>
      </c>
      <c r="M15" s="59">
        <f t="shared" ca="1" si="7"/>
        <v>92.254003032205333</v>
      </c>
      <c r="N15" s="51">
        <f t="shared" ca="1" si="3"/>
        <v>1.7007492004301241</v>
      </c>
      <c r="O15" s="51">
        <f t="shared" ca="1" si="8"/>
        <v>1.2776269252226176</v>
      </c>
      <c r="P15" s="59">
        <f t="shared" ca="1" si="9"/>
        <v>5.8393255583284116</v>
      </c>
      <c r="Q15" s="59">
        <f t="shared" ca="1" si="4"/>
        <v>61.113134175471927</v>
      </c>
    </row>
    <row r="16" spans="4:20" x14ac:dyDescent="0.2">
      <c r="D16">
        <f ca="1">Sheet2!L16</f>
        <v>98.702248024630777</v>
      </c>
      <c r="F16" s="60"/>
      <c r="H16" s="59" t="e">
        <f t="shared" ca="1" si="0"/>
        <v>#REF!</v>
      </c>
      <c r="I16" s="59" t="e">
        <f t="shared" ca="1" si="1"/>
        <v>#REF!</v>
      </c>
      <c r="J16" s="59" t="e">
        <f t="shared" ca="1" si="2"/>
        <v>#REF!</v>
      </c>
      <c r="K16" s="59">
        <f t="shared" ca="1" si="5"/>
        <v>91.741941862532457</v>
      </c>
      <c r="L16" s="59">
        <f t="shared" ca="1" si="6"/>
        <v>95.537250829967235</v>
      </c>
      <c r="M16" s="59">
        <f t="shared" ca="1" si="7"/>
        <v>93.543652030690424</v>
      </c>
      <c r="N16" s="51">
        <f t="shared" ca="1" si="3"/>
        <v>1.9935987992768105</v>
      </c>
      <c r="O16" s="51">
        <f t="shared" ca="1" si="8"/>
        <v>1.7549415079254129</v>
      </c>
      <c r="P16" s="59">
        <f t="shared" ca="1" si="9"/>
        <v>-1.0185597848490886</v>
      </c>
      <c r="Q16" s="59">
        <f t="shared" ca="1" si="4"/>
        <v>59.722262778413075</v>
      </c>
    </row>
    <row r="17" spans="4:20" x14ac:dyDescent="0.2">
      <c r="D17">
        <f ca="1">Sheet2!L17</f>
        <v>96.658513013226639</v>
      </c>
      <c r="F17" s="60"/>
      <c r="H17" s="59" t="e">
        <f t="shared" ca="1" si="0"/>
        <v>#REF!</v>
      </c>
      <c r="I17" s="59" t="e">
        <f t="shared" ca="1" si="1"/>
        <v>#REF!</v>
      </c>
      <c r="J17" s="59" t="e">
        <f t="shared" ca="1" si="2"/>
        <v>#REF!</v>
      </c>
      <c r="K17" s="59">
        <f t="shared" ca="1" si="5"/>
        <v>92.210186734027147</v>
      </c>
      <c r="L17" s="59">
        <f t="shared" ca="1" si="6"/>
        <v>95.911004891053722</v>
      </c>
      <c r="M17" s="59">
        <f t="shared" ca="1" si="7"/>
        <v>94.166624227197673</v>
      </c>
      <c r="N17" s="51">
        <f t="shared" ca="1" si="3"/>
        <v>1.7443806638560488</v>
      </c>
      <c r="O17" s="51">
        <f t="shared" ca="1" si="8"/>
        <v>1.7479009452125034</v>
      </c>
      <c r="P17" s="59">
        <f t="shared" ca="1" si="9"/>
        <v>-2.0437350114041379</v>
      </c>
      <c r="Q17" s="59">
        <f t="shared" ca="1" si="4"/>
        <v>57.309265335627536</v>
      </c>
    </row>
    <row r="18" spans="4:20" x14ac:dyDescent="0.2">
      <c r="D18">
        <f ca="1">Sheet2!L18</f>
        <v>100.59291221652177</v>
      </c>
      <c r="F18" s="60"/>
      <c r="H18" s="59" t="e">
        <f t="shared" ca="1" si="0"/>
        <v>#REF!</v>
      </c>
      <c r="I18" s="59" t="e">
        <f t="shared" ca="1" si="1"/>
        <v>#REF!</v>
      </c>
      <c r="J18" s="59" t="e">
        <f t="shared" ca="1" si="2"/>
        <v>#REF!</v>
      </c>
      <c r="K18" s="59">
        <f t="shared" ca="1" si="5"/>
        <v>93.008541541883787</v>
      </c>
      <c r="L18" s="59">
        <f t="shared" ca="1" si="6"/>
        <v>97.471640666209737</v>
      </c>
      <c r="M18" s="59">
        <f t="shared" ca="1" si="7"/>
        <v>95.451881825062486</v>
      </c>
      <c r="N18" s="51">
        <f t="shared" ca="1" si="3"/>
        <v>2.0197588411472509</v>
      </c>
      <c r="O18" s="51">
        <f t="shared" ca="1" si="8"/>
        <v>1.9291395425023352</v>
      </c>
      <c r="P18" s="59">
        <f t="shared" ca="1" si="9"/>
        <v>3.9343992032951292</v>
      </c>
      <c r="Q18" s="59">
        <f t="shared" ca="1" si="4"/>
        <v>56.84221499389303</v>
      </c>
    </row>
    <row r="19" spans="4:20" x14ac:dyDescent="0.2">
      <c r="D19">
        <f ca="1">Sheet2!L19</f>
        <v>98.504203115341284</v>
      </c>
      <c r="F19" s="60"/>
      <c r="H19" s="59" t="e">
        <f t="shared" ca="1" si="0"/>
        <v>#REF!</v>
      </c>
      <c r="I19" s="59" t="e">
        <f t="shared" ca="1" si="1"/>
        <v>#REF!</v>
      </c>
      <c r="J19" s="59" t="e">
        <f t="shared" ca="1" si="2"/>
        <v>#REF!</v>
      </c>
      <c r="K19" s="59">
        <f t="shared" ca="1" si="5"/>
        <v>93.531937882213072</v>
      </c>
      <c r="L19" s="59">
        <f t="shared" ca="1" si="6"/>
        <v>97.815828149253591</v>
      </c>
      <c r="M19" s="59">
        <f t="shared" ca="1" si="7"/>
        <v>96.062346083118257</v>
      </c>
      <c r="N19" s="51">
        <f t="shared" ca="1" si="3"/>
        <v>1.7534820661353336</v>
      </c>
      <c r="O19" s="51">
        <f t="shared" ca="1" si="8"/>
        <v>1.8120345582576678</v>
      </c>
      <c r="P19" s="59">
        <f t="shared" ca="1" si="9"/>
        <v>-2.0887091011804841</v>
      </c>
      <c r="Q19" s="59">
        <f t="shared" ca="1" si="4"/>
        <v>57.423697781032594</v>
      </c>
    </row>
    <row r="20" spans="4:20" x14ac:dyDescent="0.2">
      <c r="D20">
        <f ca="1">Sheet2!L20</f>
        <v>98.95112444995749</v>
      </c>
      <c r="F20" s="60"/>
      <c r="H20" s="59">
        <f t="shared" ca="1" si="0"/>
        <v>88.205532201017348</v>
      </c>
      <c r="I20" s="59">
        <f t="shared" ca="1" si="1"/>
        <v>102.06414359816515</v>
      </c>
      <c r="J20" s="59">
        <f t="shared" ca="1" si="2"/>
        <v>74.346920803869551</v>
      </c>
      <c r="K20" s="59">
        <f t="shared" ca="1" si="5"/>
        <v>94.048050888664918</v>
      </c>
      <c r="L20" s="59">
        <f t="shared" ca="1" si="6"/>
        <v>98.194260249488238</v>
      </c>
      <c r="M20" s="59">
        <f t="shared" ca="1" si="7"/>
        <v>96.640101756486104</v>
      </c>
      <c r="N20" s="51">
        <f t="shared" ca="1" si="3"/>
        <v>1.5541584930021344</v>
      </c>
      <c r="O20" s="51">
        <f t="shared" ca="1" si="8"/>
        <v>1.6401171814206457</v>
      </c>
      <c r="P20" s="59">
        <f t="shared" ca="1" si="9"/>
        <v>0.44692133461620642</v>
      </c>
      <c r="Q20" s="59">
        <f t="shared" ca="1" si="4"/>
        <v>63.927368472912207</v>
      </c>
    </row>
    <row r="21" spans="4:20" x14ac:dyDescent="0.2">
      <c r="D21">
        <f ca="1">Sheet2!L21</f>
        <v>102.49558923800596</v>
      </c>
      <c r="F21" s="60"/>
      <c r="G21" s="59">
        <f t="shared" ref="G21:G84" ca="1" si="10">SUM(D2:D21)/20</f>
        <v>93.330311662917637</v>
      </c>
      <c r="H21" s="59">
        <f t="shared" ca="1" si="0"/>
        <v>93.330311662917637</v>
      </c>
      <c r="I21" s="59">
        <f t="shared" ca="1" si="1"/>
        <v>108.06623733148031</v>
      </c>
      <c r="J21" s="59">
        <f t="shared" ca="1" si="2"/>
        <v>78.594385994354965</v>
      </c>
      <c r="K21" s="59">
        <f t="shared" ca="1" si="5"/>
        <v>94.852578350506917</v>
      </c>
      <c r="L21" s="59">
        <f t="shared" ca="1" si="6"/>
        <v>99.62803657899417</v>
      </c>
      <c r="M21" s="59">
        <f t="shared" ca="1" si="7"/>
        <v>97.81119925279009</v>
      </c>
      <c r="N21" s="51">
        <f t="shared" ca="1" si="3"/>
        <v>1.8168373262040802</v>
      </c>
      <c r="O21" s="51">
        <f t="shared" ca="1" si="8"/>
        <v>1.7579306112762687</v>
      </c>
      <c r="P21" s="59">
        <f t="shared" ca="1" si="9"/>
        <v>3.5444647880484723</v>
      </c>
      <c r="Q21" s="59">
        <f t="shared" ca="1" si="4"/>
        <v>66.065754402764071</v>
      </c>
    </row>
    <row r="22" spans="4:20" x14ac:dyDescent="0.2">
      <c r="D22">
        <f ca="1">Sheet2!L22</f>
        <v>101.14047126338575</v>
      </c>
      <c r="F22" s="60"/>
      <c r="G22" s="59">
        <f t="shared" ca="1" si="10"/>
        <v>93.887335226086932</v>
      </c>
      <c r="H22" s="59">
        <f t="shared" ca="1" si="0"/>
        <v>93.887335226086932</v>
      </c>
      <c r="I22" s="59">
        <f t="shared" ca="1" si="1"/>
        <v>109.20210247949962</v>
      </c>
      <c r="J22" s="59">
        <f t="shared" ca="1" si="2"/>
        <v>78.57256797267425</v>
      </c>
      <c r="K22" s="59">
        <f t="shared" ca="1" si="5"/>
        <v>95.451425294590621</v>
      </c>
      <c r="L22" s="59">
        <f t="shared" ca="1" si="6"/>
        <v>100.13218147379138</v>
      </c>
      <c r="M22" s="59">
        <f t="shared" ca="1" si="7"/>
        <v>98.477053654909227</v>
      </c>
      <c r="N22" s="51">
        <f t="shared" ca="1" si="3"/>
        <v>1.6551278188821499</v>
      </c>
      <c r="O22" s="51">
        <f t="shared" ca="1" si="8"/>
        <v>1.6893954163468563</v>
      </c>
      <c r="P22" s="59">
        <f t="shared" ca="1" si="9"/>
        <v>-1.3551179746202138</v>
      </c>
      <c r="Q22" s="59">
        <f t="shared" ca="1" si="4"/>
        <v>59.951178793219036</v>
      </c>
    </row>
    <row r="23" spans="4:20" x14ac:dyDescent="0.2">
      <c r="D23">
        <f ca="1">Sheet2!L23</f>
        <v>100.11866390392851</v>
      </c>
      <c r="F23" s="60"/>
      <c r="G23" s="59">
        <f t="shared" ca="1" si="10"/>
        <v>94.401236683741161</v>
      </c>
      <c r="H23" s="59">
        <f t="shared" ca="1" si="0"/>
        <v>94.401236683741161</v>
      </c>
      <c r="I23" s="59">
        <f t="shared" ca="1" si="1"/>
        <v>109.93754627241984</v>
      </c>
      <c r="J23" s="59">
        <f t="shared" ca="1" si="2"/>
        <v>78.864927095062484</v>
      </c>
      <c r="K23" s="59">
        <f t="shared" ca="1" si="5"/>
        <v>95.895924209765667</v>
      </c>
      <c r="L23" s="59">
        <f t="shared" ca="1" si="6"/>
        <v>100.12767561717042</v>
      </c>
      <c r="M23" s="59">
        <f t="shared" ca="1" si="7"/>
        <v>98.8053757047131</v>
      </c>
      <c r="N23" s="51">
        <f t="shared" ca="1" si="3"/>
        <v>1.3222999124573249</v>
      </c>
      <c r="O23" s="51">
        <f t="shared" ca="1" si="8"/>
        <v>1.4446650804205021</v>
      </c>
      <c r="P23" s="59">
        <f t="shared" ca="1" si="9"/>
        <v>-1.0218073594572417</v>
      </c>
      <c r="Q23" s="59">
        <f t="shared" ca="1" si="4"/>
        <v>61.968078003078027</v>
      </c>
    </row>
    <row r="24" spans="4:20" x14ac:dyDescent="0.2">
      <c r="D24">
        <f ca="1">Sheet2!L24</f>
        <v>92.857869865398243</v>
      </c>
      <c r="F24" s="60"/>
      <c r="G24" s="59">
        <f t="shared" ca="1" si="10"/>
        <v>94.330142505357145</v>
      </c>
      <c r="H24" s="59">
        <f t="shared" ca="1" si="0"/>
        <v>94.330142505357145</v>
      </c>
      <c r="I24" s="59">
        <f t="shared" ca="1" si="1"/>
        <v>109.89545320333207</v>
      </c>
      <c r="J24" s="59">
        <f t="shared" ca="1" si="2"/>
        <v>78.764831807382222</v>
      </c>
      <c r="K24" s="59">
        <f t="shared" ca="1" si="5"/>
        <v>95.606585700778282</v>
      </c>
      <c r="L24" s="59">
        <f t="shared" ca="1" si="6"/>
        <v>97.704407033246383</v>
      </c>
      <c r="M24" s="59">
        <f t="shared" ca="1" si="7"/>
        <v>97.615874536850143</v>
      </c>
      <c r="N24" s="51">
        <f t="shared" ca="1" si="3"/>
        <v>8.853249639624039E-2</v>
      </c>
      <c r="O24" s="51">
        <f t="shared" ca="1" si="8"/>
        <v>0.54057669107099438</v>
      </c>
      <c r="P24" s="59">
        <f t="shared" ca="1" si="9"/>
        <v>-7.2607940385302641</v>
      </c>
      <c r="Q24" s="59">
        <f t="shared" ca="1" si="4"/>
        <v>59.666722062552516</v>
      </c>
    </row>
    <row r="25" spans="4:20" x14ac:dyDescent="0.2">
      <c r="D25">
        <f ca="1">Sheet2!L25</f>
        <v>98.423440614940205</v>
      </c>
      <c r="F25" s="60"/>
      <c r="G25" s="59">
        <f t="shared" ca="1" si="10"/>
        <v>94.665120322673118</v>
      </c>
      <c r="H25" s="59">
        <f t="shared" ca="1" si="0"/>
        <v>94.665120322673118</v>
      </c>
      <c r="I25" s="59">
        <f t="shared" ca="1" si="1"/>
        <v>110.32880397278092</v>
      </c>
      <c r="J25" s="59">
        <f t="shared" ca="1" si="2"/>
        <v>79.001436672565319</v>
      </c>
      <c r="K25" s="59">
        <f t="shared" ca="1" si="5"/>
        <v>95.874857597365136</v>
      </c>
      <c r="L25" s="59">
        <f t="shared" ca="1" si="6"/>
        <v>97.944084893811009</v>
      </c>
      <c r="M25" s="59">
        <f t="shared" ca="1" si="7"/>
        <v>97.777387752468172</v>
      </c>
      <c r="N25" s="51">
        <f t="shared" ca="1" si="3"/>
        <v>0.16669714134283709</v>
      </c>
      <c r="O25" s="51">
        <f t="shared" ca="1" si="8"/>
        <v>0.29132365791888953</v>
      </c>
      <c r="P25" s="59">
        <f t="shared" ca="1" si="9"/>
        <v>5.565570749541962</v>
      </c>
      <c r="Q25" s="59">
        <f t="shared" ca="1" si="4"/>
        <v>66.561660805218168</v>
      </c>
    </row>
    <row r="26" spans="4:20" x14ac:dyDescent="0.2">
      <c r="D26">
        <f ca="1">Sheet2!L26</f>
        <v>104.7977233063794</v>
      </c>
      <c r="F26" s="60"/>
      <c r="G26" s="59">
        <f t="shared" ca="1" si="10"/>
        <v>95.538498849468283</v>
      </c>
      <c r="H26" s="59">
        <f t="shared" ca="1" si="0"/>
        <v>95.538498849468283</v>
      </c>
      <c r="I26" s="59">
        <f t="shared" ca="1" si="1"/>
        <v>111.62356904259822</v>
      </c>
      <c r="J26" s="59">
        <f t="shared" ca="1" si="2"/>
        <v>79.453428656338346</v>
      </c>
      <c r="K26" s="59">
        <f t="shared" ca="1" si="5"/>
        <v>96.724654331556977</v>
      </c>
      <c r="L26" s="59">
        <f t="shared" ca="1" si="6"/>
        <v>100.22863103133382</v>
      </c>
      <c r="M26" s="59">
        <f t="shared" ca="1" si="7"/>
        <v>99.181454863250423</v>
      </c>
      <c r="N26" s="51">
        <f t="shared" ca="1" si="3"/>
        <v>1.0471761680833964</v>
      </c>
      <c r="O26" s="51">
        <f t="shared" ca="1" si="8"/>
        <v>0.79522533136189411</v>
      </c>
      <c r="P26" s="59">
        <f t="shared" ca="1" si="9"/>
        <v>6.3742826914391912</v>
      </c>
      <c r="Q26" s="59">
        <f t="shared" ca="1" si="4"/>
        <v>64.831866010131392</v>
      </c>
      <c r="T26" s="61"/>
    </row>
    <row r="27" spans="4:20" x14ac:dyDescent="0.2">
      <c r="D27">
        <f ca="1">Sheet2!L27</f>
        <v>99.871046243215829</v>
      </c>
      <c r="F27" s="60"/>
      <c r="G27" s="59">
        <f t="shared" ca="1" si="10"/>
        <v>96.119770490961329</v>
      </c>
      <c r="H27" s="59">
        <f t="shared" ca="1" si="0"/>
        <v>96.119770490961329</v>
      </c>
      <c r="I27" s="59">
        <f t="shared" ca="1" si="1"/>
        <v>111.68709675207242</v>
      </c>
      <c r="J27" s="59">
        <f t="shared" ca="1" si="2"/>
        <v>80.552444229850238</v>
      </c>
      <c r="K27" s="59">
        <f t="shared" ca="1" si="5"/>
        <v>97.024310704095925</v>
      </c>
      <c r="L27" s="59">
        <f t="shared" ca="1" si="6"/>
        <v>100.10943610196117</v>
      </c>
      <c r="M27" s="59">
        <f t="shared" ca="1" si="7"/>
        <v>99.31937313924351</v>
      </c>
      <c r="N27" s="51">
        <f t="shared" ca="1" si="3"/>
        <v>0.79006296271765564</v>
      </c>
      <c r="O27" s="51">
        <f t="shared" ca="1" si="8"/>
        <v>0.79178375226573516</v>
      </c>
      <c r="P27" s="59">
        <f t="shared" ca="1" si="9"/>
        <v>-4.9266770631635666</v>
      </c>
      <c r="Q27" s="59">
        <f t="shared" ca="1" si="4"/>
        <v>58.591468502444677</v>
      </c>
      <c r="T27" s="61"/>
    </row>
    <row r="28" spans="4:20" x14ac:dyDescent="0.2">
      <c r="D28">
        <f ca="1">Sheet2!L28</f>
        <v>96.512446305764982</v>
      </c>
      <c r="F28" s="60"/>
      <c r="G28" s="59">
        <f t="shared" ca="1" si="10"/>
        <v>96.295984207841201</v>
      </c>
      <c r="H28" s="59">
        <f t="shared" ca="1" si="0"/>
        <v>96.295984207841201</v>
      </c>
      <c r="I28" s="59">
        <f t="shared" ca="1" si="1"/>
        <v>111.73141189359606</v>
      </c>
      <c r="J28" s="59">
        <f t="shared" ca="1" si="2"/>
        <v>80.860556522086341</v>
      </c>
      <c r="K28" s="59">
        <f t="shared" ca="1" si="5"/>
        <v>96.975561713778688</v>
      </c>
      <c r="L28" s="59">
        <f t="shared" ca="1" si="6"/>
        <v>98.910439503229114</v>
      </c>
      <c r="M28" s="59">
        <f t="shared" ca="1" si="7"/>
        <v>98.757987772547807</v>
      </c>
      <c r="N28" s="51">
        <f t="shared" ca="1" si="3"/>
        <v>0.15245173068130669</v>
      </c>
      <c r="O28" s="51">
        <f t="shared" ca="1" si="8"/>
        <v>0.36556240454278288</v>
      </c>
      <c r="P28" s="59">
        <f t="shared" ca="1" si="9"/>
        <v>-3.3585999374508475</v>
      </c>
      <c r="Q28" s="59">
        <f t="shared" ca="1" si="4"/>
        <v>52.696822366370306</v>
      </c>
      <c r="T28" s="61"/>
    </row>
    <row r="29" spans="4:20" x14ac:dyDescent="0.2">
      <c r="D29">
        <f ca="1">Sheet2!L29</f>
        <v>98.486216556472229</v>
      </c>
      <c r="F29" s="60"/>
      <c r="G29" s="59">
        <f t="shared" ca="1" si="10"/>
        <v>96.688636261124913</v>
      </c>
      <c r="H29" s="59">
        <f t="shared" ca="1" si="0"/>
        <v>96.688636261124913</v>
      </c>
      <c r="I29" s="59">
        <f t="shared" ca="1" si="1"/>
        <v>111.72761287669137</v>
      </c>
      <c r="J29" s="59">
        <f t="shared" ca="1" si="2"/>
        <v>81.649659645558458</v>
      </c>
      <c r="K29" s="59">
        <f t="shared" ca="1" si="5"/>
        <v>97.119433603559031</v>
      </c>
      <c r="L29" s="59">
        <f t="shared" ca="1" si="6"/>
        <v>98.769031854310157</v>
      </c>
      <c r="M29" s="59">
        <f t="shared" ca="1" si="7"/>
        <v>98.703633529332691</v>
      </c>
      <c r="N29" s="51">
        <f t="shared" ca="1" si="3"/>
        <v>6.539832497746545E-2</v>
      </c>
      <c r="O29" s="51">
        <f t="shared" ca="1" si="8"/>
        <v>0.1654530181659046</v>
      </c>
      <c r="P29" s="59">
        <f t="shared" ca="1" si="9"/>
        <v>1.973770250707247</v>
      </c>
      <c r="Q29" s="59">
        <f t="shared" ca="1" si="4"/>
        <v>48.625587243797661</v>
      </c>
      <c r="T29" s="61"/>
    </row>
    <row r="30" spans="4:20" x14ac:dyDescent="0.2">
      <c r="D30">
        <f ca="1">Sheet2!L30</f>
        <v>97.645145876205831</v>
      </c>
      <c r="F30" s="60"/>
      <c r="G30" s="59">
        <f t="shared" ca="1" si="10"/>
        <v>97.325850984631828</v>
      </c>
      <c r="H30" s="59">
        <f t="shared" ca="1" si="0"/>
        <v>97.325850984631828</v>
      </c>
      <c r="I30" s="59">
        <f t="shared" ca="1" si="1"/>
        <v>110.28718431584333</v>
      </c>
      <c r="J30" s="59">
        <f t="shared" ca="1" si="2"/>
        <v>84.364517653420322</v>
      </c>
      <c r="K30" s="59">
        <f t="shared" ca="1" si="5"/>
        <v>97.169501439049213</v>
      </c>
      <c r="L30" s="59">
        <f t="shared" ca="1" si="6"/>
        <v>98.394403194942058</v>
      </c>
      <c r="M30" s="59">
        <f t="shared" ca="1" si="7"/>
        <v>98.491935998707319</v>
      </c>
      <c r="N30" s="51">
        <f t="shared" ca="1" si="3"/>
        <v>-9.7532803765261633E-2</v>
      </c>
      <c r="O30" s="51">
        <f t="shared" ca="1" si="8"/>
        <v>-9.8708631215395498E-3</v>
      </c>
      <c r="P30" s="59">
        <f t="shared" ca="1" si="9"/>
        <v>-0.84107068026639809</v>
      </c>
      <c r="Q30" s="59">
        <f t="shared" ca="1" si="4"/>
        <v>48.818508545165002</v>
      </c>
      <c r="T30" s="61"/>
    </row>
    <row r="31" spans="4:20" x14ac:dyDescent="0.2">
      <c r="D31">
        <f ca="1">Sheet2!L31</f>
        <v>93.496428425042652</v>
      </c>
      <c r="F31" s="60"/>
      <c r="G31" s="59">
        <f t="shared" ca="1" si="10"/>
        <v>97.828997799191399</v>
      </c>
      <c r="H31" s="59">
        <f t="shared" ca="1" si="0"/>
        <v>97.828997799191399</v>
      </c>
      <c r="I31" s="59">
        <f t="shared" ca="1" si="1"/>
        <v>107.57577221087502</v>
      </c>
      <c r="J31" s="59">
        <f t="shared" ca="1" si="2"/>
        <v>88.082223387507781</v>
      </c>
      <c r="K31" s="59">
        <f t="shared" ca="1" si="5"/>
        <v>96.819684961524771</v>
      </c>
      <c r="L31" s="59">
        <f t="shared" ca="1" si="6"/>
        <v>96.761744938308937</v>
      </c>
      <c r="M31" s="59">
        <f t="shared" ca="1" si="7"/>
        <v>97.492834483974391</v>
      </c>
      <c r="N31" s="51">
        <f t="shared" ca="1" si="3"/>
        <v>-0.73108954566545492</v>
      </c>
      <c r="O31" s="51">
        <f t="shared" ca="1" si="8"/>
        <v>-0.49068331815081651</v>
      </c>
      <c r="P31" s="59">
        <f t="shared" ca="1" si="9"/>
        <v>-4.1487174511631792</v>
      </c>
      <c r="Q31" s="59">
        <f t="shared" ca="1" si="4"/>
        <v>46.624654510181344</v>
      </c>
      <c r="T31" s="61"/>
    </row>
    <row r="32" spans="4:20" x14ac:dyDescent="0.2">
      <c r="D32">
        <f ca="1">Sheet2!L32</f>
        <v>95.913269266027356</v>
      </c>
      <c r="F32" s="60"/>
      <c r="G32" s="59">
        <f t="shared" ca="1" si="10"/>
        <v>98.022976016949514</v>
      </c>
      <c r="H32" s="59">
        <f t="shared" ca="1" si="0"/>
        <v>98.022976016949514</v>
      </c>
      <c r="I32" s="59">
        <f t="shared" ca="1" si="1"/>
        <v>107.12203961488439</v>
      </c>
      <c r="J32" s="59">
        <f t="shared" ca="1" si="2"/>
        <v>88.923912419014641</v>
      </c>
      <c r="K32" s="59">
        <f t="shared" ca="1" si="5"/>
        <v>96.733359657191684</v>
      </c>
      <c r="L32" s="59">
        <f t="shared" ca="1" si="6"/>
        <v>96.478919714215081</v>
      </c>
      <c r="M32" s="59">
        <f t="shared" ca="1" si="7"/>
        <v>97.176921440385001</v>
      </c>
      <c r="N32" s="51">
        <f t="shared" ca="1" si="3"/>
        <v>-0.69800172616992029</v>
      </c>
      <c r="O32" s="51">
        <f t="shared" ca="1" si="8"/>
        <v>-0.62889559016355245</v>
      </c>
      <c r="P32" s="59">
        <f t="shared" ca="1" si="9"/>
        <v>2.4168408409847046</v>
      </c>
      <c r="Q32" s="59">
        <f t="shared" ca="1" si="4"/>
        <v>44.837491554541337</v>
      </c>
      <c r="T32" s="61"/>
    </row>
    <row r="33" spans="4:20" x14ac:dyDescent="0.2">
      <c r="D33">
        <f ca="1">Sheet2!L33</f>
        <v>98.941566309636983</v>
      </c>
      <c r="F33" s="60"/>
      <c r="G33" s="59">
        <f t="shared" ca="1" si="10"/>
        <v>98.385558402735654</v>
      </c>
      <c r="H33" s="59">
        <f t="shared" ca="1" si="0"/>
        <v>98.385558402735654</v>
      </c>
      <c r="I33" s="59">
        <f t="shared" ca="1" si="1"/>
        <v>106.51688000463197</v>
      </c>
      <c r="J33" s="59">
        <f t="shared" ca="1" si="2"/>
        <v>90.254236800839337</v>
      </c>
      <c r="K33" s="59">
        <f t="shared" ca="1" si="5"/>
        <v>96.943665052662666</v>
      </c>
      <c r="L33" s="59">
        <f t="shared" ca="1" si="6"/>
        <v>97.299801912689048</v>
      </c>
      <c r="M33" s="59">
        <f t="shared" ca="1" si="7"/>
        <v>97.529850414235412</v>
      </c>
      <c r="N33" s="51">
        <f t="shared" ca="1" si="3"/>
        <v>-0.23004850154636358</v>
      </c>
      <c r="O33" s="51">
        <f t="shared" ca="1" si="8"/>
        <v>-0.36299753108542654</v>
      </c>
      <c r="P33" s="59">
        <f t="shared" ca="1" si="9"/>
        <v>3.0282970436096264</v>
      </c>
      <c r="Q33" s="59">
        <f t="shared" ca="1" si="4"/>
        <v>50.4726929027876</v>
      </c>
      <c r="T33" s="61"/>
    </row>
    <row r="34" spans="4:20" x14ac:dyDescent="0.2">
      <c r="D34">
        <f ca="1">Sheet2!L34</f>
        <v>94.640226107054971</v>
      </c>
      <c r="F34" s="60"/>
      <c r="G34" s="59">
        <f t="shared" ca="1" si="10"/>
        <v>98.423495595530852</v>
      </c>
      <c r="H34" s="59">
        <f t="shared" ca="1" si="0"/>
        <v>98.423495595530852</v>
      </c>
      <c r="I34" s="59">
        <f t="shared" ca="1" si="1"/>
        <v>106.39943519104042</v>
      </c>
      <c r="J34" s="59">
        <f t="shared" ca="1" si="2"/>
        <v>90.447556000021279</v>
      </c>
      <c r="K34" s="59">
        <f t="shared" ca="1" si="5"/>
        <v>96.724289914985732</v>
      </c>
      <c r="L34" s="59">
        <f t="shared" ca="1" si="6"/>
        <v>96.413276644144361</v>
      </c>
      <c r="M34" s="59">
        <f t="shared" ca="1" si="7"/>
        <v>96.951925552799338</v>
      </c>
      <c r="N34" s="51">
        <f t="shared" ca="1" si="3"/>
        <v>-0.53864890865497728</v>
      </c>
      <c r="O34" s="51">
        <f t="shared" ca="1" si="8"/>
        <v>-0.48009844946512703</v>
      </c>
      <c r="P34" s="59">
        <f t="shared" ca="1" si="9"/>
        <v>-4.3013402025820113</v>
      </c>
      <c r="Q34" s="59">
        <f t="shared" ca="1" si="4"/>
        <v>45.699195736874856</v>
      </c>
      <c r="T34" s="61"/>
    </row>
    <row r="35" spans="4:20" x14ac:dyDescent="0.2">
      <c r="D35">
        <f ca="1">Sheet2!L35</f>
        <v>95.36435836338616</v>
      </c>
      <c r="F35" s="60"/>
      <c r="G35" s="59">
        <f t="shared" ca="1" si="10"/>
        <v>98.205673123226163</v>
      </c>
      <c r="H35" s="59">
        <f t="shared" ca="1" si="0"/>
        <v>98.205673123226163</v>
      </c>
      <c r="I35" s="59">
        <f t="shared" ca="1" si="1"/>
        <v>106.34771735776474</v>
      </c>
      <c r="J35" s="59">
        <f t="shared" ca="1" si="2"/>
        <v>90.063628888687589</v>
      </c>
      <c r="K35" s="59">
        <f t="shared" ca="1" si="5"/>
        <v>96.594772624357205</v>
      </c>
      <c r="L35" s="59">
        <f t="shared" ca="1" si="6"/>
        <v>96.063637217224965</v>
      </c>
      <c r="M35" s="59">
        <f t="shared" ca="1" si="7"/>
        <v>96.634412114916699</v>
      </c>
      <c r="N35" s="51">
        <f t="shared" ca="1" si="3"/>
        <v>-0.5707748976917344</v>
      </c>
      <c r="O35" s="51">
        <f t="shared" ca="1" si="8"/>
        <v>-0.54054941494953201</v>
      </c>
      <c r="P35" s="59">
        <f t="shared" ca="1" si="9"/>
        <v>0.72413225633118827</v>
      </c>
      <c r="Q35" s="59">
        <f t="shared" ca="1" si="4"/>
        <v>42.461225786767343</v>
      </c>
      <c r="T35" s="61"/>
    </row>
    <row r="36" spans="4:20" x14ac:dyDescent="0.2">
      <c r="D36">
        <f ca="1">Sheet2!L36</f>
        <v>100.24471996572856</v>
      </c>
      <c r="F36" s="60"/>
      <c r="G36" s="59">
        <f t="shared" ca="1" si="10"/>
        <v>98.282796720281056</v>
      </c>
      <c r="H36" s="59">
        <f t="shared" ca="1" si="0"/>
        <v>98.282796720281056</v>
      </c>
      <c r="I36" s="59">
        <f t="shared" ca="1" si="1"/>
        <v>106.51700983057094</v>
      </c>
      <c r="J36" s="59">
        <f t="shared" ca="1" si="2"/>
        <v>90.048583609991169</v>
      </c>
      <c r="K36" s="59">
        <f t="shared" ca="1" si="5"/>
        <v>96.942386656868763</v>
      </c>
      <c r="L36" s="59">
        <f t="shared" ca="1" si="6"/>
        <v>97.457331466726174</v>
      </c>
      <c r="M36" s="59">
        <f t="shared" ca="1" si="7"/>
        <v>97.356473685079081</v>
      </c>
      <c r="N36" s="51">
        <f t="shared" ca="1" si="3"/>
        <v>0.10085778164709325</v>
      </c>
      <c r="O36" s="51">
        <f t="shared" ca="1" si="8"/>
        <v>-0.11294461721844853</v>
      </c>
      <c r="P36" s="59">
        <f t="shared" ca="1" si="9"/>
        <v>4.8803616023424041</v>
      </c>
      <c r="Q36" s="59">
        <f t="shared" ca="1" si="4"/>
        <v>49.118741217476966</v>
      </c>
      <c r="T36" s="61"/>
    </row>
    <row r="37" spans="4:20" x14ac:dyDescent="0.2">
      <c r="D37">
        <f ca="1">Sheet2!L37</f>
        <v>100.9065626450581</v>
      </c>
      <c r="F37" s="60"/>
      <c r="G37" s="59">
        <f t="shared" ca="1" si="10"/>
        <v>98.495199201872623</v>
      </c>
      <c r="H37" s="59">
        <f t="shared" ca="1" si="0"/>
        <v>98.495199201872623</v>
      </c>
      <c r="I37" s="59">
        <f t="shared" ca="1" si="1"/>
        <v>106.8098301581856</v>
      </c>
      <c r="J37" s="59">
        <f t="shared" ca="1" si="2"/>
        <v>90.180568245559641</v>
      </c>
      <c r="K37" s="59">
        <f t="shared" ca="1" si="5"/>
        <v>97.319927227172499</v>
      </c>
      <c r="L37" s="59">
        <f t="shared" ca="1" si="6"/>
        <v>98.607075192836831</v>
      </c>
      <c r="M37" s="59">
        <f t="shared" ca="1" si="7"/>
        <v>98.066491477074891</v>
      </c>
      <c r="N37" s="51">
        <f t="shared" ca="1" si="3"/>
        <v>0.5405837157619402</v>
      </c>
      <c r="O37" s="51">
        <f t="shared" ca="1" si="8"/>
        <v>0.32274093810181059</v>
      </c>
      <c r="P37" s="59">
        <f t="shared" ca="1" si="9"/>
        <v>0.66184267932953844</v>
      </c>
      <c r="Q37" s="59">
        <f t="shared" ca="1" si="4"/>
        <v>50.780680607463097</v>
      </c>
      <c r="T37" s="61"/>
    </row>
    <row r="38" spans="4:20" x14ac:dyDescent="0.2">
      <c r="D38">
        <f ca="1">Sheet2!L38</f>
        <v>103.27029377183229</v>
      </c>
      <c r="F38" s="60"/>
      <c r="G38" s="59">
        <f t="shared" ca="1" si="10"/>
        <v>98.629068279638133</v>
      </c>
      <c r="H38" s="59">
        <f t="shared" ca="1" si="0"/>
        <v>98.629068279638133</v>
      </c>
      <c r="I38" s="59">
        <f t="shared" ca="1" si="1"/>
        <v>107.36488885888217</v>
      </c>
      <c r="J38" s="59">
        <f t="shared" ca="1" si="2"/>
        <v>89.893247700394099</v>
      </c>
      <c r="K38" s="59">
        <f t="shared" ca="1" si="5"/>
        <v>97.886628802854389</v>
      </c>
      <c r="L38" s="59">
        <f t="shared" ca="1" si="6"/>
        <v>100.16148138583533</v>
      </c>
      <c r="M38" s="59">
        <f t="shared" ca="1" si="7"/>
        <v>99.107251936026373</v>
      </c>
      <c r="N38" s="51">
        <f t="shared" ca="1" si="3"/>
        <v>1.0542294498089575</v>
      </c>
      <c r="O38" s="51">
        <f t="shared" ca="1" si="8"/>
        <v>0.81039994590657516</v>
      </c>
      <c r="P38" s="59">
        <f t="shared" ca="1" si="9"/>
        <v>2.3637311267741836</v>
      </c>
      <c r="Q38" s="59">
        <f t="shared" ca="1" si="4"/>
        <v>61.42584253477122</v>
      </c>
      <c r="T38" s="61"/>
    </row>
    <row r="39" spans="4:20" x14ac:dyDescent="0.2">
      <c r="D39">
        <f ca="1">Sheet2!L39</f>
        <v>97.663085141015088</v>
      </c>
      <c r="F39" s="60"/>
      <c r="G39" s="59">
        <f t="shared" ca="1" si="10"/>
        <v>98.58701238092182</v>
      </c>
      <c r="H39" s="59">
        <f t="shared" ca="1" si="0"/>
        <v>98.58701238092182</v>
      </c>
      <c r="I39" s="59">
        <f t="shared" ca="1" si="1"/>
        <v>107.34290658700674</v>
      </c>
      <c r="J39" s="59">
        <f t="shared" ca="1" si="2"/>
        <v>89.831118174836902</v>
      </c>
      <c r="K39" s="59">
        <f t="shared" ca="1" si="5"/>
        <v>97.865338930298265</v>
      </c>
      <c r="L39" s="59">
        <f t="shared" ca="1" si="6"/>
        <v>99.328682637561926</v>
      </c>
      <c r="M39" s="59">
        <f t="shared" ca="1" si="7"/>
        <v>98.818418577024119</v>
      </c>
      <c r="N39" s="51">
        <f t="shared" ca="1" si="3"/>
        <v>0.51026406053780704</v>
      </c>
      <c r="O39" s="51">
        <f t="shared" ca="1" si="8"/>
        <v>0.61030935566072975</v>
      </c>
      <c r="P39" s="59">
        <f t="shared" ca="1" si="9"/>
        <v>-5.6072086308171976</v>
      </c>
      <c r="Q39" s="59">
        <f t="shared" ca="1" si="4"/>
        <v>49.166402525581361</v>
      </c>
      <c r="T39" s="61"/>
    </row>
    <row r="40" spans="4:20" x14ac:dyDescent="0.2">
      <c r="D40">
        <f ca="1">Sheet2!L40</f>
        <v>99.491523044259338</v>
      </c>
      <c r="F40" s="60"/>
      <c r="G40" s="59">
        <f t="shared" ca="1" si="10"/>
        <v>98.614032310636915</v>
      </c>
      <c r="H40" s="59">
        <f t="shared" ca="1" si="0"/>
        <v>98.614032310636915</v>
      </c>
      <c r="I40" s="59">
        <f t="shared" ca="1" si="1"/>
        <v>107.3851635516959</v>
      </c>
      <c r="J40" s="59">
        <f t="shared" ca="1" si="2"/>
        <v>89.842901069577934</v>
      </c>
      <c r="K40" s="59">
        <f t="shared" ca="1" si="5"/>
        <v>98.020213607818377</v>
      </c>
      <c r="L40" s="59">
        <f t="shared" ca="1" si="6"/>
        <v>99.38296277312773</v>
      </c>
      <c r="M40" s="59">
        <f t="shared" ca="1" si="7"/>
        <v>98.953039470471168</v>
      </c>
      <c r="N40" s="51">
        <f t="shared" ca="1" si="3"/>
        <v>0.42992330265656165</v>
      </c>
      <c r="O40" s="51">
        <f t="shared" ca="1" si="8"/>
        <v>0.49005198699128438</v>
      </c>
      <c r="P40" s="59">
        <f t="shared" ca="1" si="9"/>
        <v>1.8284379032442502</v>
      </c>
      <c r="Q40" s="59">
        <f t="shared" ca="1" si="4"/>
        <v>43.5386416714598</v>
      </c>
      <c r="T40" s="50"/>
    </row>
    <row r="41" spans="4:20" x14ac:dyDescent="0.2">
      <c r="D41">
        <f ca="1">Sheet2!L41</f>
        <v>106.96290874641012</v>
      </c>
      <c r="F41" s="60"/>
      <c r="G41" s="59">
        <f t="shared" ca="1" si="10"/>
        <v>98.837398286057123</v>
      </c>
      <c r="H41" s="59">
        <f t="shared" ca="1" si="0"/>
        <v>98.837398286057123</v>
      </c>
      <c r="I41" s="59">
        <f t="shared" ca="1" si="1"/>
        <v>108.75115834722486</v>
      </c>
      <c r="J41" s="59">
        <f t="shared" ca="1" si="2"/>
        <v>88.923638224889388</v>
      </c>
      <c r="K41" s="59">
        <f t="shared" ca="1" si="5"/>
        <v>98.871898859112832</v>
      </c>
      <c r="L41" s="59">
        <f t="shared" ca="1" si="6"/>
        <v>101.90961143088853</v>
      </c>
      <c r="M41" s="59">
        <f t="shared" ca="1" si="7"/>
        <v>100.55501332565896</v>
      </c>
      <c r="N41" s="51">
        <f t="shared" ca="1" si="3"/>
        <v>1.3545981052295701</v>
      </c>
      <c r="O41" s="51">
        <f t="shared" ca="1" si="8"/>
        <v>1.0664160658168083</v>
      </c>
      <c r="P41" s="59">
        <f t="shared" ca="1" si="9"/>
        <v>7.4713857021507835</v>
      </c>
      <c r="Q41" s="59">
        <f t="shared" ca="1" si="4"/>
        <v>58.131799969094075</v>
      </c>
    </row>
    <row r="42" spans="4:20" x14ac:dyDescent="0.2">
      <c r="D42">
        <f ca="1">Sheet2!L42</f>
        <v>101.2995016910784</v>
      </c>
      <c r="F42" s="60"/>
      <c r="G42" s="59">
        <f t="shared" ca="1" si="10"/>
        <v>98.84534980744175</v>
      </c>
      <c r="H42" s="59">
        <f t="shared" ca="1" si="0"/>
        <v>98.84534980744175</v>
      </c>
      <c r="I42" s="59">
        <f t="shared" ca="1" si="1"/>
        <v>108.77428543892528</v>
      </c>
      <c r="J42" s="59">
        <f t="shared" ca="1" si="2"/>
        <v>88.916414175958224</v>
      </c>
      <c r="K42" s="59">
        <f t="shared" ca="1" si="5"/>
        <v>99.103099128823828</v>
      </c>
      <c r="L42" s="59">
        <f t="shared" ca="1" si="6"/>
        <v>101.70624151761849</v>
      </c>
      <c r="M42" s="59">
        <f t="shared" ca="1" si="7"/>
        <v>100.70391099874286</v>
      </c>
      <c r="N42" s="51">
        <f t="shared" ca="1" si="3"/>
        <v>1.0023305188756382</v>
      </c>
      <c r="O42" s="51">
        <f t="shared" ca="1" si="8"/>
        <v>1.0236923678560284</v>
      </c>
      <c r="P42" s="59">
        <f t="shared" ca="1" si="9"/>
        <v>-5.6634070553317173</v>
      </c>
      <c r="Q42" s="59">
        <f t="shared" ca="1" si="4"/>
        <v>55.213459728556103</v>
      </c>
    </row>
    <row r="43" spans="4:20" x14ac:dyDescent="0.2">
      <c r="D43">
        <f ca="1">Sheet2!L43</f>
        <v>102.47519631880773</v>
      </c>
      <c r="F43" s="60"/>
      <c r="G43" s="59">
        <f t="shared" ca="1" si="10"/>
        <v>98.963176428185719</v>
      </c>
      <c r="H43" s="59">
        <f t="shared" ca="1" si="0"/>
        <v>98.963176428185719</v>
      </c>
      <c r="I43" s="59">
        <f t="shared" ca="1" si="1"/>
        <v>109.11562558123455</v>
      </c>
      <c r="J43" s="59">
        <f t="shared" ca="1" si="2"/>
        <v>88.810727275136884</v>
      </c>
      <c r="K43" s="59">
        <f t="shared" ca="1" si="5"/>
        <v>99.424251242155634</v>
      </c>
      <c r="L43" s="59">
        <f t="shared" ca="1" si="6"/>
        <v>101.96255978468159</v>
      </c>
      <c r="M43" s="59">
        <f t="shared" ca="1" si="7"/>
        <v>101.05816806275584</v>
      </c>
      <c r="N43" s="51">
        <f t="shared" ca="1" si="3"/>
        <v>0.90439172192574802</v>
      </c>
      <c r="O43" s="51">
        <f t="shared" ca="1" si="8"/>
        <v>0.94415860390250828</v>
      </c>
      <c r="P43" s="59">
        <f t="shared" ca="1" si="9"/>
        <v>1.1756946277293281</v>
      </c>
      <c r="Q43" s="59">
        <f t="shared" ca="1" si="4"/>
        <v>54.421150024185344</v>
      </c>
    </row>
    <row r="44" spans="4:20" x14ac:dyDescent="0.2">
      <c r="D44">
        <f ca="1">Sheet2!L44</f>
        <v>106.19603715606259</v>
      </c>
      <c r="F44" s="60"/>
      <c r="G44" s="59">
        <f t="shared" ca="1" si="10"/>
        <v>99.630084792718947</v>
      </c>
      <c r="H44" s="59">
        <f t="shared" ca="1" si="0"/>
        <v>99.630084792718947</v>
      </c>
      <c r="I44" s="59">
        <f t="shared" ca="1" si="1"/>
        <v>109.90226885708768</v>
      </c>
      <c r="J44" s="59">
        <f t="shared" ca="1" si="2"/>
        <v>89.357900728350216</v>
      </c>
      <c r="K44" s="59">
        <f t="shared" ca="1" si="5"/>
        <v>100.06918323395629</v>
      </c>
      <c r="L44" s="59">
        <f t="shared" ca="1" si="6"/>
        <v>103.37371890847527</v>
      </c>
      <c r="M44" s="59">
        <f t="shared" ca="1" si="7"/>
        <v>102.08574188141719</v>
      </c>
      <c r="N44" s="51">
        <f t="shared" ca="1" si="3"/>
        <v>1.2879770270580764</v>
      </c>
      <c r="O44" s="51">
        <f t="shared" ca="1" si="8"/>
        <v>1.1733708860062204</v>
      </c>
      <c r="P44" s="59">
        <f t="shared" ca="1" si="9"/>
        <v>3.7208408372548547</v>
      </c>
      <c r="Q44" s="59">
        <f t="shared" ca="1" si="4"/>
        <v>58.908619021941533</v>
      </c>
    </row>
    <row r="45" spans="4:20" x14ac:dyDescent="0.2">
      <c r="D45">
        <f ca="1">Sheet2!L45</f>
        <v>112.76990960110274</v>
      </c>
      <c r="F45" s="60"/>
      <c r="G45" s="59">
        <f t="shared" ca="1" si="10"/>
        <v>100.34740824202706</v>
      </c>
      <c r="H45" s="59">
        <f t="shared" ca="1" si="0"/>
        <v>100.34740824202706</v>
      </c>
      <c r="I45" s="59">
        <f t="shared" ca="1" si="1"/>
        <v>113.36905801689839</v>
      </c>
      <c r="J45" s="59">
        <f t="shared" ca="1" si="2"/>
        <v>87.325758467155723</v>
      </c>
      <c r="K45" s="59">
        <f t="shared" ca="1" si="5"/>
        <v>101.27877622130357</v>
      </c>
      <c r="L45" s="59">
        <f t="shared" ca="1" si="6"/>
        <v>106.50578247268444</v>
      </c>
      <c r="M45" s="59">
        <f t="shared" ca="1" si="7"/>
        <v>104.22257542535431</v>
      </c>
      <c r="N45" s="51">
        <f t="shared" ca="1" si="3"/>
        <v>2.2832070473301371</v>
      </c>
      <c r="O45" s="51">
        <f t="shared" ca="1" si="8"/>
        <v>1.9132616602221648</v>
      </c>
      <c r="P45" s="59">
        <f t="shared" ca="1" si="9"/>
        <v>6.573872445040152</v>
      </c>
      <c r="Q45" s="59">
        <f t="shared" ca="1" si="4"/>
        <v>69.113920858450228</v>
      </c>
    </row>
    <row r="46" spans="4:20" x14ac:dyDescent="0.2">
      <c r="D46">
        <f ca="1">Sheet2!L46</f>
        <v>112.71074891830484</v>
      </c>
      <c r="F46" s="60"/>
      <c r="G46" s="59">
        <f t="shared" ca="1" si="10"/>
        <v>100.74305952262335</v>
      </c>
      <c r="H46" s="59">
        <f t="shared" ca="1" si="0"/>
        <v>100.74305952262335</v>
      </c>
      <c r="I46" s="59">
        <f t="shared" ca="1" si="1"/>
        <v>115.61832037545813</v>
      </c>
      <c r="J46" s="59">
        <f t="shared" ca="1" si="2"/>
        <v>85.867798669788584</v>
      </c>
      <c r="K46" s="59">
        <f t="shared" ca="1" si="5"/>
        <v>102.36753552577989</v>
      </c>
      <c r="L46" s="59">
        <f t="shared" ca="1" si="6"/>
        <v>108.57410462122459</v>
      </c>
      <c r="M46" s="59">
        <f t="shared" ca="1" si="7"/>
        <v>105.92021012394443</v>
      </c>
      <c r="N46" s="51">
        <f t="shared" ca="1" si="3"/>
        <v>2.653894497280163</v>
      </c>
      <c r="O46" s="51">
        <f t="shared" ca="1" si="8"/>
        <v>2.4070168849274971</v>
      </c>
      <c r="P46" s="59">
        <f t="shared" ca="1" si="9"/>
        <v>-5.9160682797894992E-2</v>
      </c>
      <c r="Q46" s="59">
        <f t="shared" ca="1" si="4"/>
        <v>67.475634658711414</v>
      </c>
    </row>
    <row r="47" spans="4:20" x14ac:dyDescent="0.2">
      <c r="D47">
        <f ca="1">Sheet2!L47</f>
        <v>119.41952454565612</v>
      </c>
      <c r="F47" s="60"/>
      <c r="G47" s="59">
        <f t="shared" ca="1" si="10"/>
        <v>101.72048343774536</v>
      </c>
      <c r="H47" s="59">
        <f t="shared" ca="1" si="0"/>
        <v>101.72048343774536</v>
      </c>
      <c r="I47" s="59">
        <f t="shared" ca="1" si="1"/>
        <v>120.48750961698508</v>
      </c>
      <c r="J47" s="59">
        <f t="shared" ca="1" si="2"/>
        <v>82.953457258505637</v>
      </c>
      <c r="K47" s="59">
        <f t="shared" ca="1" si="5"/>
        <v>103.99153448005382</v>
      </c>
      <c r="L47" s="59">
        <f t="shared" ca="1" si="6"/>
        <v>112.18924459603511</v>
      </c>
      <c r="M47" s="59">
        <f t="shared" ca="1" si="7"/>
        <v>108.62007300828677</v>
      </c>
      <c r="N47" s="51">
        <f t="shared" ca="1" si="3"/>
        <v>3.5691715877483432</v>
      </c>
      <c r="O47" s="51">
        <f t="shared" ca="1" si="8"/>
        <v>3.1817866868080613</v>
      </c>
      <c r="P47" s="59">
        <f t="shared" ca="1" si="9"/>
        <v>6.7087756273512724</v>
      </c>
      <c r="Q47" s="59">
        <f t="shared" ca="1" si="4"/>
        <v>69.789217714703142</v>
      </c>
    </row>
    <row r="48" spans="4:20" x14ac:dyDescent="0.2">
      <c r="D48">
        <f ca="1">Sheet2!L48</f>
        <v>121.85109730683079</v>
      </c>
      <c r="F48" s="60"/>
      <c r="G48" s="59">
        <f t="shared" ca="1" si="10"/>
        <v>102.98741598779866</v>
      </c>
      <c r="H48" s="59">
        <f t="shared" ca="1" si="0"/>
        <v>102.98741598779866</v>
      </c>
      <c r="I48" s="59">
        <f t="shared" ca="1" si="1"/>
        <v>125.12165613698124</v>
      </c>
      <c r="J48" s="59">
        <f t="shared" ca="1" si="2"/>
        <v>80.853175838616067</v>
      </c>
      <c r="K48" s="59">
        <f t="shared" ca="1" si="5"/>
        <v>105.69244522546116</v>
      </c>
      <c r="L48" s="59">
        <f t="shared" ca="1" si="6"/>
        <v>115.40986216630034</v>
      </c>
      <c r="M48" s="59">
        <f t="shared" ca="1" si="7"/>
        <v>111.26627786799558</v>
      </c>
      <c r="N48" s="51">
        <f t="shared" ca="1" si="3"/>
        <v>4.1435842983047593</v>
      </c>
      <c r="O48" s="51">
        <f t="shared" ca="1" si="8"/>
        <v>3.8229850944725268</v>
      </c>
      <c r="P48" s="59">
        <f t="shared" ca="1" si="9"/>
        <v>2.431572761174678</v>
      </c>
      <c r="Q48" s="59">
        <f t="shared" ca="1" si="4"/>
        <v>77.281571973185279</v>
      </c>
    </row>
    <row r="49" spans="4:17" x14ac:dyDescent="0.2">
      <c r="D49">
        <f ca="1">Sheet2!L49</f>
        <v>125.69141667467711</v>
      </c>
      <c r="F49" s="60"/>
      <c r="G49" s="59">
        <f t="shared" ca="1" si="10"/>
        <v>104.34767599370889</v>
      </c>
      <c r="H49" s="59">
        <f t="shared" ca="1" si="0"/>
        <v>104.34767599370889</v>
      </c>
      <c r="I49" s="59">
        <f t="shared" ca="1" si="1"/>
        <v>130.2764653535711</v>
      </c>
      <c r="J49" s="59">
        <f t="shared" ca="1" si="2"/>
        <v>78.418886633846682</v>
      </c>
      <c r="K49" s="59">
        <f t="shared" ca="1" si="5"/>
        <v>107.59710917300553</v>
      </c>
      <c r="L49" s="59">
        <f t="shared" ca="1" si="6"/>
        <v>118.83704700242595</v>
      </c>
      <c r="M49" s="59">
        <f t="shared" ca="1" si="7"/>
        <v>114.1513056293319</v>
      </c>
      <c r="N49" s="51">
        <f t="shared" ca="1" si="3"/>
        <v>4.6857413730940465</v>
      </c>
      <c r="O49" s="51">
        <f t="shared" ca="1" si="8"/>
        <v>4.3981559468868729</v>
      </c>
      <c r="P49" s="59">
        <f t="shared" ca="1" si="9"/>
        <v>3.8403193678463197</v>
      </c>
      <c r="Q49" s="59">
        <f t="shared" ca="1" si="4"/>
        <v>78.617661811905649</v>
      </c>
    </row>
    <row r="50" spans="4:17" x14ac:dyDescent="0.2">
      <c r="D50">
        <f ca="1">Sheet2!L50</f>
        <v>130.460610318996</v>
      </c>
      <c r="F50" s="60"/>
      <c r="G50" s="59">
        <f t="shared" ca="1" si="10"/>
        <v>105.98844921584839</v>
      </c>
      <c r="H50" s="59">
        <f t="shared" ca="1" si="0"/>
        <v>105.98844921584839</v>
      </c>
      <c r="I50" s="59">
        <f t="shared" ca="1" si="1"/>
        <v>136.06167157424775</v>
      </c>
      <c r="J50" s="59">
        <f t="shared" ca="1" si="2"/>
        <v>75.915226857449028</v>
      </c>
      <c r="K50" s="59">
        <f t="shared" ca="1" si="5"/>
        <v>109.77458547262367</v>
      </c>
      <c r="L50" s="59">
        <f t="shared" ca="1" si="6"/>
        <v>122.71156810794932</v>
      </c>
      <c r="M50" s="59">
        <f t="shared" ca="1" si="7"/>
        <v>117.41316656726474</v>
      </c>
      <c r="N50" s="51">
        <f t="shared" ca="1" si="3"/>
        <v>5.2984015406845799</v>
      </c>
      <c r="O50" s="51">
        <f t="shared" ca="1" si="8"/>
        <v>4.9983196760853446</v>
      </c>
      <c r="P50" s="59">
        <f t="shared" ca="1" si="9"/>
        <v>4.7691936443188894</v>
      </c>
      <c r="Q50" s="59">
        <f t="shared" ca="1" si="4"/>
        <v>78.57270652197947</v>
      </c>
    </row>
    <row r="51" spans="4:17" x14ac:dyDescent="0.2">
      <c r="D51">
        <f ca="1">Sheet2!L51</f>
        <v>128.93672796596232</v>
      </c>
      <c r="F51" s="60"/>
      <c r="G51" s="59">
        <f t="shared" ca="1" si="10"/>
        <v>107.76046419289439</v>
      </c>
      <c r="H51" s="59">
        <f t="shared" ca="1" si="0"/>
        <v>107.76046419289439</v>
      </c>
      <c r="I51" s="59">
        <f t="shared" ca="1" si="1"/>
        <v>139.80574663776048</v>
      </c>
      <c r="J51" s="59">
        <f t="shared" ca="1" si="2"/>
        <v>75.7151817480283</v>
      </c>
      <c r="K51" s="59">
        <f t="shared" ca="1" si="5"/>
        <v>111.5995514243702</v>
      </c>
      <c r="L51" s="59">
        <f t="shared" ca="1" si="6"/>
        <v>124.78662139395365</v>
      </c>
      <c r="M51" s="59">
        <f t="shared" ca="1" si="7"/>
        <v>119.71787884700427</v>
      </c>
      <c r="N51" s="51">
        <f t="shared" ca="1" si="3"/>
        <v>5.0687425469493803</v>
      </c>
      <c r="O51" s="51">
        <f t="shared" ca="1" si="8"/>
        <v>5.0452682566613687</v>
      </c>
      <c r="P51" s="59">
        <f t="shared" ca="1" si="9"/>
        <v>-1.5238823530336845</v>
      </c>
      <c r="Q51" s="59">
        <f t="shared" ca="1" si="4"/>
        <v>76.08064602091018</v>
      </c>
    </row>
    <row r="52" spans="4:17" x14ac:dyDescent="0.2">
      <c r="D52">
        <f ca="1">Sheet2!L52</f>
        <v>134.62992709896167</v>
      </c>
      <c r="F52" s="60"/>
      <c r="G52" s="59">
        <f t="shared" ca="1" si="10"/>
        <v>109.6962970845411</v>
      </c>
      <c r="H52" s="59">
        <f t="shared" ca="1" si="0"/>
        <v>109.6962970845411</v>
      </c>
      <c r="I52" s="59">
        <f t="shared" ca="1" si="1"/>
        <v>144.74719359183308</v>
      </c>
      <c r="J52" s="59">
        <f t="shared" ca="1" si="2"/>
        <v>74.645400577249106</v>
      </c>
      <c r="K52" s="59">
        <f t="shared" ca="1" si="5"/>
        <v>113.79292053623605</v>
      </c>
      <c r="L52" s="59">
        <f t="shared" ca="1" si="6"/>
        <v>128.06772329562301</v>
      </c>
      <c r="M52" s="59">
        <f t="shared" ca="1" si="7"/>
        <v>122.70028849739575</v>
      </c>
      <c r="N52" s="51">
        <f t="shared" ca="1" si="3"/>
        <v>5.367434798227265</v>
      </c>
      <c r="O52" s="51">
        <f t="shared" ca="1" si="8"/>
        <v>5.2600459510386326</v>
      </c>
      <c r="P52" s="59">
        <f t="shared" ca="1" si="9"/>
        <v>5.6931991329993537</v>
      </c>
      <c r="Q52" s="59">
        <f t="shared" ca="1" si="4"/>
        <v>77.476177457702818</v>
      </c>
    </row>
    <row r="53" spans="4:17" x14ac:dyDescent="0.2">
      <c r="D53">
        <f ca="1">Sheet2!L53</f>
        <v>137.22429546710231</v>
      </c>
      <c r="F53" s="60"/>
      <c r="G53" s="59">
        <f t="shared" ca="1" si="10"/>
        <v>111.61043354241437</v>
      </c>
      <c r="H53" s="59">
        <f t="shared" ca="1" si="0"/>
        <v>111.61043354241437</v>
      </c>
      <c r="I53" s="59">
        <f t="shared" ca="1" si="1"/>
        <v>149.75465796491196</v>
      </c>
      <c r="J53" s="59">
        <f t="shared" ca="1" si="2"/>
        <v>73.466209119916783</v>
      </c>
      <c r="K53" s="59">
        <f t="shared" ca="1" si="5"/>
        <v>116.0244800534614</v>
      </c>
      <c r="L53" s="59">
        <f t="shared" ca="1" si="6"/>
        <v>131.11991401944945</v>
      </c>
      <c r="M53" s="59">
        <f t="shared" ca="1" si="7"/>
        <v>125.60508989133706</v>
      </c>
      <c r="N53" s="51">
        <f t="shared" ca="1" si="3"/>
        <v>5.5148241281123944</v>
      </c>
      <c r="O53" s="51">
        <f t="shared" ca="1" si="8"/>
        <v>5.4298980690878071</v>
      </c>
      <c r="P53" s="59">
        <f t="shared" ca="1" si="9"/>
        <v>2.5943683681406355</v>
      </c>
      <c r="Q53" s="59">
        <f t="shared" ca="1" si="4"/>
        <v>86.594081332565182</v>
      </c>
    </row>
    <row r="54" spans="4:17" x14ac:dyDescent="0.2">
      <c r="D54">
        <f ca="1">Sheet2!L54</f>
        <v>137.49270578329336</v>
      </c>
      <c r="F54" s="60"/>
      <c r="G54" s="59">
        <f t="shared" ca="1" si="10"/>
        <v>113.75305752622629</v>
      </c>
      <c r="H54" s="59">
        <f t="shared" ca="1" si="0"/>
        <v>113.75305752622629</v>
      </c>
      <c r="I54" s="59">
        <f t="shared" ca="1" si="1"/>
        <v>153.38188852227134</v>
      </c>
      <c r="J54" s="59">
        <f t="shared" ca="1" si="2"/>
        <v>74.124226530181232</v>
      </c>
      <c r="K54" s="59">
        <f t="shared" ca="1" si="5"/>
        <v>118.06907298011207</v>
      </c>
      <c r="L54" s="59">
        <f t="shared" ca="1" si="6"/>
        <v>133.24417794073076</v>
      </c>
      <c r="M54" s="59">
        <f t="shared" ca="1" si="7"/>
        <v>127.98261306972833</v>
      </c>
      <c r="N54" s="51">
        <f t="shared" ca="1" si="3"/>
        <v>5.2615648710024345</v>
      </c>
      <c r="O54" s="51">
        <f t="shared" ca="1" si="8"/>
        <v>5.3176759370308924</v>
      </c>
      <c r="P54" s="59">
        <f t="shared" ca="1" si="9"/>
        <v>0.26841031619105138</v>
      </c>
      <c r="Q54" s="59">
        <f t="shared" ca="1" si="4"/>
        <v>86.195682088552857</v>
      </c>
    </row>
    <row r="55" spans="4:17" x14ac:dyDescent="0.2">
      <c r="D55">
        <f ca="1">Sheet2!L55</f>
        <v>142.52028117069523</v>
      </c>
      <c r="F55" s="60"/>
      <c r="G55" s="59">
        <f t="shared" ca="1" si="10"/>
        <v>116.11085366659174</v>
      </c>
      <c r="H55" s="59">
        <f t="shared" ca="1" si="0"/>
        <v>116.11085366659174</v>
      </c>
      <c r="I55" s="59">
        <f t="shared" ca="1" si="1"/>
        <v>157.59564230427316</v>
      </c>
      <c r="J55" s="59">
        <f t="shared" ca="1" si="2"/>
        <v>74.626065028910318</v>
      </c>
      <c r="K55" s="59">
        <f t="shared" ca="1" si="5"/>
        <v>120.39775947445332</v>
      </c>
      <c r="L55" s="59">
        <f t="shared" ca="1" si="6"/>
        <v>136.33621235071894</v>
      </c>
      <c r="M55" s="59">
        <f t="shared" ca="1" si="7"/>
        <v>130.89014668992172</v>
      </c>
      <c r="N55" s="51">
        <f t="shared" ca="1" si="3"/>
        <v>5.4460656607972169</v>
      </c>
      <c r="O55" s="51">
        <f t="shared" ca="1" si="8"/>
        <v>5.4032690862084429</v>
      </c>
      <c r="P55" s="59">
        <f t="shared" ca="1" si="9"/>
        <v>5.0275753874018676</v>
      </c>
      <c r="Q55" s="59">
        <f t="shared" ca="1" si="4"/>
        <v>85.52165709841502</v>
      </c>
    </row>
    <row r="56" spans="4:17" x14ac:dyDescent="0.2">
      <c r="D56">
        <f ca="1">Sheet2!L56</f>
        <v>147.85531168163817</v>
      </c>
      <c r="F56" s="60"/>
      <c r="G56" s="59">
        <f t="shared" ca="1" si="10"/>
        <v>118.49138325238724</v>
      </c>
      <c r="H56" s="59">
        <f t="shared" ca="1" si="0"/>
        <v>118.49138325238724</v>
      </c>
      <c r="I56" s="59">
        <f t="shared" ca="1" si="1"/>
        <v>162.95231578200062</v>
      </c>
      <c r="J56" s="59">
        <f t="shared" ca="1" si="2"/>
        <v>74.03045072277385</v>
      </c>
      <c r="K56" s="59">
        <f t="shared" ca="1" si="5"/>
        <v>123.01276444656617</v>
      </c>
      <c r="L56" s="59">
        <f t="shared" ca="1" si="6"/>
        <v>140.17591212769202</v>
      </c>
      <c r="M56" s="59">
        <f t="shared" ca="1" si="7"/>
        <v>134.28317968826502</v>
      </c>
      <c r="N56" s="51">
        <f t="shared" ca="1" si="3"/>
        <v>5.8927324394269931</v>
      </c>
      <c r="O56" s="51">
        <f t="shared" ca="1" si="8"/>
        <v>5.7295779883541433</v>
      </c>
      <c r="P56" s="59">
        <f t="shared" ca="1" si="9"/>
        <v>5.3350305109429428</v>
      </c>
      <c r="Q56" s="59">
        <f t="shared" ca="1" si="4"/>
        <v>96.81620541209746</v>
      </c>
    </row>
    <row r="57" spans="4:17" x14ac:dyDescent="0.2">
      <c r="D57">
        <f ca="1">Sheet2!L57</f>
        <v>143.83665304977404</v>
      </c>
      <c r="F57" s="60"/>
      <c r="G57" s="59">
        <f t="shared" ca="1" si="10"/>
        <v>120.63788777262303</v>
      </c>
      <c r="H57" s="59">
        <f t="shared" ca="1" si="0"/>
        <v>120.63788777262303</v>
      </c>
      <c r="I57" s="59">
        <f t="shared" ca="1" si="1"/>
        <v>166.16482167194161</v>
      </c>
      <c r="J57" s="59">
        <f t="shared" ca="1" si="2"/>
        <v>75.110953873304453</v>
      </c>
      <c r="K57" s="59">
        <f t="shared" ca="1" si="5"/>
        <v>124.99599193258597</v>
      </c>
      <c r="L57" s="59">
        <f t="shared" ca="1" si="6"/>
        <v>141.39615910171938</v>
      </c>
      <c r="M57" s="59">
        <f t="shared" ca="1" si="7"/>
        <v>136.19387436056684</v>
      </c>
      <c r="N57" s="51">
        <f t="shared" ca="1" si="3"/>
        <v>5.202284741152539</v>
      </c>
      <c r="O57" s="51">
        <f t="shared" ca="1" si="8"/>
        <v>5.3780491568864068</v>
      </c>
      <c r="P57" s="59">
        <f t="shared" ca="1" si="9"/>
        <v>-4.0186586318641275</v>
      </c>
      <c r="Q57" s="59">
        <f t="shared" ca="1" si="4"/>
        <v>89.34325771889408</v>
      </c>
    </row>
    <row r="58" spans="4:17" x14ac:dyDescent="0.2">
      <c r="D58">
        <f ca="1">Sheet2!L58</f>
        <v>139.0443074065285</v>
      </c>
      <c r="F58" s="60"/>
      <c r="G58" s="59">
        <f t="shared" ca="1" si="10"/>
        <v>122.42658845435783</v>
      </c>
      <c r="H58" s="59">
        <f t="shared" ca="1" si="0"/>
        <v>122.42658845435783</v>
      </c>
      <c r="I58" s="59">
        <f t="shared" ca="1" si="1"/>
        <v>167.8361055220326</v>
      </c>
      <c r="J58" s="59">
        <f t="shared" ca="1" si="2"/>
        <v>77.017071386683057</v>
      </c>
      <c r="K58" s="59">
        <f t="shared" ca="1" si="5"/>
        <v>126.33392673962811</v>
      </c>
      <c r="L58" s="59">
        <f t="shared" ca="1" si="6"/>
        <v>140.61220853665577</v>
      </c>
      <c r="M58" s="59">
        <f t="shared" ca="1" si="7"/>
        <v>136.76396096975918</v>
      </c>
      <c r="N58" s="51">
        <f t="shared" ca="1" si="3"/>
        <v>3.848247566896589</v>
      </c>
      <c r="O58" s="51">
        <f t="shared" ca="1" si="8"/>
        <v>4.3581814302265283</v>
      </c>
      <c r="P58" s="59">
        <f t="shared" ca="1" si="9"/>
        <v>-4.7923456432455396</v>
      </c>
      <c r="Q58" s="59">
        <f t="shared" ca="1" si="4"/>
        <v>80.621268171923091</v>
      </c>
    </row>
    <row r="59" spans="4:17" x14ac:dyDescent="0.2">
      <c r="D59">
        <f ca="1">Sheet2!L59</f>
        <v>142.09336262091304</v>
      </c>
      <c r="F59" s="60"/>
      <c r="G59" s="59">
        <f t="shared" ca="1" si="10"/>
        <v>124.64810232835271</v>
      </c>
      <c r="H59" s="59">
        <f t="shared" ca="1" si="0"/>
        <v>124.64810232835271</v>
      </c>
      <c r="I59" s="59">
        <f t="shared" ca="1" si="1"/>
        <v>168.60950994462416</v>
      </c>
      <c r="J59" s="59">
        <f t="shared" ca="1" si="2"/>
        <v>80.686694712081248</v>
      </c>
      <c r="K59" s="59">
        <f t="shared" ca="1" si="5"/>
        <v>127.83482539498857</v>
      </c>
      <c r="L59" s="59">
        <f t="shared" ca="1" si="6"/>
        <v>141.10592656474154</v>
      </c>
      <c r="M59" s="59">
        <f t="shared" ca="1" si="7"/>
        <v>137.82984129998997</v>
      </c>
      <c r="N59" s="51">
        <f t="shared" ca="1" si="3"/>
        <v>3.2760852647515719</v>
      </c>
      <c r="O59" s="51">
        <f t="shared" ca="1" si="8"/>
        <v>3.6367839865765577</v>
      </c>
      <c r="P59" s="59">
        <f t="shared" ca="1" si="9"/>
        <v>3.0490552143845377</v>
      </c>
      <c r="Q59" s="59">
        <f t="shared" ca="1" si="4"/>
        <v>79.258179401560923</v>
      </c>
    </row>
    <row r="60" spans="4:17" x14ac:dyDescent="0.2">
      <c r="D60">
        <f ca="1">Sheet2!L60</f>
        <v>144.98357017431985</v>
      </c>
      <c r="F60" s="60"/>
      <c r="G60" s="59">
        <f t="shared" ca="1" si="10"/>
        <v>126.92270468485574</v>
      </c>
      <c r="H60" s="59">
        <f t="shared" ca="1" si="0"/>
        <v>126.92270468485574</v>
      </c>
      <c r="I60" s="59">
        <f t="shared" ca="1" si="1"/>
        <v>169.39767429580917</v>
      </c>
      <c r="J60" s="59">
        <f t="shared" ca="1" si="2"/>
        <v>84.447735073902322</v>
      </c>
      <c r="K60" s="59">
        <f t="shared" ca="1" si="5"/>
        <v>129.46803918349633</v>
      </c>
      <c r="L60" s="59">
        <f t="shared" ca="1" si="6"/>
        <v>142.39847443460098</v>
      </c>
      <c r="M60" s="59">
        <f t="shared" ca="1" si="7"/>
        <v>139.26058707485595</v>
      </c>
      <c r="N60" s="51">
        <f t="shared" ca="1" si="3"/>
        <v>3.1378873597450365</v>
      </c>
      <c r="O60" s="51">
        <f t="shared" ca="1" si="8"/>
        <v>3.3041862353555436</v>
      </c>
      <c r="P60" s="59">
        <f t="shared" ca="1" si="9"/>
        <v>2.8902075534068103</v>
      </c>
      <c r="Q60" s="59">
        <f t="shared" ca="1" si="4"/>
        <v>80.479070352810268</v>
      </c>
    </row>
    <row r="61" spans="4:17" x14ac:dyDescent="0.2">
      <c r="D61">
        <f ca="1">Sheet2!L61</f>
        <v>138.13280769002284</v>
      </c>
      <c r="F61" s="60"/>
      <c r="G61" s="59">
        <f t="shared" ca="1" si="10"/>
        <v>128.48119963203638</v>
      </c>
      <c r="H61" s="59">
        <f t="shared" ca="1" si="0"/>
        <v>128.48119963203638</v>
      </c>
      <c r="I61" s="59">
        <f t="shared" ca="1" si="1"/>
        <v>169.42305020807777</v>
      </c>
      <c r="J61" s="59">
        <f t="shared" ca="1" si="2"/>
        <v>87.53934905599499</v>
      </c>
      <c r="K61" s="59">
        <f t="shared" ca="1" si="5"/>
        <v>130.29325523173694</v>
      </c>
      <c r="L61" s="59">
        <f t="shared" ca="1" si="6"/>
        <v>140.9765855197416</v>
      </c>
      <c r="M61" s="59">
        <f t="shared" ca="1" si="7"/>
        <v>139.03503119788934</v>
      </c>
      <c r="N61" s="51">
        <f t="shared" ca="1" si="3"/>
        <v>1.9415543218522657</v>
      </c>
      <c r="O61" s="51">
        <f t="shared" ca="1" si="8"/>
        <v>2.3957649596866917</v>
      </c>
      <c r="P61" s="59">
        <f t="shared" ca="1" si="9"/>
        <v>-6.8507624842970074</v>
      </c>
      <c r="Q61" s="59">
        <f t="shared" ca="1" si="4"/>
        <v>67.6259119519096</v>
      </c>
    </row>
    <row r="62" spans="4:17" x14ac:dyDescent="0.2">
      <c r="D62">
        <f ca="1">Sheet2!L62</f>
        <v>146.90867092595732</v>
      </c>
      <c r="F62" s="60"/>
      <c r="G62" s="59">
        <f t="shared" ca="1" si="10"/>
        <v>130.76165809378034</v>
      </c>
      <c r="H62" s="59">
        <f t="shared" ca="1" si="0"/>
        <v>130.76165809378034</v>
      </c>
      <c r="I62" s="59">
        <f t="shared" ca="1" si="1"/>
        <v>169.17930145871497</v>
      </c>
      <c r="J62" s="59">
        <f t="shared" ca="1" si="2"/>
        <v>92.344014728845693</v>
      </c>
      <c r="K62" s="59">
        <f t="shared" ca="1" si="5"/>
        <v>131.87567577404363</v>
      </c>
      <c r="L62" s="59">
        <f t="shared" ca="1" si="6"/>
        <v>142.95394732181353</v>
      </c>
      <c r="M62" s="59">
        <f t="shared" ca="1" si="7"/>
        <v>140.60975914350294</v>
      </c>
      <c r="N62" s="51">
        <f t="shared" ca="1" si="3"/>
        <v>2.3441881783105885</v>
      </c>
      <c r="O62" s="51">
        <f t="shared" ca="1" si="8"/>
        <v>2.3613804387692898</v>
      </c>
      <c r="P62" s="59">
        <f t="shared" ca="1" si="9"/>
        <v>8.7758632359344801</v>
      </c>
      <c r="Q62" s="59">
        <f t="shared" ca="1" si="4"/>
        <v>71.081986618305052</v>
      </c>
    </row>
    <row r="63" spans="4:17" x14ac:dyDescent="0.2">
      <c r="D63">
        <f ca="1">Sheet2!L63</f>
        <v>150.56191654200791</v>
      </c>
      <c r="F63" s="60"/>
      <c r="G63" s="59">
        <f t="shared" ca="1" si="10"/>
        <v>133.16599410494035</v>
      </c>
      <c r="H63" s="59">
        <f t="shared" ca="1" si="0"/>
        <v>133.16599410494035</v>
      </c>
      <c r="I63" s="59">
        <f t="shared" ca="1" si="1"/>
        <v>168.7675782514207</v>
      </c>
      <c r="J63" s="59">
        <f t="shared" ca="1" si="2"/>
        <v>97.564409958460004</v>
      </c>
      <c r="K63" s="59">
        <f t="shared" ca="1" si="5"/>
        <v>133.65531775194498</v>
      </c>
      <c r="L63" s="59">
        <f t="shared" ca="1" si="6"/>
        <v>145.48993706187832</v>
      </c>
      <c r="M63" s="59">
        <f t="shared" ca="1" si="7"/>
        <v>142.60019062320393</v>
      </c>
      <c r="N63" s="51">
        <f t="shared" ca="1" si="3"/>
        <v>2.8897464386743934</v>
      </c>
      <c r="O63" s="51">
        <f t="shared" ca="1" si="8"/>
        <v>2.7136244387060255</v>
      </c>
      <c r="P63" s="59">
        <f t="shared" ca="1" si="9"/>
        <v>3.6532456160505831</v>
      </c>
      <c r="Q63" s="59">
        <f t="shared" ca="1" si="4"/>
        <v>70.990669314779382</v>
      </c>
    </row>
    <row r="64" spans="4:17" x14ac:dyDescent="0.2">
      <c r="D64">
        <f ca="1">Sheet2!L64</f>
        <v>147.4978201046583</v>
      </c>
      <c r="F64" s="60"/>
      <c r="G64" s="59">
        <f t="shared" ca="1" si="10"/>
        <v>135.23108325237013</v>
      </c>
      <c r="H64" s="59">
        <f t="shared" ca="1" si="0"/>
        <v>135.23108325237013</v>
      </c>
      <c r="I64" s="59">
        <f t="shared" ca="1" si="1"/>
        <v>167.25862873045207</v>
      </c>
      <c r="J64" s="59">
        <f t="shared" ca="1" si="2"/>
        <v>103.20353777428818</v>
      </c>
      <c r="K64" s="59">
        <f t="shared" ca="1" si="5"/>
        <v>134.97365130934625</v>
      </c>
      <c r="L64" s="59">
        <f t="shared" ca="1" si="6"/>
        <v>146.15923140947166</v>
      </c>
      <c r="M64" s="59">
        <f t="shared" ca="1" si="7"/>
        <v>143.57971651949481</v>
      </c>
      <c r="N64" s="51">
        <f t="shared" ca="1" si="3"/>
        <v>2.5795148899768492</v>
      </c>
      <c r="O64" s="51">
        <f t="shared" ca="1" si="8"/>
        <v>2.6242180728865749</v>
      </c>
      <c r="P64" s="59">
        <f t="shared" ca="1" si="9"/>
        <v>-3.0640964373496047</v>
      </c>
      <c r="Q64" s="59">
        <f t="shared" ca="1" si="4"/>
        <v>64.805515022179719</v>
      </c>
    </row>
    <row r="65" spans="4:17" x14ac:dyDescent="0.2">
      <c r="D65">
        <f ca="1">Sheet2!L65</f>
        <v>155.47335601871887</v>
      </c>
      <c r="F65" s="60"/>
      <c r="G65" s="59">
        <f t="shared" ca="1" si="10"/>
        <v>137.36625557325092</v>
      </c>
      <c r="H65" s="59">
        <f t="shared" ca="1" si="0"/>
        <v>137.36625557325092</v>
      </c>
      <c r="I65" s="59">
        <f t="shared" ca="1" si="1"/>
        <v>168.21681588387077</v>
      </c>
      <c r="J65" s="59">
        <f t="shared" ca="1" si="2"/>
        <v>106.51569526263108</v>
      </c>
      <c r="K65" s="59">
        <f t="shared" ca="1" si="5"/>
        <v>136.9260041388103</v>
      </c>
      <c r="L65" s="59">
        <f t="shared" ca="1" si="6"/>
        <v>149.26393961255405</v>
      </c>
      <c r="M65" s="59">
        <f t="shared" ca="1" si="7"/>
        <v>145.95844441933963</v>
      </c>
      <c r="N65" s="51">
        <f t="shared" ca="1" si="3"/>
        <v>3.3054951932144263</v>
      </c>
      <c r="O65" s="51">
        <f t="shared" ca="1" si="8"/>
        <v>3.0784028197718092</v>
      </c>
      <c r="P65" s="59">
        <f t="shared" ca="1" si="9"/>
        <v>7.9755359140605719</v>
      </c>
      <c r="Q65" s="59">
        <f t="shared" ca="1" si="4"/>
        <v>70.735513737143606</v>
      </c>
    </row>
    <row r="66" spans="4:17" x14ac:dyDescent="0.2">
      <c r="D66">
        <f ca="1">Sheet2!L66</f>
        <v>155.15985353405026</v>
      </c>
      <c r="F66" s="60"/>
      <c r="G66" s="59">
        <f t="shared" ca="1" si="10"/>
        <v>139.48871080403819</v>
      </c>
      <c r="H66" s="59">
        <f t="shared" ref="H66:H129" ca="1" si="11">SUM(OFFSET(H66,(-1*$T$2+1),-4,$T$2,1))/$T$2</f>
        <v>139.48871080403819</v>
      </c>
      <c r="I66" s="59">
        <f t="shared" ref="I66:I129" ca="1" si="12">H66+$T$3*STDEV(OFFSET(I66,(-1*$T$2+1),-5,$T$2,1))</f>
        <v>167.77224859471761</v>
      </c>
      <c r="J66" s="59">
        <f t="shared" ref="J66:J129" ca="1" si="13">H66-$T$3*STDEV(OFFSET(J66,(-1*$T$2+1),-6,$T$2,1))</f>
        <v>111.20517301335877</v>
      </c>
      <c r="K66" s="59">
        <f t="shared" ca="1" si="5"/>
        <v>138.66256122407125</v>
      </c>
      <c r="L66" s="59">
        <f t="shared" ca="1" si="6"/>
        <v>151.2292442530528</v>
      </c>
      <c r="M66" s="59">
        <f t="shared" ca="1" si="7"/>
        <v>147.79872624228176</v>
      </c>
      <c r="N66" s="51">
        <f t="shared" ref="N66:N129" ca="1" si="14">L66-M66</f>
        <v>3.4305180107710385</v>
      </c>
      <c r="O66" s="51">
        <f t="shared" ca="1" si="8"/>
        <v>3.3131462804379623</v>
      </c>
      <c r="P66" s="59">
        <f t="shared" ca="1" si="9"/>
        <v>-0.31350248466861785</v>
      </c>
      <c r="Q66" s="59">
        <f t="shared" ref="Q66:Q129" ca="1" si="15">100-100/(1+(SUMIF(OFFSET(Q66,(-1*$T$7)+1,-1,$T$7,1),"&gt;=0")/$T$7)/ABS((SUMIF(OFFSET(Q66,(-1*$T$7)+1,-1,$T$7,1),"&lt;0")/$T$7)))</f>
        <v>67.514414428213314</v>
      </c>
    </row>
    <row r="67" spans="4:17" x14ac:dyDescent="0.2">
      <c r="D67">
        <f ca="1">Sheet2!L67</f>
        <v>148.15746891050799</v>
      </c>
      <c r="F67" s="60"/>
      <c r="G67" s="59">
        <f t="shared" ca="1" si="10"/>
        <v>140.92560802228081</v>
      </c>
      <c r="H67" s="59">
        <f t="shared" ca="1" si="11"/>
        <v>140.92560802228081</v>
      </c>
      <c r="I67" s="59">
        <f t="shared" ca="1" si="12"/>
        <v>166.48180690536043</v>
      </c>
      <c r="J67" s="59">
        <f t="shared" ca="1" si="13"/>
        <v>115.36940913920121</v>
      </c>
      <c r="K67" s="59">
        <f t="shared" ref="K67:K130" ca="1" si="16">D67*2/(1+$T$2)+K66*(1-2/(1+$T$2))</f>
        <v>139.56683814658905</v>
      </c>
      <c r="L67" s="59">
        <f t="shared" ref="L67:L130" ca="1" si="17">D67*2/(1+$T$4)+L66*(1-2/(1+$T$4))</f>
        <v>150.2053191388712</v>
      </c>
      <c r="M67" s="59">
        <f t="shared" ref="M67:M130" ca="1" si="18">D67*2/(1+$T$5)+M66*(1-2/(1+$T$5))</f>
        <v>147.87047477592699</v>
      </c>
      <c r="N67" s="51">
        <f t="shared" ca="1" si="14"/>
        <v>2.3348443629442102</v>
      </c>
      <c r="O67" s="51">
        <f t="shared" ref="O67:O130" ca="1" si="19">N67*2/(1+$T$6)+O66*(1-2/(1+$T$6))</f>
        <v>2.6609450021087944</v>
      </c>
      <c r="P67" s="59">
        <f t="shared" ref="P67:P130" ca="1" si="20">D67-D66</f>
        <v>-7.0023846235422695</v>
      </c>
      <c r="Q67" s="59">
        <f t="shared" ca="1" si="15"/>
        <v>58.674825835898105</v>
      </c>
    </row>
    <row r="68" spans="4:17" x14ac:dyDescent="0.2">
      <c r="D68">
        <f ca="1">Sheet2!L68</f>
        <v>155.61991826160937</v>
      </c>
      <c r="F68" s="60"/>
      <c r="G68" s="59">
        <f t="shared" ca="1" si="10"/>
        <v>142.61404907001969</v>
      </c>
      <c r="H68" s="59">
        <f t="shared" ca="1" si="11"/>
        <v>142.61404907001969</v>
      </c>
      <c r="I68" s="59">
        <f t="shared" ca="1" si="12"/>
        <v>166.52119073415091</v>
      </c>
      <c r="J68" s="59">
        <f t="shared" ca="1" si="13"/>
        <v>118.70690740588847</v>
      </c>
      <c r="K68" s="59">
        <f t="shared" ca="1" si="16"/>
        <v>141.09570291944812</v>
      </c>
      <c r="L68" s="59">
        <f t="shared" ca="1" si="17"/>
        <v>152.01018551311728</v>
      </c>
      <c r="M68" s="59">
        <f t="shared" ca="1" si="18"/>
        <v>149.42036347306347</v>
      </c>
      <c r="N68" s="51">
        <f t="shared" ca="1" si="14"/>
        <v>2.5898220400538037</v>
      </c>
      <c r="O68" s="51">
        <f t="shared" ca="1" si="19"/>
        <v>2.6135296940721338</v>
      </c>
      <c r="P68" s="59">
        <f t="shared" ca="1" si="20"/>
        <v>7.4624493511013839</v>
      </c>
      <c r="Q68" s="59">
        <f t="shared" ca="1" si="15"/>
        <v>62.909149958020841</v>
      </c>
    </row>
    <row r="69" spans="4:17" x14ac:dyDescent="0.2">
      <c r="D69">
        <f ca="1">Sheet2!L69</f>
        <v>155.55609988791988</v>
      </c>
      <c r="F69" s="60"/>
      <c r="G69" s="59">
        <f t="shared" ca="1" si="10"/>
        <v>144.10728323068184</v>
      </c>
      <c r="H69" s="59">
        <f t="shared" ca="1" si="11"/>
        <v>144.10728323068184</v>
      </c>
      <c r="I69" s="59">
        <f t="shared" ca="1" si="12"/>
        <v>166.61249504836874</v>
      </c>
      <c r="J69" s="59">
        <f t="shared" ca="1" si="13"/>
        <v>121.60207141299495</v>
      </c>
      <c r="K69" s="59">
        <f t="shared" ca="1" si="16"/>
        <v>142.47288358311209</v>
      </c>
      <c r="L69" s="59">
        <f t="shared" ca="1" si="17"/>
        <v>153.19215697138483</v>
      </c>
      <c r="M69" s="59">
        <f t="shared" ca="1" si="18"/>
        <v>150.64751075603476</v>
      </c>
      <c r="N69" s="51">
        <f t="shared" ca="1" si="14"/>
        <v>2.5446462153500704</v>
      </c>
      <c r="O69" s="51">
        <f t="shared" ca="1" si="19"/>
        <v>2.5676073749240915</v>
      </c>
      <c r="P69" s="59">
        <f t="shared" ca="1" si="20"/>
        <v>-6.3818373689485952E-2</v>
      </c>
      <c r="Q69" s="59">
        <f t="shared" ca="1" si="15"/>
        <v>59.98959913343127</v>
      </c>
    </row>
    <row r="70" spans="4:17" x14ac:dyDescent="0.2">
      <c r="D70">
        <f ca="1">Sheet2!L70</f>
        <v>155.52873652839133</v>
      </c>
      <c r="F70" s="60"/>
      <c r="G70" s="59">
        <f t="shared" ca="1" si="10"/>
        <v>145.36068954115163</v>
      </c>
      <c r="H70" s="59">
        <f t="shared" ca="1" si="11"/>
        <v>145.36068954115163</v>
      </c>
      <c r="I70" s="59">
        <f t="shared" ca="1" si="12"/>
        <v>167.0810858528331</v>
      </c>
      <c r="J70" s="59">
        <f t="shared" ca="1" si="13"/>
        <v>123.64029322947016</v>
      </c>
      <c r="K70" s="59">
        <f t="shared" ca="1" si="16"/>
        <v>143.71629814932916</v>
      </c>
      <c r="L70" s="59">
        <f t="shared" ca="1" si="17"/>
        <v>153.97101682372033</v>
      </c>
      <c r="M70" s="59">
        <f t="shared" ca="1" si="18"/>
        <v>151.62375591050608</v>
      </c>
      <c r="N70" s="51">
        <f t="shared" ca="1" si="14"/>
        <v>2.3472609132142566</v>
      </c>
      <c r="O70" s="51">
        <f t="shared" ca="1" si="19"/>
        <v>2.4207097337842018</v>
      </c>
      <c r="P70" s="59">
        <f t="shared" ca="1" si="20"/>
        <v>-2.7363359528550291E-2</v>
      </c>
      <c r="Q70" s="59">
        <f t="shared" ca="1" si="15"/>
        <v>56.400997563213409</v>
      </c>
    </row>
    <row r="71" spans="4:17" x14ac:dyDescent="0.2">
      <c r="D71">
        <f ca="1">Sheet2!L71</f>
        <v>154.70705080938546</v>
      </c>
      <c r="F71" s="60"/>
      <c r="G71" s="59">
        <f t="shared" ca="1" si="10"/>
        <v>146.64920568332278</v>
      </c>
      <c r="H71" s="59">
        <f t="shared" ca="1" si="11"/>
        <v>146.64920568332278</v>
      </c>
      <c r="I71" s="59">
        <f t="shared" ca="1" si="12"/>
        <v>166.29512456296092</v>
      </c>
      <c r="J71" s="59">
        <f t="shared" ca="1" si="13"/>
        <v>127.00328680368462</v>
      </c>
      <c r="K71" s="59">
        <f t="shared" ca="1" si="16"/>
        <v>144.76303649790594</v>
      </c>
      <c r="L71" s="59">
        <f t="shared" ca="1" si="17"/>
        <v>154.21636148560873</v>
      </c>
      <c r="M71" s="59">
        <f t="shared" ca="1" si="18"/>
        <v>152.24041489028195</v>
      </c>
      <c r="N71" s="51">
        <f t="shared" ca="1" si="14"/>
        <v>1.975946595326775</v>
      </c>
      <c r="O71" s="51">
        <f t="shared" ca="1" si="19"/>
        <v>2.1242009748125841</v>
      </c>
      <c r="P71" s="59">
        <f t="shared" ca="1" si="20"/>
        <v>-0.8216857190058704</v>
      </c>
      <c r="Q71" s="59">
        <f t="shared" ca="1" si="15"/>
        <v>59.578739928103083</v>
      </c>
    </row>
    <row r="72" spans="4:17" x14ac:dyDescent="0.2">
      <c r="D72">
        <f ca="1">Sheet2!L72</f>
        <v>146.05417509808032</v>
      </c>
      <c r="F72" s="60"/>
      <c r="G72" s="59">
        <f t="shared" ca="1" si="10"/>
        <v>147.22041808327873</v>
      </c>
      <c r="H72" s="59">
        <f t="shared" ca="1" si="11"/>
        <v>147.22041808327873</v>
      </c>
      <c r="I72" s="59">
        <f t="shared" ca="1" si="12"/>
        <v>165.27604231864007</v>
      </c>
      <c r="J72" s="59">
        <f t="shared" ca="1" si="13"/>
        <v>129.16479384791739</v>
      </c>
      <c r="K72" s="59">
        <f t="shared" ca="1" si="16"/>
        <v>144.88600207887492</v>
      </c>
      <c r="L72" s="59">
        <f t="shared" ca="1" si="17"/>
        <v>151.49563268976593</v>
      </c>
      <c r="M72" s="59">
        <f t="shared" ca="1" si="18"/>
        <v>151.00316693184163</v>
      </c>
      <c r="N72" s="51">
        <f t="shared" ca="1" si="14"/>
        <v>0.49246575792429326</v>
      </c>
      <c r="O72" s="51">
        <f t="shared" ca="1" si="19"/>
        <v>1.0363774968870569</v>
      </c>
      <c r="P72" s="59">
        <f t="shared" ca="1" si="20"/>
        <v>-8.6528757113051427</v>
      </c>
      <c r="Q72" s="59">
        <f t="shared" ca="1" si="15"/>
        <v>55.783447597899993</v>
      </c>
    </row>
    <row r="73" spans="4:17" x14ac:dyDescent="0.2">
      <c r="D73">
        <f ca="1">Sheet2!L73</f>
        <v>135.68568206909376</v>
      </c>
      <c r="F73" s="60"/>
      <c r="G73" s="59">
        <f t="shared" ca="1" si="10"/>
        <v>147.14348741337827</v>
      </c>
      <c r="H73" s="59">
        <f t="shared" ca="1" si="11"/>
        <v>147.14348741337827</v>
      </c>
      <c r="I73" s="59">
        <f t="shared" ca="1" si="12"/>
        <v>165.55935386034008</v>
      </c>
      <c r="J73" s="59">
        <f t="shared" ca="1" si="13"/>
        <v>128.72762096641645</v>
      </c>
      <c r="K73" s="59">
        <f t="shared" ca="1" si="16"/>
        <v>144.00978112556243</v>
      </c>
      <c r="L73" s="59">
        <f t="shared" ca="1" si="17"/>
        <v>146.22564914954188</v>
      </c>
      <c r="M73" s="59">
        <f t="shared" ca="1" si="18"/>
        <v>147.93966995929208</v>
      </c>
      <c r="N73" s="51">
        <f t="shared" ca="1" si="14"/>
        <v>-1.7140208097501954</v>
      </c>
      <c r="O73" s="51">
        <f t="shared" ca="1" si="19"/>
        <v>-0.79722137420444461</v>
      </c>
      <c r="P73" s="59">
        <f t="shared" ca="1" si="20"/>
        <v>-10.368493028986563</v>
      </c>
      <c r="Q73" s="59">
        <f t="shared" ca="1" si="15"/>
        <v>45.283079289618421</v>
      </c>
    </row>
    <row r="74" spans="4:17" x14ac:dyDescent="0.2">
      <c r="D74">
        <f ca="1">Sheet2!L74</f>
        <v>137.3225374119115</v>
      </c>
      <c r="F74" s="60"/>
      <c r="G74" s="59">
        <f t="shared" ca="1" si="10"/>
        <v>147.13497899480919</v>
      </c>
      <c r="H74" s="59">
        <f t="shared" ca="1" si="11"/>
        <v>147.13497899480919</v>
      </c>
      <c r="I74" s="59">
        <f t="shared" ca="1" si="12"/>
        <v>165.58660250330547</v>
      </c>
      <c r="J74" s="59">
        <f t="shared" ca="1" si="13"/>
        <v>128.68335548631291</v>
      </c>
      <c r="K74" s="59">
        <f t="shared" ca="1" si="16"/>
        <v>143.37290077188138</v>
      </c>
      <c r="L74" s="59">
        <f t="shared" ca="1" si="17"/>
        <v>143.25794523699841</v>
      </c>
      <c r="M74" s="59">
        <f t="shared" ca="1" si="18"/>
        <v>145.81624344981597</v>
      </c>
      <c r="N74" s="51">
        <f t="shared" ca="1" si="14"/>
        <v>-2.5582982128175615</v>
      </c>
      <c r="O74" s="51">
        <f t="shared" ca="1" si="19"/>
        <v>-1.9712725999465226</v>
      </c>
      <c r="P74" s="59">
        <f t="shared" ca="1" si="20"/>
        <v>1.6368553428177393</v>
      </c>
      <c r="Q74" s="59">
        <f t="shared" ca="1" si="15"/>
        <v>44.254420635603246</v>
      </c>
    </row>
    <row r="75" spans="4:17" x14ac:dyDescent="0.2">
      <c r="D75">
        <f ca="1">Sheet2!L75</f>
        <v>153.06372563211039</v>
      </c>
      <c r="F75" s="60"/>
      <c r="G75" s="59">
        <f t="shared" ca="1" si="10"/>
        <v>147.66215121787997</v>
      </c>
      <c r="H75" s="59">
        <f t="shared" ca="1" si="11"/>
        <v>147.66215121787997</v>
      </c>
      <c r="I75" s="59">
        <f t="shared" ca="1" si="12"/>
        <v>166.20304093483895</v>
      </c>
      <c r="J75" s="59">
        <f t="shared" ca="1" si="13"/>
        <v>129.12126150092098</v>
      </c>
      <c r="K75" s="59">
        <f t="shared" ca="1" si="16"/>
        <v>144.29583647285557</v>
      </c>
      <c r="L75" s="59">
        <f t="shared" ca="1" si="17"/>
        <v>146.52653870203574</v>
      </c>
      <c r="M75" s="59">
        <f t="shared" ca="1" si="18"/>
        <v>147.26573988627487</v>
      </c>
      <c r="N75" s="51">
        <f t="shared" ca="1" si="14"/>
        <v>-0.7392011842391355</v>
      </c>
      <c r="O75" s="51">
        <f t="shared" ca="1" si="19"/>
        <v>-1.1498916561415979</v>
      </c>
      <c r="P75" s="59">
        <f t="shared" ca="1" si="20"/>
        <v>15.741188220198893</v>
      </c>
      <c r="Q75" s="59">
        <f t="shared" ca="1" si="15"/>
        <v>59.880257358093466</v>
      </c>
    </row>
    <row r="76" spans="4:17" x14ac:dyDescent="0.2">
      <c r="D76">
        <f ca="1">Sheet2!L76</f>
        <v>147.06650172178274</v>
      </c>
      <c r="F76" s="60"/>
      <c r="G76" s="59">
        <f t="shared" ca="1" si="10"/>
        <v>147.62271071988712</v>
      </c>
      <c r="H76" s="59">
        <f t="shared" ca="1" si="11"/>
        <v>147.62271071988712</v>
      </c>
      <c r="I76" s="59">
        <f t="shared" ca="1" si="12"/>
        <v>166.16667407187788</v>
      </c>
      <c r="J76" s="59">
        <f t="shared" ca="1" si="13"/>
        <v>129.07874736789637</v>
      </c>
      <c r="K76" s="59">
        <f t="shared" ca="1" si="16"/>
        <v>144.55970935370578</v>
      </c>
      <c r="L76" s="59">
        <f t="shared" ca="1" si="17"/>
        <v>146.70652637528474</v>
      </c>
      <c r="M76" s="59">
        <f t="shared" ca="1" si="18"/>
        <v>147.22589225337646</v>
      </c>
      <c r="N76" s="51">
        <f t="shared" ca="1" si="14"/>
        <v>-0.51936587809171897</v>
      </c>
      <c r="O76" s="51">
        <f t="shared" ca="1" si="19"/>
        <v>-0.7295411374416787</v>
      </c>
      <c r="P76" s="59">
        <f t="shared" ca="1" si="20"/>
        <v>-5.9972239103276479</v>
      </c>
      <c r="Q76" s="59">
        <f t="shared" ca="1" si="15"/>
        <v>50.108428990508543</v>
      </c>
    </row>
    <row r="77" spans="4:17" x14ac:dyDescent="0.2">
      <c r="D77">
        <f ca="1">Sheet2!L77</f>
        <v>145.41367605114269</v>
      </c>
      <c r="F77" s="60"/>
      <c r="G77" s="59">
        <f t="shared" ca="1" si="10"/>
        <v>147.70156186995558</v>
      </c>
      <c r="H77" s="59">
        <f t="shared" ca="1" si="11"/>
        <v>147.70156186995558</v>
      </c>
      <c r="I77" s="59">
        <f t="shared" ca="1" si="12"/>
        <v>166.14243990730529</v>
      </c>
      <c r="J77" s="59">
        <f t="shared" ca="1" si="13"/>
        <v>129.26068383260588</v>
      </c>
      <c r="K77" s="59">
        <f t="shared" ca="1" si="16"/>
        <v>144.64103951536643</v>
      </c>
      <c r="L77" s="59">
        <f t="shared" ca="1" si="17"/>
        <v>146.2755762672374</v>
      </c>
      <c r="M77" s="59">
        <f t="shared" ca="1" si="18"/>
        <v>146.86344901292972</v>
      </c>
      <c r="N77" s="51">
        <f t="shared" ca="1" si="14"/>
        <v>-0.58787274569232295</v>
      </c>
      <c r="O77" s="51">
        <f t="shared" ca="1" si="19"/>
        <v>-0.63509554294210824</v>
      </c>
      <c r="P77" s="59">
        <f t="shared" ca="1" si="20"/>
        <v>-1.6528256706400555</v>
      </c>
      <c r="Q77" s="59">
        <f t="shared" ca="1" si="15"/>
        <v>46.363224918778293</v>
      </c>
    </row>
    <row r="78" spans="4:17" x14ac:dyDescent="0.2">
      <c r="D78">
        <f ca="1">Sheet2!L78</f>
        <v>146.85213674082129</v>
      </c>
      <c r="F78" s="60"/>
      <c r="G78" s="59">
        <f t="shared" ca="1" si="10"/>
        <v>148.09195333667026</v>
      </c>
      <c r="H78" s="59">
        <f t="shared" ca="1" si="11"/>
        <v>148.09195333667026</v>
      </c>
      <c r="I78" s="59">
        <f t="shared" ca="1" si="12"/>
        <v>165.67912598700281</v>
      </c>
      <c r="J78" s="59">
        <f t="shared" ca="1" si="13"/>
        <v>130.50478068633771</v>
      </c>
      <c r="K78" s="59">
        <f t="shared" ca="1" si="16"/>
        <v>144.85162020350498</v>
      </c>
      <c r="L78" s="59">
        <f t="shared" ca="1" si="17"/>
        <v>146.46776309176536</v>
      </c>
      <c r="M78" s="59">
        <f t="shared" ca="1" si="18"/>
        <v>146.86118655850805</v>
      </c>
      <c r="N78" s="51">
        <f t="shared" ca="1" si="14"/>
        <v>-0.39342346674268924</v>
      </c>
      <c r="O78" s="51">
        <f t="shared" ca="1" si="19"/>
        <v>-0.47398082547582898</v>
      </c>
      <c r="P78" s="59">
        <f t="shared" ca="1" si="20"/>
        <v>1.4384606896786067</v>
      </c>
      <c r="Q78" s="59">
        <f t="shared" ca="1" si="15"/>
        <v>49.533159919061937</v>
      </c>
    </row>
    <row r="79" spans="4:17" x14ac:dyDescent="0.2">
      <c r="D79">
        <f ca="1">Sheet2!L79</f>
        <v>140.86078637720777</v>
      </c>
      <c r="F79" s="60"/>
      <c r="G79" s="59">
        <f t="shared" ca="1" si="10"/>
        <v>148.03032452448497</v>
      </c>
      <c r="H79" s="59">
        <f t="shared" ca="1" si="11"/>
        <v>148.03032452448497</v>
      </c>
      <c r="I79" s="59">
        <f t="shared" ca="1" si="12"/>
        <v>165.80021188022022</v>
      </c>
      <c r="J79" s="59">
        <f t="shared" ca="1" si="13"/>
        <v>130.26043716874972</v>
      </c>
      <c r="K79" s="59">
        <f t="shared" ca="1" si="16"/>
        <v>144.47154079147668</v>
      </c>
      <c r="L79" s="59">
        <f t="shared" ca="1" si="17"/>
        <v>144.59877085357951</v>
      </c>
      <c r="M79" s="59">
        <f t="shared" ca="1" si="18"/>
        <v>145.66110652224799</v>
      </c>
      <c r="N79" s="51">
        <f t="shared" ca="1" si="14"/>
        <v>-1.0623356686684815</v>
      </c>
      <c r="O79" s="51">
        <f t="shared" ca="1" si="19"/>
        <v>-0.86621738760426403</v>
      </c>
      <c r="P79" s="59">
        <f t="shared" ca="1" si="20"/>
        <v>-5.9913503636135204</v>
      </c>
      <c r="Q79" s="59">
        <f t="shared" ca="1" si="15"/>
        <v>39.122773629895747</v>
      </c>
    </row>
    <row r="80" spans="4:17" x14ac:dyDescent="0.2">
      <c r="D80">
        <f ca="1">Sheet2!L80</f>
        <v>138.59810807361859</v>
      </c>
      <c r="F80" s="60"/>
      <c r="G80" s="59">
        <f t="shared" ca="1" si="10"/>
        <v>147.71105141944992</v>
      </c>
      <c r="H80" s="59">
        <f t="shared" ca="1" si="11"/>
        <v>147.71105141944992</v>
      </c>
      <c r="I80" s="59">
        <f t="shared" ca="1" si="12"/>
        <v>166.33022876090388</v>
      </c>
      <c r="J80" s="59">
        <f t="shared" ca="1" si="13"/>
        <v>129.09187407799595</v>
      </c>
      <c r="K80" s="59">
        <f t="shared" ca="1" si="16"/>
        <v>143.91216624691876</v>
      </c>
      <c r="L80" s="59">
        <f t="shared" ca="1" si="17"/>
        <v>142.59854992692587</v>
      </c>
      <c r="M80" s="59">
        <f t="shared" ca="1" si="18"/>
        <v>144.24850683252211</v>
      </c>
      <c r="N80" s="51">
        <f t="shared" ca="1" si="14"/>
        <v>-1.6499569055962411</v>
      </c>
      <c r="O80" s="51">
        <f t="shared" ca="1" si="19"/>
        <v>-1.3887103995989154</v>
      </c>
      <c r="P80" s="59">
        <f t="shared" ca="1" si="20"/>
        <v>-2.2626783035891833</v>
      </c>
      <c r="Q80" s="59">
        <f t="shared" ca="1" si="15"/>
        <v>38.019510500164003</v>
      </c>
    </row>
    <row r="81" spans="4:17" x14ac:dyDescent="0.2">
      <c r="D81">
        <f ca="1">Sheet2!L81</f>
        <v>135.16056925113853</v>
      </c>
      <c r="F81" s="60"/>
      <c r="G81" s="59">
        <f t="shared" ca="1" si="10"/>
        <v>147.56243949750572</v>
      </c>
      <c r="H81" s="59">
        <f t="shared" ca="1" si="11"/>
        <v>147.56243949750572</v>
      </c>
      <c r="I81" s="59">
        <f t="shared" ca="1" si="12"/>
        <v>166.86728033257555</v>
      </c>
      <c r="J81" s="59">
        <f t="shared" ca="1" si="13"/>
        <v>128.2575986624359</v>
      </c>
      <c r="K81" s="59">
        <f t="shared" ca="1" si="16"/>
        <v>143.07868081874921</v>
      </c>
      <c r="L81" s="59">
        <f t="shared" ca="1" si="17"/>
        <v>140.11922303499676</v>
      </c>
      <c r="M81" s="59">
        <f t="shared" ca="1" si="18"/>
        <v>142.43091931624539</v>
      </c>
      <c r="N81" s="51">
        <f t="shared" ca="1" si="14"/>
        <v>-2.3116962812486292</v>
      </c>
      <c r="O81" s="51">
        <f t="shared" ca="1" si="19"/>
        <v>-2.0040343206987248</v>
      </c>
      <c r="P81" s="59">
        <f t="shared" ca="1" si="20"/>
        <v>-3.4375388224800645</v>
      </c>
      <c r="Q81" s="59">
        <f t="shared" ca="1" si="15"/>
        <v>40.086997216126775</v>
      </c>
    </row>
    <row r="82" spans="4:17" x14ac:dyDescent="0.2">
      <c r="D82">
        <f ca="1">Sheet2!L82</f>
        <v>130.70113692932657</v>
      </c>
      <c r="F82" s="60"/>
      <c r="G82" s="59">
        <f t="shared" ca="1" si="10"/>
        <v>146.75206279767417</v>
      </c>
      <c r="H82" s="59">
        <f t="shared" ca="1" si="11"/>
        <v>146.75206279767417</v>
      </c>
      <c r="I82" s="59">
        <f t="shared" ca="1" si="12"/>
        <v>168.67098799631026</v>
      </c>
      <c r="J82" s="59">
        <f t="shared" ca="1" si="13"/>
        <v>124.8331375990381</v>
      </c>
      <c r="K82" s="59">
        <f t="shared" ca="1" si="16"/>
        <v>141.89986711499466</v>
      </c>
      <c r="L82" s="59">
        <f t="shared" ca="1" si="17"/>
        <v>136.97986099977339</v>
      </c>
      <c r="M82" s="59">
        <f t="shared" ca="1" si="18"/>
        <v>140.08496283886163</v>
      </c>
      <c r="N82" s="51">
        <f t="shared" ca="1" si="14"/>
        <v>-3.1051018390882348</v>
      </c>
      <c r="O82" s="51">
        <f t="shared" ca="1" si="19"/>
        <v>-2.7380793329583981</v>
      </c>
      <c r="P82" s="59">
        <f t="shared" ca="1" si="20"/>
        <v>-4.4594323218119598</v>
      </c>
      <c r="Q82" s="59">
        <f t="shared" ca="1" si="15"/>
        <v>30.081480164717135</v>
      </c>
    </row>
    <row r="83" spans="4:17" x14ac:dyDescent="0.2">
      <c r="D83">
        <f ca="1">Sheet2!L83</f>
        <v>120.66860790649568</v>
      </c>
      <c r="F83" s="60"/>
      <c r="G83" s="59">
        <f t="shared" ca="1" si="10"/>
        <v>145.25739736589856</v>
      </c>
      <c r="H83" s="59">
        <f t="shared" ca="1" si="11"/>
        <v>145.25739736589856</v>
      </c>
      <c r="I83" s="59">
        <f t="shared" ca="1" si="12"/>
        <v>172.2328265756129</v>
      </c>
      <c r="J83" s="59">
        <f t="shared" ca="1" si="13"/>
        <v>118.28196815618421</v>
      </c>
      <c r="K83" s="59">
        <f t="shared" ca="1" si="16"/>
        <v>139.87784242847096</v>
      </c>
      <c r="L83" s="59">
        <f t="shared" ca="1" si="17"/>
        <v>131.54277663534751</v>
      </c>
      <c r="M83" s="59">
        <f t="shared" ca="1" si="18"/>
        <v>136.20169185238845</v>
      </c>
      <c r="N83" s="51">
        <f t="shared" ca="1" si="14"/>
        <v>-4.658915217040942</v>
      </c>
      <c r="O83" s="51">
        <f t="shared" ca="1" si="19"/>
        <v>-4.0186365890134272</v>
      </c>
      <c r="P83" s="59">
        <f t="shared" ca="1" si="20"/>
        <v>-10.032529022830886</v>
      </c>
      <c r="Q83" s="59">
        <f t="shared" ca="1" si="15"/>
        <v>25.946462209146446</v>
      </c>
    </row>
    <row r="84" spans="4:17" x14ac:dyDescent="0.2">
      <c r="D84">
        <f ca="1">Sheet2!L84</f>
        <v>123.8927589126634</v>
      </c>
      <c r="F84" s="60"/>
      <c r="G84" s="59">
        <f t="shared" ca="1" si="10"/>
        <v>144.07714430629881</v>
      </c>
      <c r="H84" s="59">
        <f t="shared" ca="1" si="11"/>
        <v>144.07714430629881</v>
      </c>
      <c r="I84" s="59">
        <f t="shared" ca="1" si="12"/>
        <v>174.01483168372619</v>
      </c>
      <c r="J84" s="59">
        <f t="shared" ca="1" si="13"/>
        <v>114.13945692887141</v>
      </c>
      <c r="K84" s="59">
        <f t="shared" ca="1" si="16"/>
        <v>138.35545352220359</v>
      </c>
      <c r="L84" s="59">
        <f t="shared" ca="1" si="17"/>
        <v>128.99277072778614</v>
      </c>
      <c r="M84" s="59">
        <f t="shared" ca="1" si="18"/>
        <v>133.73990526444345</v>
      </c>
      <c r="N84" s="51">
        <f t="shared" ca="1" si="14"/>
        <v>-4.7471345366573132</v>
      </c>
      <c r="O84" s="51">
        <f t="shared" ca="1" si="19"/>
        <v>-4.5043018874426846</v>
      </c>
      <c r="P84" s="59">
        <f t="shared" ca="1" si="20"/>
        <v>3.2241510061677161</v>
      </c>
      <c r="Q84" s="59">
        <f t="shared" ca="1" si="15"/>
        <v>29.109145087203444</v>
      </c>
    </row>
    <row r="85" spans="4:17" x14ac:dyDescent="0.2">
      <c r="D85">
        <f ca="1">Sheet2!L85</f>
        <v>129.14854730115007</v>
      </c>
      <c r="F85" s="60"/>
      <c r="G85" s="59">
        <f t="shared" ref="G85:G148" ca="1" si="21">SUM(D66:D85)/20</f>
        <v>142.76090387042035</v>
      </c>
      <c r="H85" s="59">
        <f t="shared" ca="1" si="11"/>
        <v>142.76090387042035</v>
      </c>
      <c r="I85" s="59">
        <f t="shared" ca="1" si="12"/>
        <v>173.0839284121912</v>
      </c>
      <c r="J85" s="59">
        <f t="shared" ca="1" si="13"/>
        <v>112.43787932864949</v>
      </c>
      <c r="K85" s="59">
        <f t="shared" ca="1" si="16"/>
        <v>137.47860531067468</v>
      </c>
      <c r="L85" s="59">
        <f t="shared" ca="1" si="17"/>
        <v>129.04469625224078</v>
      </c>
      <c r="M85" s="59">
        <f t="shared" ca="1" si="18"/>
        <v>132.82163367178478</v>
      </c>
      <c r="N85" s="51">
        <f t="shared" ca="1" si="14"/>
        <v>-3.776937419543998</v>
      </c>
      <c r="O85" s="51">
        <f t="shared" ca="1" si="19"/>
        <v>-4.0193922421768935</v>
      </c>
      <c r="P85" s="59">
        <f t="shared" ca="1" si="20"/>
        <v>5.2557883884866783</v>
      </c>
      <c r="Q85" s="59">
        <f t="shared" ca="1" si="15"/>
        <v>34.05610729134122</v>
      </c>
    </row>
    <row r="86" spans="4:17" x14ac:dyDescent="0.2">
      <c r="D86">
        <f ca="1">Sheet2!L86</f>
        <v>130.45494708598986</v>
      </c>
      <c r="F86" s="60"/>
      <c r="G86" s="59">
        <f t="shared" ca="1" si="21"/>
        <v>141.52565854801736</v>
      </c>
      <c r="H86" s="59">
        <f t="shared" ca="1" si="11"/>
        <v>141.52565854801736</v>
      </c>
      <c r="I86" s="59">
        <f t="shared" ca="1" si="12"/>
        <v>171.63255114142527</v>
      </c>
      <c r="J86" s="59">
        <f t="shared" ca="1" si="13"/>
        <v>111.41876595460944</v>
      </c>
      <c r="K86" s="59">
        <f t="shared" ca="1" si="16"/>
        <v>136.80968547975232</v>
      </c>
      <c r="L86" s="59">
        <f t="shared" ca="1" si="17"/>
        <v>129.51477986349047</v>
      </c>
      <c r="M86" s="59">
        <f t="shared" ca="1" si="18"/>
        <v>132.3482963546258</v>
      </c>
      <c r="N86" s="51">
        <f t="shared" ca="1" si="14"/>
        <v>-2.8335164911353274</v>
      </c>
      <c r="O86" s="51">
        <f t="shared" ca="1" si="19"/>
        <v>-3.2288084081491828</v>
      </c>
      <c r="P86" s="59">
        <f t="shared" ca="1" si="20"/>
        <v>1.3063997848397833</v>
      </c>
      <c r="Q86" s="59">
        <f t="shared" ca="1" si="15"/>
        <v>39.286967755845723</v>
      </c>
    </row>
    <row r="87" spans="4:17" x14ac:dyDescent="0.2">
      <c r="D87">
        <f ca="1">Sheet2!L87</f>
        <v>140.42345105714932</v>
      </c>
      <c r="F87" s="60"/>
      <c r="G87" s="59">
        <f t="shared" ca="1" si="21"/>
        <v>141.1389576553494</v>
      </c>
      <c r="H87" s="59">
        <f t="shared" ca="1" si="11"/>
        <v>141.1389576553494</v>
      </c>
      <c r="I87" s="59">
        <f t="shared" ca="1" si="12"/>
        <v>170.94185301011359</v>
      </c>
      <c r="J87" s="59">
        <f t="shared" ca="1" si="13"/>
        <v>111.33606230058521</v>
      </c>
      <c r="K87" s="59">
        <f t="shared" ca="1" si="16"/>
        <v>137.1538536299806</v>
      </c>
      <c r="L87" s="59">
        <f t="shared" ca="1" si="17"/>
        <v>133.15100359471009</v>
      </c>
      <c r="M87" s="59">
        <f t="shared" ca="1" si="18"/>
        <v>133.96332729513051</v>
      </c>
      <c r="N87" s="51">
        <f t="shared" ca="1" si="14"/>
        <v>-0.81232370042042135</v>
      </c>
      <c r="O87" s="51">
        <f t="shared" ca="1" si="19"/>
        <v>-1.6178186029966752</v>
      </c>
      <c r="P87" s="59">
        <f t="shared" ca="1" si="20"/>
        <v>9.9685039711594641</v>
      </c>
      <c r="Q87" s="59">
        <f t="shared" ca="1" si="15"/>
        <v>53.271717313765777</v>
      </c>
    </row>
    <row r="88" spans="4:17" x14ac:dyDescent="0.2">
      <c r="D88">
        <f ca="1">Sheet2!L88</f>
        <v>127.62520118429464</v>
      </c>
      <c r="F88" s="60"/>
      <c r="G88" s="59">
        <f t="shared" ca="1" si="21"/>
        <v>139.73922180148367</v>
      </c>
      <c r="H88" s="59">
        <f t="shared" ca="1" si="11"/>
        <v>139.73922180148367</v>
      </c>
      <c r="I88" s="59">
        <f t="shared" ca="1" si="12"/>
        <v>169.09630996247978</v>
      </c>
      <c r="J88" s="59">
        <f t="shared" ca="1" si="13"/>
        <v>110.38213364048754</v>
      </c>
      <c r="K88" s="59">
        <f t="shared" ca="1" si="16"/>
        <v>136.24636292086765</v>
      </c>
      <c r="L88" s="59">
        <f t="shared" ca="1" si="17"/>
        <v>131.30906945790494</v>
      </c>
      <c r="M88" s="59">
        <f t="shared" ca="1" si="18"/>
        <v>132.69570207296334</v>
      </c>
      <c r="N88" s="51">
        <f t="shared" ca="1" si="14"/>
        <v>-1.386632615058403</v>
      </c>
      <c r="O88" s="51">
        <f t="shared" ca="1" si="19"/>
        <v>-1.4636946110378273</v>
      </c>
      <c r="P88" s="59">
        <f t="shared" ca="1" si="20"/>
        <v>-12.798249872854683</v>
      </c>
      <c r="Q88" s="59">
        <f t="shared" ca="1" si="15"/>
        <v>44.197820253928327</v>
      </c>
    </row>
    <row r="89" spans="4:17" x14ac:dyDescent="0.2">
      <c r="D89">
        <f ca="1">Sheet2!L89</f>
        <v>133.22261256560307</v>
      </c>
      <c r="F89" s="60"/>
      <c r="G89" s="59">
        <f t="shared" ca="1" si="21"/>
        <v>138.62254743536784</v>
      </c>
      <c r="H89" s="59">
        <f t="shared" ca="1" si="11"/>
        <v>138.62254743536784</v>
      </c>
      <c r="I89" s="59">
        <f t="shared" ca="1" si="12"/>
        <v>166.35770794767663</v>
      </c>
      <c r="J89" s="59">
        <f t="shared" ca="1" si="13"/>
        <v>110.88738692305905</v>
      </c>
      <c r="K89" s="59">
        <f t="shared" ca="1" si="16"/>
        <v>135.95838669655674</v>
      </c>
      <c r="L89" s="59">
        <f t="shared" ca="1" si="17"/>
        <v>131.946917160471</v>
      </c>
      <c r="M89" s="59">
        <f t="shared" ca="1" si="18"/>
        <v>132.80108417149128</v>
      </c>
      <c r="N89" s="51">
        <f t="shared" ca="1" si="14"/>
        <v>-0.85416701102028014</v>
      </c>
      <c r="O89" s="51">
        <f t="shared" ca="1" si="19"/>
        <v>-1.057342877692796</v>
      </c>
      <c r="P89" s="59">
        <f t="shared" ca="1" si="20"/>
        <v>5.597411381308433</v>
      </c>
      <c r="Q89" s="59">
        <f t="shared" ca="1" si="15"/>
        <v>36.488405251268567</v>
      </c>
    </row>
    <row r="90" spans="4:17" x14ac:dyDescent="0.2">
      <c r="D90">
        <f ca="1">Sheet2!L90</f>
        <v>138.91081000177368</v>
      </c>
      <c r="F90" s="60"/>
      <c r="G90" s="59">
        <f t="shared" ca="1" si="21"/>
        <v>137.79165110903696</v>
      </c>
      <c r="H90" s="59">
        <f t="shared" ca="1" si="11"/>
        <v>137.79165110903696</v>
      </c>
      <c r="I90" s="59">
        <f t="shared" ca="1" si="12"/>
        <v>163.28699912290719</v>
      </c>
      <c r="J90" s="59">
        <f t="shared" ca="1" si="13"/>
        <v>112.29630309516673</v>
      </c>
      <c r="K90" s="59">
        <f t="shared" ca="1" si="16"/>
        <v>136.23956986848216</v>
      </c>
      <c r="L90" s="59">
        <f t="shared" ca="1" si="17"/>
        <v>134.26821477423857</v>
      </c>
      <c r="M90" s="59">
        <f t="shared" ca="1" si="18"/>
        <v>134.02302933754777</v>
      </c>
      <c r="N90" s="51">
        <f t="shared" ca="1" si="14"/>
        <v>0.24518543669080373</v>
      </c>
      <c r="O90" s="51">
        <f t="shared" ca="1" si="19"/>
        <v>-0.18899066810372955</v>
      </c>
      <c r="P90" s="59">
        <f t="shared" ca="1" si="20"/>
        <v>5.6881974361706114</v>
      </c>
      <c r="Q90" s="59">
        <f t="shared" ca="1" si="15"/>
        <v>44.422582820058828</v>
      </c>
    </row>
    <row r="91" spans="4:17" x14ac:dyDescent="0.2">
      <c r="D91">
        <f ca="1">Sheet2!L91</f>
        <v>144.63107037731029</v>
      </c>
      <c r="F91" s="60"/>
      <c r="G91" s="59">
        <f t="shared" ca="1" si="21"/>
        <v>137.28785208743321</v>
      </c>
      <c r="H91" s="59">
        <f t="shared" ca="1" si="11"/>
        <v>137.28785208743321</v>
      </c>
      <c r="I91" s="59">
        <f t="shared" ca="1" si="12"/>
        <v>160.79792338986977</v>
      </c>
      <c r="J91" s="59">
        <f t="shared" ca="1" si="13"/>
        <v>113.77778078499666</v>
      </c>
      <c r="K91" s="59">
        <f t="shared" ca="1" si="16"/>
        <v>137.03876039313246</v>
      </c>
      <c r="L91" s="59">
        <f t="shared" ca="1" si="17"/>
        <v>137.72249997526248</v>
      </c>
      <c r="M91" s="59">
        <f t="shared" ca="1" si="18"/>
        <v>136.14463754550027</v>
      </c>
      <c r="N91" s="51">
        <f t="shared" ca="1" si="14"/>
        <v>1.5778624297622059</v>
      </c>
      <c r="O91" s="51">
        <f t="shared" ca="1" si="19"/>
        <v>0.98891139714022747</v>
      </c>
      <c r="P91" s="59">
        <f t="shared" ca="1" si="20"/>
        <v>5.7202603755366113</v>
      </c>
      <c r="Q91" s="59">
        <f t="shared" ca="1" si="15"/>
        <v>49.493005945000903</v>
      </c>
    </row>
    <row r="92" spans="4:17" x14ac:dyDescent="0.2">
      <c r="D92">
        <f ca="1">Sheet2!L92</f>
        <v>146.99196947758492</v>
      </c>
      <c r="F92" s="60"/>
      <c r="G92" s="59">
        <f t="shared" ca="1" si="21"/>
        <v>137.33474180640843</v>
      </c>
      <c r="H92" s="59">
        <f t="shared" ca="1" si="11"/>
        <v>137.33474180640843</v>
      </c>
      <c r="I92" s="59">
        <f t="shared" ca="1" si="12"/>
        <v>160.99061535240492</v>
      </c>
      <c r="J92" s="59">
        <f t="shared" ca="1" si="13"/>
        <v>113.67886826041195</v>
      </c>
      <c r="K92" s="59">
        <f t="shared" ca="1" si="16"/>
        <v>137.98668506784222</v>
      </c>
      <c r="L92" s="59">
        <f t="shared" ca="1" si="17"/>
        <v>140.81232314270329</v>
      </c>
      <c r="M92" s="59">
        <f t="shared" ca="1" si="18"/>
        <v>138.3141039319172</v>
      </c>
      <c r="N92" s="51">
        <f t="shared" ca="1" si="14"/>
        <v>2.4982192107860897</v>
      </c>
      <c r="O92" s="51">
        <f t="shared" ca="1" si="19"/>
        <v>1.995116606237469</v>
      </c>
      <c r="P92" s="59">
        <f t="shared" ca="1" si="20"/>
        <v>2.3608991002746222</v>
      </c>
      <c r="Q92" s="59">
        <f t="shared" ca="1" si="15"/>
        <v>50.089517712671018</v>
      </c>
    </row>
    <row r="93" spans="4:17" x14ac:dyDescent="0.2">
      <c r="D93">
        <f ca="1">Sheet2!L93</f>
        <v>144.91872119020368</v>
      </c>
      <c r="F93" s="60"/>
      <c r="G93" s="59">
        <f t="shared" ca="1" si="21"/>
        <v>137.79639376246394</v>
      </c>
      <c r="H93" s="59">
        <f t="shared" ca="1" si="11"/>
        <v>137.79639376246394</v>
      </c>
      <c r="I93" s="59">
        <f t="shared" ca="1" si="12"/>
        <v>161.87365629753663</v>
      </c>
      <c r="J93" s="59">
        <f t="shared" ca="1" si="13"/>
        <v>113.71913122739124</v>
      </c>
      <c r="K93" s="59">
        <f t="shared" ca="1" si="16"/>
        <v>138.6468789842576</v>
      </c>
      <c r="L93" s="59">
        <f t="shared" ca="1" si="17"/>
        <v>142.1811224918701</v>
      </c>
      <c r="M93" s="59">
        <f t="shared" ca="1" si="18"/>
        <v>139.63502738357451</v>
      </c>
      <c r="N93" s="51">
        <f t="shared" ca="1" si="14"/>
        <v>2.5460951082955887</v>
      </c>
      <c r="O93" s="51">
        <f t="shared" ca="1" si="19"/>
        <v>2.362435607609549</v>
      </c>
      <c r="P93" s="59">
        <f t="shared" ca="1" si="20"/>
        <v>-2.073248287381233</v>
      </c>
      <c r="Q93" s="59">
        <f t="shared" ca="1" si="15"/>
        <v>52.734999700277037</v>
      </c>
    </row>
    <row r="94" spans="4:17" x14ac:dyDescent="0.2">
      <c r="D94">
        <f ca="1">Sheet2!L94</f>
        <v>141.07975931175582</v>
      </c>
      <c r="F94" s="60"/>
      <c r="G94" s="59">
        <f t="shared" ca="1" si="21"/>
        <v>137.98425485745616</v>
      </c>
      <c r="H94" s="59">
        <f t="shared" ca="1" si="11"/>
        <v>137.98425485745616</v>
      </c>
      <c r="I94" s="59">
        <f t="shared" ca="1" si="12"/>
        <v>162.14279735564153</v>
      </c>
      <c r="J94" s="59">
        <f t="shared" ca="1" si="13"/>
        <v>113.8257123592708</v>
      </c>
      <c r="K94" s="59">
        <f t="shared" ca="1" si="16"/>
        <v>138.87858187259076</v>
      </c>
      <c r="L94" s="59">
        <f t="shared" ca="1" si="17"/>
        <v>141.81400143183203</v>
      </c>
      <c r="M94" s="59">
        <f t="shared" ca="1" si="18"/>
        <v>139.92397376921079</v>
      </c>
      <c r="N94" s="51">
        <f t="shared" ca="1" si="14"/>
        <v>1.890027662621236</v>
      </c>
      <c r="O94" s="51">
        <f t="shared" ca="1" si="19"/>
        <v>2.0474969776173406</v>
      </c>
      <c r="P94" s="59">
        <f t="shared" ca="1" si="20"/>
        <v>-3.8389618784478614</v>
      </c>
      <c r="Q94" s="59">
        <f t="shared" ca="1" si="15"/>
        <v>51.63780342995657</v>
      </c>
    </row>
    <row r="95" spans="4:17" x14ac:dyDescent="0.2">
      <c r="D95">
        <f ca="1">Sheet2!L95</f>
        <v>139.7759796289445</v>
      </c>
      <c r="F95" s="60"/>
      <c r="G95" s="59">
        <f t="shared" ca="1" si="21"/>
        <v>137.31986755729787</v>
      </c>
      <c r="H95" s="59">
        <f t="shared" ca="1" si="11"/>
        <v>137.31986755729787</v>
      </c>
      <c r="I95" s="59">
        <f t="shared" ca="1" si="12"/>
        <v>159.4759437493384</v>
      </c>
      <c r="J95" s="59">
        <f t="shared" ca="1" si="13"/>
        <v>115.16379136525734</v>
      </c>
      <c r="K95" s="59">
        <f t="shared" ca="1" si="16"/>
        <v>138.96404832557681</v>
      </c>
      <c r="L95" s="59">
        <f t="shared" ca="1" si="17"/>
        <v>141.13466083086951</v>
      </c>
      <c r="M95" s="59">
        <f t="shared" ca="1" si="18"/>
        <v>139.89437494115754</v>
      </c>
      <c r="N95" s="51">
        <f t="shared" ca="1" si="14"/>
        <v>1.24028588971197</v>
      </c>
      <c r="O95" s="51">
        <f t="shared" ca="1" si="19"/>
        <v>1.5093562523470936</v>
      </c>
      <c r="P95" s="59">
        <f t="shared" ca="1" si="20"/>
        <v>-1.3037796828113244</v>
      </c>
      <c r="Q95" s="59">
        <f t="shared" ca="1" si="15"/>
        <v>53.13428460011221</v>
      </c>
    </row>
    <row r="96" spans="4:17" x14ac:dyDescent="0.2">
      <c r="D96">
        <f ca="1">Sheet2!L96</f>
        <v>136.56625553140353</v>
      </c>
      <c r="F96" s="60"/>
      <c r="G96" s="59">
        <f t="shared" ca="1" si="21"/>
        <v>136.79485524777891</v>
      </c>
      <c r="H96" s="59">
        <f t="shared" ca="1" si="11"/>
        <v>136.79485524777891</v>
      </c>
      <c r="I96" s="59">
        <f t="shared" ca="1" si="12"/>
        <v>158.03425927922672</v>
      </c>
      <c r="J96" s="59">
        <f t="shared" ca="1" si="13"/>
        <v>115.55545121633111</v>
      </c>
      <c r="K96" s="59">
        <f t="shared" ca="1" si="16"/>
        <v>138.73568710708412</v>
      </c>
      <c r="L96" s="59">
        <f t="shared" ca="1" si="17"/>
        <v>139.61185906438087</v>
      </c>
      <c r="M96" s="59">
        <f t="shared" ca="1" si="18"/>
        <v>139.22875105920676</v>
      </c>
      <c r="N96" s="51">
        <f t="shared" ca="1" si="14"/>
        <v>0.38310800517410826</v>
      </c>
      <c r="O96" s="51">
        <f t="shared" ca="1" si="19"/>
        <v>0.75852408756510337</v>
      </c>
      <c r="P96" s="59">
        <f t="shared" ca="1" si="20"/>
        <v>-3.2097240975409704</v>
      </c>
      <c r="Q96" s="59">
        <f t="shared" ca="1" si="15"/>
        <v>54.051721622133428</v>
      </c>
    </row>
    <row r="97" spans="4:17" x14ac:dyDescent="0.2">
      <c r="D97">
        <f ca="1">Sheet2!L97</f>
        <v>123.16384564643414</v>
      </c>
      <c r="F97" s="60"/>
      <c r="G97" s="59">
        <f t="shared" ca="1" si="21"/>
        <v>135.68236372754347</v>
      </c>
      <c r="H97" s="59">
        <f t="shared" ca="1" si="11"/>
        <v>135.68236372754347</v>
      </c>
      <c r="I97" s="59">
        <f t="shared" ca="1" si="12"/>
        <v>157.71978810034062</v>
      </c>
      <c r="J97" s="59">
        <f t="shared" ca="1" si="13"/>
        <v>113.64493935474631</v>
      </c>
      <c r="K97" s="59">
        <f t="shared" ca="1" si="16"/>
        <v>137.25265458702222</v>
      </c>
      <c r="L97" s="59">
        <f t="shared" ca="1" si="17"/>
        <v>134.12918792506531</v>
      </c>
      <c r="M97" s="59">
        <f t="shared" ca="1" si="18"/>
        <v>136.01576997665222</v>
      </c>
      <c r="N97" s="51">
        <f t="shared" ca="1" si="14"/>
        <v>-1.8865820515869132</v>
      </c>
      <c r="O97" s="51">
        <f t="shared" ca="1" si="19"/>
        <v>-1.0048800052029077</v>
      </c>
      <c r="P97" s="59">
        <f t="shared" ca="1" si="20"/>
        <v>-13.402409884969387</v>
      </c>
      <c r="Q97" s="59">
        <f t="shared" ca="1" si="15"/>
        <v>51.647065420330861</v>
      </c>
    </row>
    <row r="98" spans="4:17" x14ac:dyDescent="0.2">
      <c r="D98">
        <f ca="1">Sheet2!L98</f>
        <v>112.32913963160179</v>
      </c>
      <c r="F98" s="60"/>
      <c r="G98" s="59">
        <f t="shared" ca="1" si="21"/>
        <v>133.95621387208251</v>
      </c>
      <c r="H98" s="59">
        <f t="shared" ca="1" si="11"/>
        <v>133.95621387208251</v>
      </c>
      <c r="I98" s="59">
        <f t="shared" ca="1" si="12"/>
        <v>159.04291335006954</v>
      </c>
      <c r="J98" s="59">
        <f t="shared" ca="1" si="13"/>
        <v>108.86951439409549</v>
      </c>
      <c r="K98" s="59">
        <f t="shared" ca="1" si="16"/>
        <v>134.8789864960298</v>
      </c>
      <c r="L98" s="59">
        <f t="shared" ca="1" si="17"/>
        <v>126.86250516057748</v>
      </c>
      <c r="M98" s="59">
        <f t="shared" ca="1" si="18"/>
        <v>131.27844390764216</v>
      </c>
      <c r="N98" s="51">
        <f t="shared" ca="1" si="14"/>
        <v>-4.415938747064672</v>
      </c>
      <c r="O98" s="51">
        <f t="shared" ca="1" si="19"/>
        <v>-3.278919166444084</v>
      </c>
      <c r="P98" s="59">
        <f t="shared" ca="1" si="20"/>
        <v>-10.834706014832349</v>
      </c>
      <c r="Q98" s="59">
        <f t="shared" ca="1" si="15"/>
        <v>43.063926467920453</v>
      </c>
    </row>
    <row r="99" spans="4:17" x14ac:dyDescent="0.2">
      <c r="D99">
        <f ca="1">Sheet2!L99</f>
        <v>112.02283088746752</v>
      </c>
      <c r="F99" s="60"/>
      <c r="G99" s="59">
        <f t="shared" ca="1" si="21"/>
        <v>132.51431609759547</v>
      </c>
      <c r="H99" s="59">
        <f t="shared" ca="1" si="11"/>
        <v>132.51431609759547</v>
      </c>
      <c r="I99" s="59">
        <f t="shared" ca="1" si="12"/>
        <v>160.53746148999821</v>
      </c>
      <c r="J99" s="59">
        <f t="shared" ca="1" si="13"/>
        <v>104.49117070519273</v>
      </c>
      <c r="K99" s="59">
        <f t="shared" ca="1" si="16"/>
        <v>132.70220977140482</v>
      </c>
      <c r="L99" s="59">
        <f t="shared" ca="1" si="17"/>
        <v>121.91594706954083</v>
      </c>
      <c r="M99" s="59">
        <f t="shared" ca="1" si="18"/>
        <v>127.42732130360724</v>
      </c>
      <c r="N99" s="51">
        <f t="shared" ca="1" si="14"/>
        <v>-5.5113742340664089</v>
      </c>
      <c r="O99" s="51">
        <f t="shared" ca="1" si="19"/>
        <v>-4.7672225448589671</v>
      </c>
      <c r="P99" s="59">
        <f t="shared" ca="1" si="20"/>
        <v>-0.30630874413427023</v>
      </c>
      <c r="Q99" s="59">
        <f t="shared" ca="1" si="15"/>
        <v>39.079249067775507</v>
      </c>
    </row>
    <row r="100" spans="4:17" x14ac:dyDescent="0.2">
      <c r="D100">
        <f ca="1">Sheet2!L100</f>
        <v>113.03650420584104</v>
      </c>
      <c r="F100" s="60"/>
      <c r="G100" s="59">
        <f t="shared" ca="1" si="21"/>
        <v>131.23623590420661</v>
      </c>
      <c r="H100" s="59">
        <f t="shared" ca="1" si="11"/>
        <v>131.23623590420661</v>
      </c>
      <c r="I100" s="59">
        <f t="shared" ca="1" si="12"/>
        <v>161.37867380698424</v>
      </c>
      <c r="J100" s="59">
        <f t="shared" ca="1" si="13"/>
        <v>101.09379800142898</v>
      </c>
      <c r="K100" s="59">
        <f t="shared" ca="1" si="16"/>
        <v>130.82928543182732</v>
      </c>
      <c r="L100" s="59">
        <f t="shared" ca="1" si="17"/>
        <v>118.95613278164092</v>
      </c>
      <c r="M100" s="59">
        <f t="shared" ca="1" si="18"/>
        <v>124.54915788405401</v>
      </c>
      <c r="N100" s="51">
        <f t="shared" ca="1" si="14"/>
        <v>-5.5930251024130939</v>
      </c>
      <c r="O100" s="51">
        <f t="shared" ca="1" si="19"/>
        <v>-5.317757583228385</v>
      </c>
      <c r="P100" s="59">
        <f t="shared" ca="1" si="20"/>
        <v>1.0136733183735203</v>
      </c>
      <c r="Q100" s="59">
        <f t="shared" ca="1" si="15"/>
        <v>38.850959858192191</v>
      </c>
    </row>
    <row r="101" spans="4:17" x14ac:dyDescent="0.2">
      <c r="D101">
        <f ca="1">Sheet2!L101</f>
        <v>103.46143727515333</v>
      </c>
      <c r="F101" s="60"/>
      <c r="G101" s="59">
        <f t="shared" ca="1" si="21"/>
        <v>129.65127930540737</v>
      </c>
      <c r="H101" s="59">
        <f t="shared" ca="1" si="11"/>
        <v>129.65127930540737</v>
      </c>
      <c r="I101" s="59">
        <f t="shared" ca="1" si="12"/>
        <v>164.14029873254412</v>
      </c>
      <c r="J101" s="59">
        <f t="shared" ca="1" si="13"/>
        <v>95.162259878270618</v>
      </c>
      <c r="K101" s="59">
        <f t="shared" ca="1" si="16"/>
        <v>128.22282370262027</v>
      </c>
      <c r="L101" s="59">
        <f t="shared" ca="1" si="17"/>
        <v>113.7912342794784</v>
      </c>
      <c r="M101" s="59">
        <f t="shared" ca="1" si="18"/>
        <v>120.33161376227388</v>
      </c>
      <c r="N101" s="51">
        <f t="shared" ca="1" si="14"/>
        <v>-6.5403794827954727</v>
      </c>
      <c r="O101" s="51">
        <f t="shared" ca="1" si="19"/>
        <v>-6.1328388496064434</v>
      </c>
      <c r="P101" s="59">
        <f t="shared" ca="1" si="20"/>
        <v>-9.5750669306877114</v>
      </c>
      <c r="Q101" s="59">
        <f t="shared" ca="1" si="15"/>
        <v>26.221927381667015</v>
      </c>
    </row>
    <row r="102" spans="4:17" x14ac:dyDescent="0.2">
      <c r="D102">
        <f ca="1">Sheet2!L102</f>
        <v>107.35918364493733</v>
      </c>
      <c r="F102" s="60"/>
      <c r="G102" s="59">
        <f t="shared" ca="1" si="21"/>
        <v>128.48418164118789</v>
      </c>
      <c r="H102" s="59">
        <f t="shared" ca="1" si="11"/>
        <v>128.48418164118789</v>
      </c>
      <c r="I102" s="59">
        <f t="shared" ca="1" si="12"/>
        <v>165.57872034922127</v>
      </c>
      <c r="J102" s="59">
        <f t="shared" ca="1" si="13"/>
        <v>91.389642933154505</v>
      </c>
      <c r="K102" s="59">
        <f t="shared" ca="1" si="16"/>
        <v>126.23581036379333</v>
      </c>
      <c r="L102" s="59">
        <f t="shared" ca="1" si="17"/>
        <v>111.64721740129805</v>
      </c>
      <c r="M102" s="59">
        <f t="shared" ca="1" si="18"/>
        <v>117.73712773880658</v>
      </c>
      <c r="N102" s="51">
        <f t="shared" ca="1" si="14"/>
        <v>-6.0899103375085275</v>
      </c>
      <c r="O102" s="51">
        <f t="shared" ca="1" si="19"/>
        <v>-6.1042198415411661</v>
      </c>
      <c r="P102" s="59">
        <f t="shared" ca="1" si="20"/>
        <v>3.8977463697840022</v>
      </c>
      <c r="Q102" s="59">
        <f t="shared" ca="1" si="15"/>
        <v>35.276581859439474</v>
      </c>
    </row>
    <row r="103" spans="4:17" x14ac:dyDescent="0.2">
      <c r="D103">
        <f ca="1">Sheet2!L103</f>
        <v>105.13293330855126</v>
      </c>
      <c r="F103" s="60"/>
      <c r="G103" s="59">
        <f t="shared" ca="1" si="21"/>
        <v>127.70739791129067</v>
      </c>
      <c r="H103" s="59">
        <f t="shared" ca="1" si="11"/>
        <v>127.70739791129067</v>
      </c>
      <c r="I103" s="59">
        <f t="shared" ca="1" si="12"/>
        <v>167.25388783880834</v>
      </c>
      <c r="J103" s="59">
        <f t="shared" ca="1" si="13"/>
        <v>88.160907983773015</v>
      </c>
      <c r="K103" s="59">
        <f t="shared" ca="1" si="16"/>
        <v>124.22601254900837</v>
      </c>
      <c r="L103" s="59">
        <f t="shared" ca="1" si="17"/>
        <v>109.47578937038247</v>
      </c>
      <c r="M103" s="59">
        <f t="shared" ca="1" si="18"/>
        <v>115.21628885275553</v>
      </c>
      <c r="N103" s="51">
        <f t="shared" ca="1" si="14"/>
        <v>-5.7404994823730533</v>
      </c>
      <c r="O103" s="51">
        <f t="shared" ca="1" si="19"/>
        <v>-5.8617396020957582</v>
      </c>
      <c r="P103" s="59">
        <f t="shared" ca="1" si="20"/>
        <v>-2.2262503363860731</v>
      </c>
      <c r="Q103" s="59">
        <f t="shared" ca="1" si="15"/>
        <v>28.541519997072442</v>
      </c>
    </row>
    <row r="104" spans="4:17" x14ac:dyDescent="0.2">
      <c r="D104">
        <f ca="1">Sheet2!L104</f>
        <v>99.292218672373565</v>
      </c>
      <c r="F104" s="60"/>
      <c r="G104" s="59">
        <f t="shared" ca="1" si="21"/>
        <v>126.47737089927618</v>
      </c>
      <c r="H104" s="59">
        <f t="shared" ca="1" si="11"/>
        <v>126.47737089927618</v>
      </c>
      <c r="I104" s="59">
        <f t="shared" ca="1" si="12"/>
        <v>169.69153935922211</v>
      </c>
      <c r="J104" s="59">
        <f t="shared" ca="1" si="13"/>
        <v>83.263202439330257</v>
      </c>
      <c r="K104" s="59">
        <f t="shared" ca="1" si="16"/>
        <v>121.85136551313839</v>
      </c>
      <c r="L104" s="59">
        <f t="shared" ca="1" si="17"/>
        <v>106.08126580437951</v>
      </c>
      <c r="M104" s="59">
        <f t="shared" ca="1" si="18"/>
        <v>112.03147481667915</v>
      </c>
      <c r="N104" s="51">
        <f t="shared" ca="1" si="14"/>
        <v>-5.9502090122996378</v>
      </c>
      <c r="O104" s="51">
        <f t="shared" ca="1" si="19"/>
        <v>-5.9207192088983449</v>
      </c>
      <c r="P104" s="59">
        <f t="shared" ca="1" si="20"/>
        <v>-5.8407146361776938</v>
      </c>
      <c r="Q104" s="59">
        <f t="shared" ca="1" si="15"/>
        <v>19.804628899768332</v>
      </c>
    </row>
    <row r="105" spans="4:17" x14ac:dyDescent="0.2">
      <c r="D105">
        <f ca="1">Sheet2!L105</f>
        <v>96.891218106636586</v>
      </c>
      <c r="F105" s="60"/>
      <c r="G105" s="59">
        <f t="shared" ca="1" si="21"/>
        <v>124.8645044395505</v>
      </c>
      <c r="H105" s="59">
        <f t="shared" ca="1" si="11"/>
        <v>124.8645044395505</v>
      </c>
      <c r="I105" s="59">
        <f t="shared" ca="1" si="12"/>
        <v>171.68677342378203</v>
      </c>
      <c r="J105" s="59">
        <f t="shared" ca="1" si="13"/>
        <v>78.042235455318959</v>
      </c>
      <c r="K105" s="59">
        <f t="shared" ca="1" si="16"/>
        <v>119.47420861728106</v>
      </c>
      <c r="L105" s="59">
        <f t="shared" ca="1" si="17"/>
        <v>103.01791657179854</v>
      </c>
      <c r="M105" s="59">
        <f t="shared" ca="1" si="18"/>
        <v>109.00342347467064</v>
      </c>
      <c r="N105" s="51">
        <f t="shared" ca="1" si="14"/>
        <v>-5.9855069028721033</v>
      </c>
      <c r="O105" s="51">
        <f t="shared" ca="1" si="19"/>
        <v>-5.9639110048808508</v>
      </c>
      <c r="P105" s="59">
        <f t="shared" ca="1" si="20"/>
        <v>-2.4010005657369788</v>
      </c>
      <c r="Q105" s="59">
        <f t="shared" ca="1" si="15"/>
        <v>11.675970705120264</v>
      </c>
    </row>
    <row r="106" spans="4:17" x14ac:dyDescent="0.2">
      <c r="D106">
        <f ca="1">Sheet2!L106</f>
        <v>107.72723694939839</v>
      </c>
      <c r="F106" s="60"/>
      <c r="G106" s="59">
        <f t="shared" ca="1" si="21"/>
        <v>123.72811893272095</v>
      </c>
      <c r="H106" s="59">
        <f t="shared" ca="1" si="11"/>
        <v>123.72811893272095</v>
      </c>
      <c r="I106" s="59">
        <f t="shared" ca="1" si="12"/>
        <v>171.54548050205921</v>
      </c>
      <c r="J106" s="59">
        <f t="shared" ca="1" si="13"/>
        <v>75.910757363382686</v>
      </c>
      <c r="K106" s="59">
        <f t="shared" ca="1" si="16"/>
        <v>118.35544941081605</v>
      </c>
      <c r="L106" s="59">
        <f t="shared" ca="1" si="17"/>
        <v>104.58769003099849</v>
      </c>
      <c r="M106" s="59">
        <f t="shared" ca="1" si="18"/>
        <v>108.74818616961619</v>
      </c>
      <c r="N106" s="51">
        <f t="shared" ca="1" si="14"/>
        <v>-4.1604961386177024</v>
      </c>
      <c r="O106" s="51">
        <f t="shared" ca="1" si="19"/>
        <v>-4.7616344273720852</v>
      </c>
      <c r="P106" s="59">
        <f t="shared" ca="1" si="20"/>
        <v>10.836018842761803</v>
      </c>
      <c r="Q106" s="59">
        <f t="shared" ca="1" si="15"/>
        <v>22.254840893213753</v>
      </c>
    </row>
    <row r="107" spans="4:17" x14ac:dyDescent="0.2">
      <c r="D107">
        <f ca="1">Sheet2!L107</f>
        <v>114.52214361735058</v>
      </c>
      <c r="F107" s="60"/>
      <c r="G107" s="59">
        <f t="shared" ca="1" si="21"/>
        <v>122.433053560731</v>
      </c>
      <c r="H107" s="59">
        <f t="shared" ca="1" si="11"/>
        <v>122.433053560731</v>
      </c>
      <c r="I107" s="59">
        <f t="shared" ca="1" si="12"/>
        <v>169.29388932019737</v>
      </c>
      <c r="J107" s="59">
        <f t="shared" ca="1" si="13"/>
        <v>75.572217801264614</v>
      </c>
      <c r="K107" s="59">
        <f t="shared" ca="1" si="16"/>
        <v>117.99037266858124</v>
      </c>
      <c r="L107" s="59">
        <f t="shared" ca="1" si="17"/>
        <v>107.89917455978252</v>
      </c>
      <c r="M107" s="59">
        <f t="shared" ca="1" si="18"/>
        <v>109.90297765916307</v>
      </c>
      <c r="N107" s="51">
        <f t="shared" ca="1" si="14"/>
        <v>-2.0038030993805478</v>
      </c>
      <c r="O107" s="51">
        <f t="shared" ca="1" si="19"/>
        <v>-2.9230802087110606</v>
      </c>
      <c r="P107" s="59">
        <f t="shared" ca="1" si="20"/>
        <v>6.7949066679521906</v>
      </c>
      <c r="Q107" s="59">
        <f t="shared" ca="1" si="15"/>
        <v>29.864820511034509</v>
      </c>
    </row>
    <row r="108" spans="4:17" x14ac:dyDescent="0.2">
      <c r="D108">
        <f ca="1">Sheet2!L108</f>
        <v>111.61867132047409</v>
      </c>
      <c r="F108" s="60"/>
      <c r="G108" s="59">
        <f t="shared" ca="1" si="21"/>
        <v>121.63272706753996</v>
      </c>
      <c r="H108" s="59">
        <f t="shared" ca="1" si="11"/>
        <v>121.63272706753996</v>
      </c>
      <c r="I108" s="59">
        <f t="shared" ca="1" si="12"/>
        <v>168.82020847628192</v>
      </c>
      <c r="J108" s="59">
        <f t="shared" ca="1" si="13"/>
        <v>74.445245658798001</v>
      </c>
      <c r="K108" s="59">
        <f t="shared" ca="1" si="16"/>
        <v>117.38354396876151</v>
      </c>
      <c r="L108" s="59">
        <f t="shared" ca="1" si="17"/>
        <v>109.13900681334638</v>
      </c>
      <c r="M108" s="59">
        <f t="shared" ca="1" si="18"/>
        <v>110.24611639142529</v>
      </c>
      <c r="N108" s="51">
        <f t="shared" ca="1" si="14"/>
        <v>-1.1071095780789051</v>
      </c>
      <c r="O108" s="51">
        <f t="shared" ca="1" si="19"/>
        <v>-1.7124331216229569</v>
      </c>
      <c r="P108" s="59">
        <f t="shared" ca="1" si="20"/>
        <v>-2.9034722968764868</v>
      </c>
      <c r="Q108" s="59">
        <f t="shared" ca="1" si="15"/>
        <v>30.239599996168778</v>
      </c>
    </row>
    <row r="109" spans="4:17" x14ac:dyDescent="0.2">
      <c r="D109">
        <f ca="1">Sheet2!L109</f>
        <v>111.39654051135911</v>
      </c>
      <c r="F109" s="60"/>
      <c r="G109" s="59">
        <f t="shared" ca="1" si="21"/>
        <v>120.54142346482774</v>
      </c>
      <c r="H109" s="59">
        <f t="shared" ca="1" si="11"/>
        <v>120.54142346482774</v>
      </c>
      <c r="I109" s="59">
        <f t="shared" ca="1" si="12"/>
        <v>167.50329955898019</v>
      </c>
      <c r="J109" s="59">
        <f t="shared" ca="1" si="13"/>
        <v>73.579547370675286</v>
      </c>
      <c r="K109" s="59">
        <f t="shared" ca="1" si="16"/>
        <v>116.81335316329462</v>
      </c>
      <c r="L109" s="59">
        <f t="shared" ca="1" si="17"/>
        <v>109.8915180460173</v>
      </c>
      <c r="M109" s="59">
        <f t="shared" ca="1" si="18"/>
        <v>110.47620121541206</v>
      </c>
      <c r="N109" s="51">
        <f t="shared" ca="1" si="14"/>
        <v>-0.58468316939476495</v>
      </c>
      <c r="O109" s="51">
        <f t="shared" ca="1" si="19"/>
        <v>-0.96059982013749567</v>
      </c>
      <c r="P109" s="59">
        <f t="shared" ca="1" si="20"/>
        <v>-0.2221308091149865</v>
      </c>
      <c r="Q109" s="59">
        <f t="shared" ca="1" si="15"/>
        <v>30.684832649065854</v>
      </c>
    </row>
    <row r="110" spans="4:17" x14ac:dyDescent="0.2">
      <c r="D110">
        <f ca="1">Sheet2!L110</f>
        <v>110.86594814187251</v>
      </c>
      <c r="F110" s="60"/>
      <c r="G110" s="59">
        <f t="shared" ca="1" si="21"/>
        <v>119.13918037183271</v>
      </c>
      <c r="H110" s="59">
        <f t="shared" ca="1" si="11"/>
        <v>119.13918037183271</v>
      </c>
      <c r="I110" s="59">
        <f t="shared" ca="1" si="12"/>
        <v>164.88542114039245</v>
      </c>
      <c r="J110" s="59">
        <f t="shared" ca="1" si="13"/>
        <v>73.392939603272964</v>
      </c>
      <c r="K110" s="59">
        <f t="shared" ca="1" si="16"/>
        <v>116.2469336374449</v>
      </c>
      <c r="L110" s="59">
        <f t="shared" ca="1" si="17"/>
        <v>110.21632807796904</v>
      </c>
      <c r="M110" s="59">
        <f t="shared" ca="1" si="18"/>
        <v>110.55415060070416</v>
      </c>
      <c r="N110" s="51">
        <f t="shared" ca="1" si="14"/>
        <v>-0.3378225227351237</v>
      </c>
      <c r="O110" s="51">
        <f t="shared" ca="1" si="19"/>
        <v>-0.5454149552025811</v>
      </c>
      <c r="P110" s="59">
        <f t="shared" ca="1" si="20"/>
        <v>-0.53059236948659816</v>
      </c>
      <c r="Q110" s="59">
        <f t="shared" ca="1" si="15"/>
        <v>31.846218695403053</v>
      </c>
    </row>
    <row r="111" spans="4:17" x14ac:dyDescent="0.2">
      <c r="D111">
        <f ca="1">Sheet2!L111</f>
        <v>105.42984058444424</v>
      </c>
      <c r="F111" s="60"/>
      <c r="G111" s="59">
        <f t="shared" ca="1" si="21"/>
        <v>117.17911888218939</v>
      </c>
      <c r="H111" s="59">
        <f t="shared" ca="1" si="11"/>
        <v>117.17911888218939</v>
      </c>
      <c r="I111" s="59">
        <f t="shared" ca="1" si="12"/>
        <v>160.51837256954337</v>
      </c>
      <c r="J111" s="59">
        <f t="shared" ca="1" si="13"/>
        <v>73.839865194835397</v>
      </c>
      <c r="K111" s="59">
        <f t="shared" ca="1" si="16"/>
        <v>115.21673429906389</v>
      </c>
      <c r="L111" s="59">
        <f t="shared" ca="1" si="17"/>
        <v>108.62083224679412</v>
      </c>
      <c r="M111" s="59">
        <f t="shared" ca="1" si="18"/>
        <v>109.52928859745218</v>
      </c>
      <c r="N111" s="51">
        <f t="shared" ca="1" si="14"/>
        <v>-0.90845635065805652</v>
      </c>
      <c r="O111" s="51">
        <f t="shared" ca="1" si="19"/>
        <v>-0.78744255217289805</v>
      </c>
      <c r="P111" s="59">
        <f t="shared" ca="1" si="20"/>
        <v>-5.4361075574282722</v>
      </c>
      <c r="Q111" s="59">
        <f t="shared" ca="1" si="15"/>
        <v>35.884771299208623</v>
      </c>
    </row>
    <row r="112" spans="4:17" x14ac:dyDescent="0.2">
      <c r="D112">
        <f ca="1">Sheet2!L112</f>
        <v>117.6683521493589</v>
      </c>
      <c r="F112" s="60"/>
      <c r="G112" s="59">
        <f t="shared" ca="1" si="21"/>
        <v>115.71293801577808</v>
      </c>
      <c r="H112" s="59">
        <f t="shared" ca="1" si="11"/>
        <v>115.71293801577808</v>
      </c>
      <c r="I112" s="59">
        <f t="shared" ca="1" si="12"/>
        <v>154.53954411349082</v>
      </c>
      <c r="J112" s="59">
        <f t="shared" ca="1" si="13"/>
        <v>76.886331918065352</v>
      </c>
      <c r="K112" s="59">
        <f t="shared" ca="1" si="16"/>
        <v>115.4502217133777</v>
      </c>
      <c r="L112" s="59">
        <f t="shared" ca="1" si="17"/>
        <v>111.63667221431572</v>
      </c>
      <c r="M112" s="59">
        <f t="shared" ca="1" si="18"/>
        <v>111.15710130783353</v>
      </c>
      <c r="N112" s="51">
        <f t="shared" ca="1" si="14"/>
        <v>0.47957090648219491</v>
      </c>
      <c r="O112" s="51">
        <f t="shared" ca="1" si="19"/>
        <v>5.7233086930497223E-2</v>
      </c>
      <c r="P112" s="59">
        <f t="shared" ca="1" si="20"/>
        <v>12.23851156491466</v>
      </c>
      <c r="Q112" s="59">
        <f t="shared" ca="1" si="15"/>
        <v>54.156808310019805</v>
      </c>
    </row>
    <row r="113" spans="4:17" x14ac:dyDescent="0.2">
      <c r="D113">
        <f ca="1">Sheet2!L113</f>
        <v>118.19142354150632</v>
      </c>
      <c r="F113" s="60"/>
      <c r="G113" s="59">
        <f t="shared" ca="1" si="21"/>
        <v>114.37657313334323</v>
      </c>
      <c r="H113" s="59">
        <f t="shared" ca="1" si="11"/>
        <v>114.37657313334323</v>
      </c>
      <c r="I113" s="59">
        <f t="shared" ca="1" si="12"/>
        <v>148.37990090705935</v>
      </c>
      <c r="J113" s="59">
        <f t="shared" ca="1" si="13"/>
        <v>80.373245359627106</v>
      </c>
      <c r="K113" s="59">
        <f t="shared" ca="1" si="16"/>
        <v>115.71128855415186</v>
      </c>
      <c r="L113" s="59">
        <f t="shared" ca="1" si="17"/>
        <v>113.82158932337927</v>
      </c>
      <c r="M113" s="59">
        <f t="shared" ca="1" si="18"/>
        <v>112.5639657545681</v>
      </c>
      <c r="N113" s="51">
        <f t="shared" ca="1" si="14"/>
        <v>1.2576235688111694</v>
      </c>
      <c r="O113" s="51">
        <f t="shared" ca="1" si="19"/>
        <v>0.85749340818427866</v>
      </c>
      <c r="P113" s="59">
        <f t="shared" ca="1" si="20"/>
        <v>0.52307139214742904</v>
      </c>
      <c r="Q113" s="59">
        <f t="shared" ca="1" si="15"/>
        <v>54.786361842054824</v>
      </c>
    </row>
    <row r="114" spans="4:17" x14ac:dyDescent="0.2">
      <c r="D114">
        <f ca="1">Sheet2!L114</f>
        <v>120.88027804565472</v>
      </c>
      <c r="F114" s="60"/>
      <c r="G114" s="59">
        <f t="shared" ca="1" si="21"/>
        <v>113.36659907003818</v>
      </c>
      <c r="H114" s="59">
        <f t="shared" ca="1" si="11"/>
        <v>113.36659907003818</v>
      </c>
      <c r="I114" s="59">
        <f t="shared" ca="1" si="12"/>
        <v>143.05035332007623</v>
      </c>
      <c r="J114" s="59">
        <f t="shared" ca="1" si="13"/>
        <v>83.682844820000142</v>
      </c>
      <c r="K114" s="59">
        <f t="shared" ca="1" si="16"/>
        <v>116.20357326762833</v>
      </c>
      <c r="L114" s="59">
        <f t="shared" ca="1" si="17"/>
        <v>116.17448556413777</v>
      </c>
      <c r="M114" s="59">
        <f t="shared" ca="1" si="18"/>
        <v>114.22722821278543</v>
      </c>
      <c r="N114" s="51">
        <f t="shared" ca="1" si="14"/>
        <v>1.9472573513523344</v>
      </c>
      <c r="O114" s="51">
        <f t="shared" ca="1" si="19"/>
        <v>1.5840027036296491</v>
      </c>
      <c r="P114" s="59">
        <f t="shared" ca="1" si="20"/>
        <v>2.6888545041483951</v>
      </c>
      <c r="Q114" s="59">
        <f t="shared" ca="1" si="15"/>
        <v>55.93196680269228</v>
      </c>
    </row>
    <row r="115" spans="4:17" x14ac:dyDescent="0.2">
      <c r="D115">
        <f ca="1">Sheet2!L115</f>
        <v>122.54100848692684</v>
      </c>
      <c r="F115" s="60"/>
      <c r="G115" s="59">
        <f t="shared" ca="1" si="21"/>
        <v>112.50485051293728</v>
      </c>
      <c r="H115" s="59">
        <f t="shared" ca="1" si="11"/>
        <v>112.50485051293728</v>
      </c>
      <c r="I115" s="59">
        <f t="shared" ca="1" si="12"/>
        <v>137.62675111970381</v>
      </c>
      <c r="J115" s="59">
        <f t="shared" ca="1" si="13"/>
        <v>87.382949906170751</v>
      </c>
      <c r="K115" s="59">
        <f t="shared" ca="1" si="16"/>
        <v>116.80713852660914</v>
      </c>
      <c r="L115" s="59">
        <f t="shared" ca="1" si="17"/>
        <v>118.29665987173414</v>
      </c>
      <c r="M115" s="59">
        <f t="shared" ca="1" si="18"/>
        <v>115.88998426761373</v>
      </c>
      <c r="N115" s="51">
        <f t="shared" ca="1" si="14"/>
        <v>2.4066756041204087</v>
      </c>
      <c r="O115" s="51">
        <f t="shared" ca="1" si="19"/>
        <v>2.132451303956822</v>
      </c>
      <c r="P115" s="59">
        <f t="shared" ca="1" si="20"/>
        <v>1.660730441272122</v>
      </c>
      <c r="Q115" s="59">
        <f t="shared" ca="1" si="15"/>
        <v>66.391353685856728</v>
      </c>
    </row>
    <row r="116" spans="4:17" x14ac:dyDescent="0.2">
      <c r="D116">
        <f ca="1">Sheet2!L116</f>
        <v>116.7884457836996</v>
      </c>
      <c r="F116" s="60"/>
      <c r="G116" s="59">
        <f t="shared" ca="1" si="21"/>
        <v>111.51596002555209</v>
      </c>
      <c r="H116" s="59">
        <f t="shared" ca="1" si="11"/>
        <v>111.51596002555209</v>
      </c>
      <c r="I116" s="59">
        <f t="shared" ca="1" si="12"/>
        <v>131.52073192054948</v>
      </c>
      <c r="J116" s="59">
        <f t="shared" ca="1" si="13"/>
        <v>91.511188130554686</v>
      </c>
      <c r="K116" s="59">
        <f t="shared" ca="1" si="16"/>
        <v>116.80535826537965</v>
      </c>
      <c r="L116" s="59">
        <f t="shared" ca="1" si="17"/>
        <v>117.7939218423893</v>
      </c>
      <c r="M116" s="59">
        <f t="shared" ca="1" si="18"/>
        <v>116.06967657083091</v>
      </c>
      <c r="N116" s="51">
        <f t="shared" ca="1" si="14"/>
        <v>1.724245271558388</v>
      </c>
      <c r="O116" s="51">
        <f t="shared" ca="1" si="19"/>
        <v>1.8603139490245328</v>
      </c>
      <c r="P116" s="59">
        <f t="shared" ca="1" si="20"/>
        <v>-5.7525627032272411</v>
      </c>
      <c r="Q116" s="59">
        <f t="shared" ca="1" si="15"/>
        <v>57.850531982021074</v>
      </c>
    </row>
    <row r="117" spans="4:17" x14ac:dyDescent="0.2">
      <c r="D117">
        <f ca="1">Sheet2!L117</f>
        <v>123.83478914102854</v>
      </c>
      <c r="F117" s="60"/>
      <c r="G117" s="59">
        <f t="shared" ca="1" si="21"/>
        <v>111.54950720028179</v>
      </c>
      <c r="H117" s="59">
        <f t="shared" ca="1" si="11"/>
        <v>111.54950720028179</v>
      </c>
      <c r="I117" s="59">
        <f t="shared" ca="1" si="12"/>
        <v>131.71339389830425</v>
      </c>
      <c r="J117" s="59">
        <f t="shared" ca="1" si="13"/>
        <v>91.385620502259343</v>
      </c>
      <c r="K117" s="59">
        <f t="shared" ca="1" si="16"/>
        <v>117.47482787258431</v>
      </c>
      <c r="L117" s="59">
        <f t="shared" ca="1" si="17"/>
        <v>119.80754427526904</v>
      </c>
      <c r="M117" s="59">
        <f t="shared" ca="1" si="18"/>
        <v>117.62269908487043</v>
      </c>
      <c r="N117" s="51">
        <f t="shared" ca="1" si="14"/>
        <v>2.1848451903986046</v>
      </c>
      <c r="O117" s="51">
        <f t="shared" ca="1" si="19"/>
        <v>2.0766681099405808</v>
      </c>
      <c r="P117" s="59">
        <f t="shared" ca="1" si="20"/>
        <v>7.0463433573289365</v>
      </c>
      <c r="Q117" s="59">
        <f t="shared" ca="1" si="15"/>
        <v>64.413757786154463</v>
      </c>
    </row>
    <row r="118" spans="4:17" x14ac:dyDescent="0.2">
      <c r="D118">
        <f ca="1">Sheet2!L118</f>
        <v>127.15772449834195</v>
      </c>
      <c r="F118" s="60"/>
      <c r="G118" s="59">
        <f t="shared" ca="1" si="21"/>
        <v>112.29093644361883</v>
      </c>
      <c r="H118" s="59">
        <f t="shared" ca="1" si="11"/>
        <v>112.29093644361883</v>
      </c>
      <c r="I118" s="59">
        <f t="shared" ca="1" si="12"/>
        <v>134.62768001730473</v>
      </c>
      <c r="J118" s="59">
        <f t="shared" ca="1" si="13"/>
        <v>89.954192869932939</v>
      </c>
      <c r="K118" s="59">
        <f t="shared" ca="1" si="16"/>
        <v>118.39700850360884</v>
      </c>
      <c r="L118" s="59">
        <f t="shared" ca="1" si="17"/>
        <v>122.25760434962669</v>
      </c>
      <c r="M118" s="59">
        <f t="shared" ca="1" si="18"/>
        <v>119.52970416756474</v>
      </c>
      <c r="N118" s="51">
        <f t="shared" ca="1" si="14"/>
        <v>2.7279001820619442</v>
      </c>
      <c r="O118" s="51">
        <f t="shared" ca="1" si="19"/>
        <v>2.5108228246881565</v>
      </c>
      <c r="P118" s="59">
        <f t="shared" ca="1" si="20"/>
        <v>3.3229353573134119</v>
      </c>
      <c r="Q118" s="59">
        <f t="shared" ca="1" si="15"/>
        <v>72.343441216835643</v>
      </c>
    </row>
    <row r="119" spans="4:17" x14ac:dyDescent="0.2">
      <c r="D119">
        <f ca="1">Sheet2!L119</f>
        <v>132.17431942262985</v>
      </c>
      <c r="F119" s="60"/>
      <c r="G119" s="59">
        <f t="shared" ca="1" si="21"/>
        <v>113.29851087037693</v>
      </c>
      <c r="H119" s="59">
        <f t="shared" ca="1" si="11"/>
        <v>113.29851087037693</v>
      </c>
      <c r="I119" s="59">
        <f t="shared" ca="1" si="12"/>
        <v>138.75787458580248</v>
      </c>
      <c r="J119" s="59">
        <f t="shared" ca="1" si="13"/>
        <v>87.839147154951391</v>
      </c>
      <c r="K119" s="59">
        <f t="shared" ca="1" si="16"/>
        <v>119.70913335303942</v>
      </c>
      <c r="L119" s="59">
        <f t="shared" ca="1" si="17"/>
        <v>125.56317604062775</v>
      </c>
      <c r="M119" s="59">
        <f t="shared" ca="1" si="18"/>
        <v>122.05862721857777</v>
      </c>
      <c r="N119" s="51">
        <f t="shared" ca="1" si="14"/>
        <v>3.5045488220499834</v>
      </c>
      <c r="O119" s="51">
        <f t="shared" ca="1" si="19"/>
        <v>3.1733068229293746</v>
      </c>
      <c r="P119" s="59">
        <f t="shared" ca="1" si="20"/>
        <v>5.0165949242879009</v>
      </c>
      <c r="Q119" s="59">
        <f t="shared" ca="1" si="15"/>
        <v>77.152195619188376</v>
      </c>
    </row>
    <row r="120" spans="4:17" x14ac:dyDescent="0.2">
      <c r="D120">
        <f ca="1">Sheet2!L120</f>
        <v>142.00937814591086</v>
      </c>
      <c r="F120" s="60"/>
      <c r="G120" s="59">
        <f t="shared" ca="1" si="21"/>
        <v>114.74715456738042</v>
      </c>
      <c r="H120" s="59">
        <f t="shared" ca="1" si="11"/>
        <v>114.74715456738042</v>
      </c>
      <c r="I120" s="59">
        <f t="shared" ca="1" si="12"/>
        <v>145.72367457187033</v>
      </c>
      <c r="J120" s="59">
        <f t="shared" ca="1" si="13"/>
        <v>83.770634562890507</v>
      </c>
      <c r="K120" s="59">
        <f t="shared" ca="1" si="16"/>
        <v>121.83296619045575</v>
      </c>
      <c r="L120" s="59">
        <f t="shared" ca="1" si="17"/>
        <v>131.04524340905544</v>
      </c>
      <c r="M120" s="59">
        <f t="shared" ca="1" si="18"/>
        <v>126.04877740404439</v>
      </c>
      <c r="N120" s="51">
        <f t="shared" ca="1" si="14"/>
        <v>4.9964660050110581</v>
      </c>
      <c r="O120" s="51">
        <f t="shared" ca="1" si="19"/>
        <v>4.3887462776504975</v>
      </c>
      <c r="P120" s="59">
        <f t="shared" ca="1" si="20"/>
        <v>9.8350587232810085</v>
      </c>
      <c r="Q120" s="59">
        <f t="shared" ca="1" si="15"/>
        <v>76.794698799901852</v>
      </c>
    </row>
    <row r="121" spans="4:17" x14ac:dyDescent="0.2">
      <c r="D121">
        <f ca="1">Sheet2!L121</f>
        <v>140.8744139791882</v>
      </c>
      <c r="F121" s="60"/>
      <c r="G121" s="59">
        <f t="shared" ca="1" si="21"/>
        <v>116.61780340258217</v>
      </c>
      <c r="H121" s="59">
        <f t="shared" ca="1" si="11"/>
        <v>116.61780340258217</v>
      </c>
      <c r="I121" s="59">
        <f t="shared" ca="1" si="12"/>
        <v>150.56922301889207</v>
      </c>
      <c r="J121" s="59">
        <f t="shared" ca="1" si="13"/>
        <v>82.666383786272263</v>
      </c>
      <c r="K121" s="59">
        <f t="shared" ca="1" si="16"/>
        <v>123.64643740843027</v>
      </c>
      <c r="L121" s="59">
        <f t="shared" ca="1" si="17"/>
        <v>134.3216335990997</v>
      </c>
      <c r="M121" s="59">
        <f t="shared" ca="1" si="18"/>
        <v>129.01390471907317</v>
      </c>
      <c r="N121" s="51">
        <f t="shared" ca="1" si="14"/>
        <v>5.3077288800265308</v>
      </c>
      <c r="O121" s="51">
        <f t="shared" ca="1" si="19"/>
        <v>5.0014013459011863</v>
      </c>
      <c r="P121" s="59">
        <f t="shared" ca="1" si="20"/>
        <v>-1.1349641667226535</v>
      </c>
      <c r="Q121" s="59">
        <f t="shared" ca="1" si="15"/>
        <v>72.595951022473912</v>
      </c>
    </row>
    <row r="122" spans="4:17" x14ac:dyDescent="0.2">
      <c r="D122">
        <f ca="1">Sheet2!L122</f>
        <v>144.5017908089653</v>
      </c>
      <c r="F122" s="60"/>
      <c r="G122" s="59">
        <f t="shared" ca="1" si="21"/>
        <v>118.47493376078357</v>
      </c>
      <c r="H122" s="59">
        <f t="shared" ca="1" si="11"/>
        <v>118.47493376078357</v>
      </c>
      <c r="I122" s="59">
        <f t="shared" ca="1" si="12"/>
        <v>155.8994721275298</v>
      </c>
      <c r="J122" s="59">
        <f t="shared" ca="1" si="13"/>
        <v>81.050395394037338</v>
      </c>
      <c r="K122" s="59">
        <f t="shared" ca="1" si="16"/>
        <v>125.63266154181457</v>
      </c>
      <c r="L122" s="59">
        <f t="shared" ca="1" si="17"/>
        <v>137.71501933572156</v>
      </c>
      <c r="M122" s="59">
        <f t="shared" ca="1" si="18"/>
        <v>132.11148193705159</v>
      </c>
      <c r="N122" s="51">
        <f t="shared" ca="1" si="14"/>
        <v>5.603537398669971</v>
      </c>
      <c r="O122" s="51">
        <f t="shared" ca="1" si="19"/>
        <v>5.4028253810803761</v>
      </c>
      <c r="P122" s="59">
        <f t="shared" ca="1" si="20"/>
        <v>3.6273768297770914</v>
      </c>
      <c r="Q122" s="59">
        <f t="shared" ca="1" si="15"/>
        <v>77.850135138548453</v>
      </c>
    </row>
    <row r="123" spans="4:17" x14ac:dyDescent="0.2">
      <c r="D123">
        <f ca="1">Sheet2!L123</f>
        <v>147.30268322106548</v>
      </c>
      <c r="F123" s="60"/>
      <c r="G123" s="59">
        <f t="shared" ca="1" si="21"/>
        <v>120.58342125640927</v>
      </c>
      <c r="H123" s="59">
        <f t="shared" ca="1" si="11"/>
        <v>120.58342125640927</v>
      </c>
      <c r="I123" s="59">
        <f t="shared" ca="1" si="12"/>
        <v>160.89630994685544</v>
      </c>
      <c r="J123" s="59">
        <f t="shared" ca="1" si="13"/>
        <v>80.270532565963094</v>
      </c>
      <c r="K123" s="59">
        <f t="shared" ca="1" si="16"/>
        <v>127.69647313031466</v>
      </c>
      <c r="L123" s="59">
        <f t="shared" ca="1" si="17"/>
        <v>140.91090729750289</v>
      </c>
      <c r="M123" s="59">
        <f t="shared" ca="1" si="18"/>
        <v>135.14972219385439</v>
      </c>
      <c r="N123" s="51">
        <f t="shared" ca="1" si="14"/>
        <v>5.7611851036485007</v>
      </c>
      <c r="O123" s="51">
        <f t="shared" ca="1" si="19"/>
        <v>5.6417318627924598</v>
      </c>
      <c r="P123" s="59">
        <f t="shared" ca="1" si="20"/>
        <v>2.8008924121001826</v>
      </c>
      <c r="Q123" s="59">
        <f t="shared" ca="1" si="15"/>
        <v>79.137692092372021</v>
      </c>
    </row>
    <row r="124" spans="4:17" x14ac:dyDescent="0.2">
      <c r="D124">
        <f ca="1">Sheet2!L124</f>
        <v>156.10621809426843</v>
      </c>
      <c r="F124" s="60"/>
      <c r="G124" s="59">
        <f t="shared" ca="1" si="21"/>
        <v>123.42412122750402</v>
      </c>
      <c r="H124" s="59">
        <f t="shared" ca="1" si="11"/>
        <v>123.42412122750402</v>
      </c>
      <c r="I124" s="59">
        <f t="shared" ca="1" si="12"/>
        <v>166.81440360857701</v>
      </c>
      <c r="J124" s="59">
        <f t="shared" ca="1" si="13"/>
        <v>80.033838846431024</v>
      </c>
      <c r="K124" s="59">
        <f t="shared" ca="1" si="16"/>
        <v>130.40216312688167</v>
      </c>
      <c r="L124" s="59">
        <f t="shared" ca="1" si="17"/>
        <v>145.97601089642473</v>
      </c>
      <c r="M124" s="59">
        <f t="shared" ca="1" si="18"/>
        <v>139.3410213739372</v>
      </c>
      <c r="N124" s="51">
        <f t="shared" ca="1" si="14"/>
        <v>6.6349895224875297</v>
      </c>
      <c r="O124" s="51">
        <f t="shared" ca="1" si="19"/>
        <v>6.3039036359225067</v>
      </c>
      <c r="P124" s="59">
        <f t="shared" ca="1" si="20"/>
        <v>8.803534873202949</v>
      </c>
      <c r="Q124" s="59">
        <f t="shared" ca="1" si="15"/>
        <v>82.366478148008596</v>
      </c>
    </row>
    <row r="125" spans="4:17" x14ac:dyDescent="0.2">
      <c r="D125">
        <f ca="1">Sheet2!L125</f>
        <v>151.08108384734828</v>
      </c>
      <c r="F125" s="60"/>
      <c r="G125" s="59">
        <f t="shared" ca="1" si="21"/>
        <v>126.13361451453962</v>
      </c>
      <c r="H125" s="59">
        <f t="shared" ca="1" si="11"/>
        <v>126.13361451453962</v>
      </c>
      <c r="I125" s="59">
        <f t="shared" ca="1" si="12"/>
        <v>169.12803735570276</v>
      </c>
      <c r="J125" s="59">
        <f t="shared" ca="1" si="13"/>
        <v>83.139191673376487</v>
      </c>
      <c r="K125" s="59">
        <f t="shared" ca="1" si="16"/>
        <v>132.37158414787851</v>
      </c>
      <c r="L125" s="59">
        <f t="shared" ca="1" si="17"/>
        <v>147.67770188006591</v>
      </c>
      <c r="M125" s="59">
        <f t="shared" ca="1" si="18"/>
        <v>141.68903386861942</v>
      </c>
      <c r="N125" s="51">
        <f t="shared" ca="1" si="14"/>
        <v>5.9886680114464923</v>
      </c>
      <c r="O125" s="51">
        <f t="shared" ca="1" si="19"/>
        <v>6.093746552938498</v>
      </c>
      <c r="P125" s="59">
        <f t="shared" ca="1" si="20"/>
        <v>-5.0251342469201461</v>
      </c>
      <c r="Q125" s="59">
        <f t="shared" ca="1" si="15"/>
        <v>82.853698895859424</v>
      </c>
    </row>
    <row r="126" spans="4:17" x14ac:dyDescent="0.2">
      <c r="D126">
        <f ca="1">Sheet2!L126</f>
        <v>156.864006841709</v>
      </c>
      <c r="F126" s="60"/>
      <c r="G126" s="59">
        <f t="shared" ca="1" si="21"/>
        <v>128.59045300915514</v>
      </c>
      <c r="H126" s="59">
        <f t="shared" ca="1" si="11"/>
        <v>128.59045300915514</v>
      </c>
      <c r="I126" s="59">
        <f t="shared" ca="1" si="12"/>
        <v>173.77341373528418</v>
      </c>
      <c r="J126" s="59">
        <f t="shared" ca="1" si="13"/>
        <v>83.407492283026102</v>
      </c>
      <c r="K126" s="59">
        <f t="shared" ca="1" si="16"/>
        <v>134.70419583300523</v>
      </c>
      <c r="L126" s="59">
        <f t="shared" ca="1" si="17"/>
        <v>150.73980353394694</v>
      </c>
      <c r="M126" s="59">
        <f t="shared" ca="1" si="18"/>
        <v>144.72402846323735</v>
      </c>
      <c r="N126" s="51">
        <f t="shared" ca="1" si="14"/>
        <v>6.0157750707095943</v>
      </c>
      <c r="O126" s="51">
        <f t="shared" ca="1" si="19"/>
        <v>6.0417655647858961</v>
      </c>
      <c r="P126" s="59">
        <f t="shared" ca="1" si="20"/>
        <v>5.7829229943607174</v>
      </c>
      <c r="Q126" s="59">
        <f t="shared" ca="1" si="15"/>
        <v>81.097308074355965</v>
      </c>
    </row>
    <row r="127" spans="4:17" x14ac:dyDescent="0.2">
      <c r="D127">
        <f ca="1">Sheet2!L127</f>
        <v>164.72292539955723</v>
      </c>
      <c r="F127" s="60"/>
      <c r="G127" s="59">
        <f t="shared" ca="1" si="21"/>
        <v>131.10049209826548</v>
      </c>
      <c r="H127" s="59">
        <f t="shared" ca="1" si="11"/>
        <v>131.10049209826548</v>
      </c>
      <c r="I127" s="59">
        <f t="shared" ca="1" si="12"/>
        <v>180.41798829101998</v>
      </c>
      <c r="J127" s="59">
        <f t="shared" ca="1" si="13"/>
        <v>81.782995905510987</v>
      </c>
      <c r="K127" s="59">
        <f t="shared" ca="1" si="16"/>
        <v>137.56312245839112</v>
      </c>
      <c r="L127" s="59">
        <f t="shared" ca="1" si="17"/>
        <v>155.40084415581705</v>
      </c>
      <c r="M127" s="59">
        <f t="shared" ca="1" si="18"/>
        <v>148.72380785050132</v>
      </c>
      <c r="N127" s="51">
        <f t="shared" ca="1" si="14"/>
        <v>6.6770363053157382</v>
      </c>
      <c r="O127" s="51">
        <f t="shared" ca="1" si="19"/>
        <v>6.4652793918057903</v>
      </c>
      <c r="P127" s="59">
        <f t="shared" ca="1" si="20"/>
        <v>7.8589185578482272</v>
      </c>
      <c r="Q127" s="59">
        <f t="shared" ca="1" si="15"/>
        <v>83.068222207801483</v>
      </c>
    </row>
    <row r="128" spans="4:17" x14ac:dyDescent="0.2">
      <c r="D128">
        <f ca="1">Sheet2!L128</f>
        <v>162.87483579668913</v>
      </c>
      <c r="F128" s="60"/>
      <c r="G128" s="59">
        <f t="shared" ca="1" si="21"/>
        <v>133.66330032207622</v>
      </c>
      <c r="H128" s="59">
        <f t="shared" ca="1" si="11"/>
        <v>133.66330032207622</v>
      </c>
      <c r="I128" s="59">
        <f t="shared" ca="1" si="12"/>
        <v>184.95378951473771</v>
      </c>
      <c r="J128" s="59">
        <f t="shared" ca="1" si="13"/>
        <v>82.372811129414728</v>
      </c>
      <c r="K128" s="59">
        <f t="shared" ca="1" si="16"/>
        <v>139.97376182394331</v>
      </c>
      <c r="L128" s="59">
        <f t="shared" ca="1" si="17"/>
        <v>157.89217470277441</v>
      </c>
      <c r="M128" s="59">
        <f t="shared" ca="1" si="18"/>
        <v>151.5540134397389</v>
      </c>
      <c r="N128" s="51">
        <f t="shared" ca="1" si="14"/>
        <v>6.3381612630355164</v>
      </c>
      <c r="O128" s="51">
        <f t="shared" ca="1" si="19"/>
        <v>6.3805339726256083</v>
      </c>
      <c r="P128" s="59">
        <f t="shared" ca="1" si="20"/>
        <v>-1.8480896028681002</v>
      </c>
      <c r="Q128" s="59">
        <f t="shared" ca="1" si="15"/>
        <v>80.204932673144754</v>
      </c>
    </row>
    <row r="129" spans="4:17" x14ac:dyDescent="0.2">
      <c r="D129">
        <f ca="1">Sheet2!L129</f>
        <v>171.48191122762876</v>
      </c>
      <c r="F129" s="60"/>
      <c r="G129" s="59">
        <f t="shared" ca="1" si="21"/>
        <v>136.66756885788971</v>
      </c>
      <c r="H129" s="59">
        <f t="shared" ca="1" si="11"/>
        <v>136.66756885788971</v>
      </c>
      <c r="I129" s="59">
        <f t="shared" ca="1" si="12"/>
        <v>190.80440224649658</v>
      </c>
      <c r="J129" s="59">
        <f t="shared" ca="1" si="13"/>
        <v>82.530735469282817</v>
      </c>
      <c r="K129" s="59">
        <f t="shared" ca="1" si="16"/>
        <v>142.97453795762763</v>
      </c>
      <c r="L129" s="59">
        <f t="shared" ca="1" si="17"/>
        <v>162.42208687772586</v>
      </c>
      <c r="M129" s="59">
        <f t="shared" ca="1" si="18"/>
        <v>155.53959299731687</v>
      </c>
      <c r="N129" s="51">
        <f t="shared" ca="1" si="14"/>
        <v>6.8824938804089868</v>
      </c>
      <c r="O129" s="51">
        <f t="shared" ca="1" si="19"/>
        <v>6.7151739111478612</v>
      </c>
      <c r="P129" s="59">
        <f t="shared" ca="1" si="20"/>
        <v>8.6070754309396307</v>
      </c>
      <c r="Q129" s="59">
        <f t="shared" ca="1" si="15"/>
        <v>82.003246082464386</v>
      </c>
    </row>
    <row r="130" spans="4:17" x14ac:dyDescent="0.2">
      <c r="D130">
        <f ca="1">Sheet2!L130</f>
        <v>166.49923865876329</v>
      </c>
      <c r="F130" s="60"/>
      <c r="G130" s="59">
        <f t="shared" ca="1" si="21"/>
        <v>139.44923338373425</v>
      </c>
      <c r="H130" s="59">
        <f t="shared" ref="H130:H193" ca="1" si="22">SUM(OFFSET(H130,(-1*$T$2+1),-4,$T$2,1))/$T$2</f>
        <v>139.44923338373425</v>
      </c>
      <c r="I130" s="59">
        <f t="shared" ref="I130:I193" ca="1" si="23">H130+$T$3*STDEV(OFFSET(I130,(-1*$T$2+1),-5,$T$2,1))</f>
        <v>193.84078006040795</v>
      </c>
      <c r="J130" s="59">
        <f t="shared" ref="J130:J193" ca="1" si="24">H130-$T$3*STDEV(OFFSET(J130,(-1*$T$2+1),-6,$T$2,1))</f>
        <v>85.05768670706054</v>
      </c>
      <c r="K130" s="59">
        <f t="shared" ca="1" si="16"/>
        <v>145.21498564345006</v>
      </c>
      <c r="L130" s="59">
        <f t="shared" ca="1" si="17"/>
        <v>163.78113747140503</v>
      </c>
      <c r="M130" s="59">
        <f t="shared" ca="1" si="18"/>
        <v>157.73152212960616</v>
      </c>
      <c r="N130" s="51">
        <f t="shared" ref="N130:N193" ca="1" si="25">L130-M130</f>
        <v>6.0496153417988694</v>
      </c>
      <c r="O130" s="51">
        <f t="shared" ca="1" si="19"/>
        <v>6.2714681982485345</v>
      </c>
      <c r="P130" s="59">
        <f t="shared" ca="1" si="20"/>
        <v>-4.9826725688654676</v>
      </c>
      <c r="Q130" s="59">
        <f t="shared" ref="Q130:Q193" ca="1" si="26">100-100/(1+(SUMIF(OFFSET(Q130,(-1*$T$7)+1,-1,$T$7,1),"&gt;=0")/$T$7)/ABS((SUMIF(OFFSET(Q130,(-1*$T$7)+1,-1,$T$7,1),"&lt;0")/$T$7)))</f>
        <v>82.83732447106587</v>
      </c>
    </row>
    <row r="131" spans="4:17" x14ac:dyDescent="0.2">
      <c r="D131">
        <f ca="1">Sheet2!L131</f>
        <v>185.60308723386387</v>
      </c>
      <c r="F131" s="60"/>
      <c r="G131" s="59">
        <f t="shared" ca="1" si="21"/>
        <v>143.4578957162052</v>
      </c>
      <c r="H131" s="59">
        <f t="shared" ca="1" si="22"/>
        <v>143.4578957162052</v>
      </c>
      <c r="I131" s="59">
        <f t="shared" ca="1" si="23"/>
        <v>200.18305077540964</v>
      </c>
      <c r="J131" s="59">
        <f t="shared" ca="1" si="24"/>
        <v>86.732740657000747</v>
      </c>
      <c r="K131" s="59">
        <f t="shared" ref="K131:K194" ca="1" si="27">D131*2/(1+$T$2)+K130*(1-2/(1+$T$2))</f>
        <v>149.06147150920376</v>
      </c>
      <c r="L131" s="59">
        <f t="shared" ref="L131:L194" ca="1" si="28">D131*2/(1+$T$4)+L130*(1-2/(1+$T$4))</f>
        <v>171.055120725558</v>
      </c>
      <c r="M131" s="59">
        <f t="shared" ref="M131:M194" ca="1" si="29">D131*2/(1+$T$5)+M130*(1-2/(1+$T$5))</f>
        <v>163.30583515045771</v>
      </c>
      <c r="N131" s="51">
        <f t="shared" ca="1" si="25"/>
        <v>7.7492855751002878</v>
      </c>
      <c r="O131" s="51">
        <f t="shared" ref="O131:O194" ca="1" si="30">N131*2/(1+$T$6)+O130*(1-2/(1+$T$6))</f>
        <v>7.2566797828163701</v>
      </c>
      <c r="P131" s="59">
        <f t="shared" ref="P131:P194" ca="1" si="31">D131-D130</f>
        <v>19.103848575100585</v>
      </c>
      <c r="Q131" s="59">
        <f t="shared" ca="1" si="26"/>
        <v>85.195603722486098</v>
      </c>
    </row>
    <row r="132" spans="4:17" x14ac:dyDescent="0.2">
      <c r="D132">
        <f ca="1">Sheet2!L132</f>
        <v>176.31814775577266</v>
      </c>
      <c r="F132" s="60"/>
      <c r="G132" s="59">
        <f t="shared" ca="1" si="21"/>
        <v>146.39038549652591</v>
      </c>
      <c r="H132" s="59">
        <f t="shared" ca="1" si="22"/>
        <v>146.39038549652591</v>
      </c>
      <c r="I132" s="59">
        <f t="shared" ca="1" si="23"/>
        <v>203.96074648475445</v>
      </c>
      <c r="J132" s="59">
        <f t="shared" ca="1" si="24"/>
        <v>88.820024508297365</v>
      </c>
      <c r="K132" s="59">
        <f t="shared" ca="1" si="27"/>
        <v>151.65734543744841</v>
      </c>
      <c r="L132" s="59">
        <f t="shared" ca="1" si="28"/>
        <v>172.80946306896288</v>
      </c>
      <c r="M132" s="59">
        <f t="shared" ca="1" si="29"/>
        <v>165.9082976715207</v>
      </c>
      <c r="N132" s="51">
        <f t="shared" ca="1" si="25"/>
        <v>6.9011653974421847</v>
      </c>
      <c r="O132" s="51">
        <f t="shared" ca="1" si="30"/>
        <v>7.0196701925669132</v>
      </c>
      <c r="P132" s="59">
        <f t="shared" ca="1" si="31"/>
        <v>-9.2849394780912178</v>
      </c>
      <c r="Q132" s="59">
        <f t="shared" ca="1" si="26"/>
        <v>76.229517559233614</v>
      </c>
    </row>
    <row r="133" spans="4:17" x14ac:dyDescent="0.2">
      <c r="D133">
        <f ca="1">Sheet2!L133</f>
        <v>167.07458620358932</v>
      </c>
      <c r="F133" s="60"/>
      <c r="G133" s="59">
        <f t="shared" ca="1" si="21"/>
        <v>148.83454362963005</v>
      </c>
      <c r="H133" s="59">
        <f t="shared" ca="1" si="22"/>
        <v>148.83454362963005</v>
      </c>
      <c r="I133" s="59">
        <f t="shared" ca="1" si="23"/>
        <v>204.69667668687927</v>
      </c>
      <c r="J133" s="59">
        <f t="shared" ca="1" si="24"/>
        <v>92.972410572380824</v>
      </c>
      <c r="K133" s="59">
        <f t="shared" ca="1" si="27"/>
        <v>153.12565408184278</v>
      </c>
      <c r="L133" s="59">
        <f t="shared" ca="1" si="28"/>
        <v>170.89783744717172</v>
      </c>
      <c r="M133" s="59">
        <f t="shared" ca="1" si="29"/>
        <v>166.14155537793442</v>
      </c>
      <c r="N133" s="51">
        <f t="shared" ca="1" si="25"/>
        <v>4.7562820692373009</v>
      </c>
      <c r="O133" s="51">
        <f t="shared" ca="1" si="30"/>
        <v>5.5107447770138389</v>
      </c>
      <c r="P133" s="59">
        <f t="shared" ca="1" si="31"/>
        <v>-9.243561552183337</v>
      </c>
      <c r="Q133" s="59">
        <f t="shared" ca="1" si="26"/>
        <v>67.817350769387247</v>
      </c>
    </row>
    <row r="134" spans="4:17" x14ac:dyDescent="0.2">
      <c r="D134">
        <f ca="1">Sheet2!L134</f>
        <v>163.48566983993612</v>
      </c>
      <c r="F134" s="60"/>
      <c r="G134" s="59">
        <f t="shared" ca="1" si="21"/>
        <v>150.96481321934414</v>
      </c>
      <c r="H134" s="59">
        <f t="shared" ca="1" si="22"/>
        <v>150.96481321934414</v>
      </c>
      <c r="I134" s="59">
        <f t="shared" ca="1" si="23"/>
        <v>204.43309469987071</v>
      </c>
      <c r="J134" s="59">
        <f t="shared" ca="1" si="24"/>
        <v>97.496531738817581</v>
      </c>
      <c r="K134" s="59">
        <f t="shared" ca="1" si="27"/>
        <v>154.11232224928025</v>
      </c>
      <c r="L134" s="59">
        <f t="shared" ca="1" si="28"/>
        <v>168.42711491142654</v>
      </c>
      <c r="M134" s="59">
        <f t="shared" ca="1" si="29"/>
        <v>165.61037827033476</v>
      </c>
      <c r="N134" s="51">
        <f t="shared" ca="1" si="25"/>
        <v>2.8167366410917793</v>
      </c>
      <c r="O134" s="51">
        <f t="shared" ca="1" si="30"/>
        <v>3.7147393530657995</v>
      </c>
      <c r="P134" s="59">
        <f t="shared" ca="1" si="31"/>
        <v>-3.5889163636531975</v>
      </c>
      <c r="Q134" s="59">
        <f t="shared" ca="1" si="26"/>
        <v>61.710996137553394</v>
      </c>
    </row>
    <row r="135" spans="4:17" x14ac:dyDescent="0.2">
      <c r="D135">
        <f ca="1">Sheet2!L135</f>
        <v>167.48472513576883</v>
      </c>
      <c r="F135" s="60"/>
      <c r="G135" s="59">
        <f t="shared" ca="1" si="21"/>
        <v>153.21199905178622</v>
      </c>
      <c r="H135" s="59">
        <f t="shared" ca="1" si="22"/>
        <v>153.21199905178622</v>
      </c>
      <c r="I135" s="59">
        <f t="shared" ca="1" si="23"/>
        <v>204.2581699571748</v>
      </c>
      <c r="J135" s="59">
        <f t="shared" ca="1" si="24"/>
        <v>102.16582814639763</v>
      </c>
      <c r="K135" s="59">
        <f t="shared" ca="1" si="27"/>
        <v>155.38588442894584</v>
      </c>
      <c r="L135" s="59">
        <f t="shared" ca="1" si="28"/>
        <v>168.11298498620732</v>
      </c>
      <c r="M135" s="59">
        <f t="shared" ca="1" si="29"/>
        <v>165.98524764342159</v>
      </c>
      <c r="N135" s="51">
        <f t="shared" ca="1" si="25"/>
        <v>2.1277373427857356</v>
      </c>
      <c r="O135" s="51">
        <f t="shared" ca="1" si="30"/>
        <v>2.6567380128790905</v>
      </c>
      <c r="P135" s="59">
        <f t="shared" ca="1" si="31"/>
        <v>3.9990552958327044</v>
      </c>
      <c r="Q135" s="59">
        <f t="shared" ca="1" si="26"/>
        <v>64.071051526954875</v>
      </c>
    </row>
    <row r="136" spans="4:17" x14ac:dyDescent="0.2">
      <c r="D136">
        <f ca="1">Sheet2!L136</f>
        <v>174.55355984386489</v>
      </c>
      <c r="F136" s="60"/>
      <c r="G136" s="59">
        <f t="shared" ca="1" si="21"/>
        <v>156.10025475479449</v>
      </c>
      <c r="H136" s="59">
        <f t="shared" ca="1" si="22"/>
        <v>156.10025475479449</v>
      </c>
      <c r="I136" s="59">
        <f t="shared" ca="1" si="23"/>
        <v>202.92481005944038</v>
      </c>
      <c r="J136" s="59">
        <f t="shared" ca="1" si="24"/>
        <v>109.27569945014861</v>
      </c>
      <c r="K136" s="59">
        <f t="shared" ca="1" si="27"/>
        <v>157.21137732560481</v>
      </c>
      <c r="L136" s="59">
        <f t="shared" ca="1" si="28"/>
        <v>170.25984327209318</v>
      </c>
      <c r="M136" s="59">
        <f t="shared" ca="1" si="29"/>
        <v>167.69891008351024</v>
      </c>
      <c r="N136" s="51">
        <f t="shared" ca="1" si="25"/>
        <v>2.5609331885829363</v>
      </c>
      <c r="O136" s="51">
        <f t="shared" ca="1" si="30"/>
        <v>2.5928681300149878</v>
      </c>
      <c r="P136" s="59">
        <f t="shared" ca="1" si="31"/>
        <v>7.0688347080960625</v>
      </c>
      <c r="Q136" s="59">
        <f t="shared" ca="1" si="26"/>
        <v>65.332786075645373</v>
      </c>
    </row>
    <row r="137" spans="4:17" x14ac:dyDescent="0.2">
      <c r="D137">
        <f ca="1">Sheet2!L137</f>
        <v>172.2896242646743</v>
      </c>
      <c r="F137" s="60"/>
      <c r="G137" s="59">
        <f t="shared" ca="1" si="21"/>
        <v>158.52299651097678</v>
      </c>
      <c r="H137" s="59">
        <f t="shared" ca="1" si="22"/>
        <v>158.52299651097678</v>
      </c>
      <c r="I137" s="59">
        <f t="shared" ca="1" si="23"/>
        <v>201.36882305204404</v>
      </c>
      <c r="J137" s="59">
        <f t="shared" ca="1" si="24"/>
        <v>115.67716996990953</v>
      </c>
      <c r="K137" s="59">
        <f t="shared" ca="1" si="27"/>
        <v>158.64740084361145</v>
      </c>
      <c r="L137" s="59">
        <f t="shared" ca="1" si="28"/>
        <v>170.9364369362869</v>
      </c>
      <c r="M137" s="59">
        <f t="shared" ca="1" si="29"/>
        <v>168.61705291974306</v>
      </c>
      <c r="N137" s="51">
        <f t="shared" ca="1" si="25"/>
        <v>2.319384016543836</v>
      </c>
      <c r="O137" s="51">
        <f t="shared" ca="1" si="30"/>
        <v>2.4105453877008869</v>
      </c>
      <c r="P137" s="59">
        <f t="shared" ca="1" si="31"/>
        <v>-2.2639355791905871</v>
      </c>
      <c r="Q137" s="59">
        <f t="shared" ca="1" si="26"/>
        <v>62.818885647453477</v>
      </c>
    </row>
    <row r="138" spans="4:17" x14ac:dyDescent="0.2">
      <c r="D138">
        <f ca="1">Sheet2!L138</f>
        <v>180.1580525484402</v>
      </c>
      <c r="F138" s="60"/>
      <c r="G138" s="59">
        <f t="shared" ca="1" si="21"/>
        <v>161.1730129134817</v>
      </c>
      <c r="H138" s="59">
        <f t="shared" ca="1" si="22"/>
        <v>161.1730129134817</v>
      </c>
      <c r="I138" s="59">
        <f t="shared" ca="1" si="23"/>
        <v>200.85420929826228</v>
      </c>
      <c r="J138" s="59">
        <f t="shared" ca="1" si="24"/>
        <v>121.49181652870111</v>
      </c>
      <c r="K138" s="59">
        <f t="shared" ca="1" si="27"/>
        <v>160.69603433930942</v>
      </c>
      <c r="L138" s="59">
        <f t="shared" ca="1" si="28"/>
        <v>174.01030880700469</v>
      </c>
      <c r="M138" s="59">
        <f t="shared" ca="1" si="29"/>
        <v>170.92525284548248</v>
      </c>
      <c r="N138" s="51">
        <f t="shared" ca="1" si="25"/>
        <v>3.0850559615222153</v>
      </c>
      <c r="O138" s="51">
        <f t="shared" ca="1" si="30"/>
        <v>2.8602191035817728</v>
      </c>
      <c r="P138" s="59">
        <f t="shared" ca="1" si="31"/>
        <v>7.8684282837658941</v>
      </c>
      <c r="Q138" s="59">
        <f t="shared" ca="1" si="26"/>
        <v>62.458690622246678</v>
      </c>
    </row>
    <row r="139" spans="4:17" x14ac:dyDescent="0.2">
      <c r="D139">
        <f ca="1">Sheet2!L139</f>
        <v>182.52972697517706</v>
      </c>
      <c r="F139" s="60"/>
      <c r="G139" s="59">
        <f t="shared" ca="1" si="21"/>
        <v>163.69078329110908</v>
      </c>
      <c r="H139" s="59">
        <f t="shared" ca="1" si="22"/>
        <v>163.69078329110908</v>
      </c>
      <c r="I139" s="59">
        <f t="shared" ca="1" si="23"/>
        <v>200.71736486754625</v>
      </c>
      <c r="J139" s="59">
        <f t="shared" ca="1" si="24"/>
        <v>126.66420171467192</v>
      </c>
      <c r="K139" s="59">
        <f t="shared" ca="1" si="27"/>
        <v>162.77543363796346</v>
      </c>
      <c r="L139" s="59">
        <f t="shared" ca="1" si="28"/>
        <v>176.85011486306215</v>
      </c>
      <c r="M139" s="59">
        <f t="shared" ca="1" si="29"/>
        <v>173.2461476714214</v>
      </c>
      <c r="N139" s="51">
        <f t="shared" ca="1" si="25"/>
        <v>3.6039671916407485</v>
      </c>
      <c r="O139" s="51">
        <f t="shared" ca="1" si="30"/>
        <v>3.3560511622877569</v>
      </c>
      <c r="P139" s="59">
        <f t="shared" ca="1" si="31"/>
        <v>2.3716744267368597</v>
      </c>
      <c r="Q139" s="59">
        <f t="shared" ca="1" si="26"/>
        <v>66.750655425209942</v>
      </c>
    </row>
    <row r="140" spans="4:17" x14ac:dyDescent="0.2">
      <c r="D140">
        <f ca="1">Sheet2!L140</f>
        <v>198.91159030990963</v>
      </c>
      <c r="F140" s="60"/>
      <c r="G140" s="59">
        <f t="shared" ca="1" si="21"/>
        <v>166.53589389930897</v>
      </c>
      <c r="H140" s="59">
        <f t="shared" ca="1" si="22"/>
        <v>166.53589389930897</v>
      </c>
      <c r="I140" s="59">
        <f t="shared" ca="1" si="23"/>
        <v>206.70028399430612</v>
      </c>
      <c r="J140" s="59">
        <f t="shared" ca="1" si="24"/>
        <v>126.37150380431183</v>
      </c>
      <c r="K140" s="59">
        <f t="shared" ca="1" si="27"/>
        <v>166.21697236862502</v>
      </c>
      <c r="L140" s="59">
        <f t="shared" ca="1" si="28"/>
        <v>184.20394001201134</v>
      </c>
      <c r="M140" s="59">
        <f t="shared" ca="1" si="29"/>
        <v>178.37923619911905</v>
      </c>
      <c r="N140" s="51">
        <f t="shared" ca="1" si="25"/>
        <v>5.8247038128922952</v>
      </c>
      <c r="O140" s="51">
        <f t="shared" ca="1" si="30"/>
        <v>5.0018195960241156</v>
      </c>
      <c r="P140" s="59">
        <f t="shared" ca="1" si="31"/>
        <v>16.381863334732572</v>
      </c>
      <c r="Q140" s="59">
        <f t="shared" ca="1" si="26"/>
        <v>70.123888901574304</v>
      </c>
    </row>
    <row r="141" spans="4:17" x14ac:dyDescent="0.2">
      <c r="D141">
        <f ca="1">Sheet2!L141</f>
        <v>210.18515556352787</v>
      </c>
      <c r="F141" s="60"/>
      <c r="G141" s="59">
        <f t="shared" ca="1" si="21"/>
        <v>170.001430978526</v>
      </c>
      <c r="H141" s="59">
        <f t="shared" ca="1" si="22"/>
        <v>170.001430978526</v>
      </c>
      <c r="I141" s="59">
        <f t="shared" ca="1" si="23"/>
        <v>214.87693257548779</v>
      </c>
      <c r="J141" s="59">
        <f t="shared" ca="1" si="24"/>
        <v>125.12592938156422</v>
      </c>
      <c r="K141" s="59">
        <f t="shared" ca="1" si="27"/>
        <v>170.40441838718721</v>
      </c>
      <c r="L141" s="59">
        <f t="shared" ca="1" si="28"/>
        <v>192.86434519585021</v>
      </c>
      <c r="M141" s="59">
        <f t="shared" ca="1" si="29"/>
        <v>184.7404200720008</v>
      </c>
      <c r="N141" s="51">
        <f t="shared" ca="1" si="25"/>
        <v>8.1239251238494035</v>
      </c>
      <c r="O141" s="51">
        <f t="shared" ca="1" si="30"/>
        <v>7.0832232812409739</v>
      </c>
      <c r="P141" s="59">
        <f t="shared" ca="1" si="31"/>
        <v>11.273565253618244</v>
      </c>
      <c r="Q141" s="59">
        <f t="shared" ca="1" si="26"/>
        <v>71.069478956301353</v>
      </c>
    </row>
    <row r="142" spans="4:17" x14ac:dyDescent="0.2">
      <c r="D142">
        <f ca="1">Sheet2!L142</f>
        <v>208.46961228407073</v>
      </c>
      <c r="F142" s="60"/>
      <c r="G142" s="59">
        <f t="shared" ca="1" si="21"/>
        <v>173.19982205228126</v>
      </c>
      <c r="H142" s="59">
        <f t="shared" ca="1" si="22"/>
        <v>173.19982205228126</v>
      </c>
      <c r="I142" s="59">
        <f t="shared" ca="1" si="23"/>
        <v>220.76627268559454</v>
      </c>
      <c r="J142" s="59">
        <f t="shared" ca="1" si="24"/>
        <v>125.63337141896798</v>
      </c>
      <c r="K142" s="59">
        <f t="shared" ca="1" si="27"/>
        <v>174.02967494879516</v>
      </c>
      <c r="L142" s="59">
        <f t="shared" ca="1" si="28"/>
        <v>198.06610089192372</v>
      </c>
      <c r="M142" s="59">
        <f t="shared" ca="1" si="29"/>
        <v>189.48625851441477</v>
      </c>
      <c r="N142" s="51">
        <f t="shared" ca="1" si="25"/>
        <v>8.5798423775089532</v>
      </c>
      <c r="O142" s="51">
        <f t="shared" ca="1" si="30"/>
        <v>8.0809693454196267</v>
      </c>
      <c r="P142" s="59">
        <f t="shared" ca="1" si="31"/>
        <v>-1.7155432794571368</v>
      </c>
      <c r="Q142" s="59">
        <f t="shared" ca="1" si="26"/>
        <v>71.156900357356008</v>
      </c>
    </row>
    <row r="143" spans="4:17" x14ac:dyDescent="0.2">
      <c r="D143">
        <f ca="1">Sheet2!L143</f>
        <v>212.39544382969345</v>
      </c>
      <c r="F143" s="60"/>
      <c r="G143" s="59">
        <f t="shared" ca="1" si="21"/>
        <v>176.45446008271264</v>
      </c>
      <c r="H143" s="59">
        <f t="shared" ca="1" si="22"/>
        <v>176.45446008271264</v>
      </c>
      <c r="I143" s="59">
        <f t="shared" ca="1" si="23"/>
        <v>226.68183812020976</v>
      </c>
      <c r="J143" s="59">
        <f t="shared" ca="1" si="24"/>
        <v>126.22708204521551</v>
      </c>
      <c r="K143" s="59">
        <f t="shared" ca="1" si="27"/>
        <v>177.6835576993569</v>
      </c>
      <c r="L143" s="59">
        <f t="shared" ca="1" si="28"/>
        <v>202.84254853784699</v>
      </c>
      <c r="M143" s="59">
        <f t="shared" ca="1" si="29"/>
        <v>194.0680955774705</v>
      </c>
      <c r="N143" s="51">
        <f t="shared" ca="1" si="25"/>
        <v>8.7744529603764931</v>
      </c>
      <c r="O143" s="51">
        <f t="shared" ca="1" si="30"/>
        <v>8.5432917553908716</v>
      </c>
      <c r="P143" s="59">
        <f t="shared" ca="1" si="31"/>
        <v>3.9258315456227137</v>
      </c>
      <c r="Q143" s="59">
        <f t="shared" ca="1" si="26"/>
        <v>69.846935421793148</v>
      </c>
    </row>
    <row r="144" spans="4:17" x14ac:dyDescent="0.2">
      <c r="D144">
        <f ca="1">Sheet2!L144</f>
        <v>199.33016121933136</v>
      </c>
      <c r="F144" s="60"/>
      <c r="G144" s="59">
        <f t="shared" ca="1" si="21"/>
        <v>178.61565723896575</v>
      </c>
      <c r="H144" s="59">
        <f t="shared" ca="1" si="22"/>
        <v>178.61565723896575</v>
      </c>
      <c r="I144" s="59">
        <f t="shared" ca="1" si="23"/>
        <v>228.90572358971258</v>
      </c>
      <c r="J144" s="59">
        <f t="shared" ca="1" si="24"/>
        <v>128.32559088821893</v>
      </c>
      <c r="K144" s="59">
        <f t="shared" ca="1" si="27"/>
        <v>179.7451389869735</v>
      </c>
      <c r="L144" s="59">
        <f t="shared" ca="1" si="28"/>
        <v>201.67175276500848</v>
      </c>
      <c r="M144" s="59">
        <f t="shared" ca="1" si="29"/>
        <v>195.1205087058427</v>
      </c>
      <c r="N144" s="51">
        <f t="shared" ca="1" si="25"/>
        <v>6.5512440591657821</v>
      </c>
      <c r="O144" s="51">
        <f t="shared" ca="1" si="30"/>
        <v>7.2152599579074792</v>
      </c>
      <c r="P144" s="59">
        <f t="shared" ca="1" si="31"/>
        <v>-13.06528261036209</v>
      </c>
      <c r="Q144" s="59">
        <f t="shared" ca="1" si="26"/>
        <v>64.768044521125745</v>
      </c>
    </row>
    <row r="145" spans="4:17" x14ac:dyDescent="0.2">
      <c r="D145">
        <f ca="1">Sheet2!L145</f>
        <v>201.81234144341383</v>
      </c>
      <c r="F145" s="60"/>
      <c r="G145" s="59">
        <f t="shared" ca="1" si="21"/>
        <v>181.15222011876909</v>
      </c>
      <c r="H145" s="59">
        <f t="shared" ca="1" si="22"/>
        <v>181.15222011876909</v>
      </c>
      <c r="I145" s="59">
        <f t="shared" ca="1" si="23"/>
        <v>230.04270237945275</v>
      </c>
      <c r="J145" s="59">
        <f t="shared" ca="1" si="24"/>
        <v>132.26173785808544</v>
      </c>
      <c r="K145" s="59">
        <f t="shared" ca="1" si="27"/>
        <v>181.8467773161583</v>
      </c>
      <c r="L145" s="59">
        <f t="shared" ca="1" si="28"/>
        <v>201.71861565781029</v>
      </c>
      <c r="M145" s="59">
        <f t="shared" ca="1" si="29"/>
        <v>196.45887525335695</v>
      </c>
      <c r="N145" s="51">
        <f t="shared" ca="1" si="25"/>
        <v>5.2597404044533391</v>
      </c>
      <c r="O145" s="51">
        <f t="shared" ca="1" si="30"/>
        <v>5.9115802556047194</v>
      </c>
      <c r="P145" s="59">
        <f t="shared" ca="1" si="31"/>
        <v>2.4821802240824695</v>
      </c>
      <c r="Q145" s="59">
        <f t="shared" ca="1" si="26"/>
        <v>58.573275620010328</v>
      </c>
    </row>
    <row r="146" spans="4:17" x14ac:dyDescent="0.2">
      <c r="D146">
        <f ca="1">Sheet2!L146</f>
        <v>199.36785492292594</v>
      </c>
      <c r="F146" s="60"/>
      <c r="G146" s="59">
        <f t="shared" ca="1" si="21"/>
        <v>183.27741252282993</v>
      </c>
      <c r="H146" s="59">
        <f t="shared" ca="1" si="22"/>
        <v>183.27741252282993</v>
      </c>
      <c r="I146" s="59">
        <f t="shared" ca="1" si="23"/>
        <v>230.72835810587196</v>
      </c>
      <c r="J146" s="59">
        <f t="shared" ca="1" si="24"/>
        <v>135.82646693978791</v>
      </c>
      <c r="K146" s="59">
        <f t="shared" ca="1" si="27"/>
        <v>183.51545137394569</v>
      </c>
      <c r="L146" s="59">
        <f t="shared" ca="1" si="28"/>
        <v>200.93502874618218</v>
      </c>
      <c r="M146" s="59">
        <f t="shared" ca="1" si="29"/>
        <v>197.04067118727073</v>
      </c>
      <c r="N146" s="51">
        <f t="shared" ca="1" si="25"/>
        <v>3.8943575589114516</v>
      </c>
      <c r="O146" s="51">
        <f t="shared" ca="1" si="30"/>
        <v>4.5667651244758751</v>
      </c>
      <c r="P146" s="59">
        <f t="shared" ca="1" si="31"/>
        <v>-2.4444865204878852</v>
      </c>
      <c r="Q146" s="59">
        <f t="shared" ca="1" si="26"/>
        <v>63.142249313303182</v>
      </c>
    </row>
    <row r="147" spans="4:17" x14ac:dyDescent="0.2">
      <c r="D147">
        <f ca="1">Sheet2!L147</f>
        <v>204.7486707136369</v>
      </c>
      <c r="F147" s="60"/>
      <c r="G147" s="59">
        <f t="shared" ca="1" si="21"/>
        <v>185.27869978853388</v>
      </c>
      <c r="H147" s="59">
        <f t="shared" ca="1" si="22"/>
        <v>185.27869978853388</v>
      </c>
      <c r="I147" s="59">
        <f t="shared" ca="1" si="23"/>
        <v>232.88308071892442</v>
      </c>
      <c r="J147" s="59">
        <f t="shared" ca="1" si="24"/>
        <v>137.67431885814335</v>
      </c>
      <c r="K147" s="59">
        <f t="shared" ca="1" si="27"/>
        <v>185.53766273963058</v>
      </c>
      <c r="L147" s="59">
        <f t="shared" ca="1" si="28"/>
        <v>202.20624273533377</v>
      </c>
      <c r="M147" s="59">
        <f t="shared" ca="1" si="29"/>
        <v>198.58227109254398</v>
      </c>
      <c r="N147" s="51">
        <f t="shared" ca="1" si="25"/>
        <v>3.6239716427897974</v>
      </c>
      <c r="O147" s="51">
        <f t="shared" ca="1" si="30"/>
        <v>3.9382361366851564</v>
      </c>
      <c r="P147" s="59">
        <f t="shared" ca="1" si="31"/>
        <v>5.3808157907109546</v>
      </c>
      <c r="Q147" s="59">
        <f t="shared" ca="1" si="26"/>
        <v>72.470415607291812</v>
      </c>
    </row>
    <row r="148" spans="4:17" x14ac:dyDescent="0.2">
      <c r="D148">
        <f ca="1">Sheet2!L148</f>
        <v>216.80094295482527</v>
      </c>
      <c r="F148" s="60"/>
      <c r="G148" s="59">
        <f t="shared" ca="1" si="21"/>
        <v>187.97500514644068</v>
      </c>
      <c r="H148" s="59">
        <f t="shared" ca="1" si="22"/>
        <v>187.97500514644068</v>
      </c>
      <c r="I148" s="59">
        <f t="shared" ca="1" si="23"/>
        <v>237.0058172835474</v>
      </c>
      <c r="J148" s="59">
        <f t="shared" ca="1" si="24"/>
        <v>138.94419300933396</v>
      </c>
      <c r="K148" s="59">
        <f t="shared" ca="1" si="27"/>
        <v>188.51511799822055</v>
      </c>
      <c r="L148" s="59">
        <f t="shared" ca="1" si="28"/>
        <v>207.0711428084976</v>
      </c>
      <c r="M148" s="59">
        <f t="shared" ca="1" si="29"/>
        <v>202.22600546500024</v>
      </c>
      <c r="N148" s="51">
        <f t="shared" ca="1" si="25"/>
        <v>4.8451373434973561</v>
      </c>
      <c r="O148" s="51">
        <f t="shared" ca="1" si="30"/>
        <v>4.5428369412266232</v>
      </c>
      <c r="P148" s="59">
        <f t="shared" ca="1" si="31"/>
        <v>12.052272241188376</v>
      </c>
      <c r="Q148" s="59">
        <f t="shared" ca="1" si="26"/>
        <v>78.883462902384522</v>
      </c>
    </row>
    <row r="149" spans="4:17" x14ac:dyDescent="0.2">
      <c r="D149">
        <f ca="1">Sheet2!L149</f>
        <v>232.83161578131532</v>
      </c>
      <c r="F149" s="60"/>
      <c r="G149" s="59">
        <f t="shared" ref="G149:G212" ca="1" si="32">SUM(D130:D149)/20</f>
        <v>191.04249037412498</v>
      </c>
      <c r="H149" s="59">
        <f t="shared" ca="1" si="22"/>
        <v>191.04249037412498</v>
      </c>
      <c r="I149" s="59">
        <f t="shared" ca="1" si="23"/>
        <v>246.01265676977644</v>
      </c>
      <c r="J149" s="59">
        <f t="shared" ca="1" si="24"/>
        <v>136.07232397847352</v>
      </c>
      <c r="K149" s="59">
        <f t="shared" ca="1" si="27"/>
        <v>192.73573683470576</v>
      </c>
      <c r="L149" s="59">
        <f t="shared" ca="1" si="28"/>
        <v>215.65796713277018</v>
      </c>
      <c r="M149" s="59">
        <f t="shared" ca="1" si="29"/>
        <v>208.34712752826329</v>
      </c>
      <c r="N149" s="51">
        <f t="shared" ca="1" si="25"/>
        <v>7.3108396045068957</v>
      </c>
      <c r="O149" s="51">
        <f t="shared" ca="1" si="30"/>
        <v>6.3881720500801382</v>
      </c>
      <c r="P149" s="59">
        <f t="shared" ca="1" si="31"/>
        <v>16.030672826490047</v>
      </c>
      <c r="Q149" s="59">
        <f t="shared" ca="1" si="26"/>
        <v>81.318786711389976</v>
      </c>
    </row>
    <row r="150" spans="4:17" x14ac:dyDescent="0.2">
      <c r="D150">
        <f ca="1">Sheet2!L150</f>
        <v>234.76257590426238</v>
      </c>
      <c r="F150" s="60"/>
      <c r="G150" s="59">
        <f t="shared" ca="1" si="32"/>
        <v>194.45565723639996</v>
      </c>
      <c r="H150" s="59">
        <f t="shared" ca="1" si="22"/>
        <v>194.45565723639996</v>
      </c>
      <c r="I150" s="59">
        <f t="shared" ca="1" si="23"/>
        <v>253.19259242890706</v>
      </c>
      <c r="J150" s="59">
        <f t="shared" ca="1" si="24"/>
        <v>135.71872204389285</v>
      </c>
      <c r="K150" s="59">
        <f t="shared" ca="1" si="27"/>
        <v>196.73829293656829</v>
      </c>
      <c r="L150" s="59">
        <f t="shared" ca="1" si="28"/>
        <v>222.0261700566009</v>
      </c>
      <c r="M150" s="59">
        <f t="shared" ca="1" si="29"/>
        <v>213.63021720346313</v>
      </c>
      <c r="N150" s="51">
        <f t="shared" ca="1" si="25"/>
        <v>8.3959528531377714</v>
      </c>
      <c r="O150" s="51">
        <f t="shared" ca="1" si="30"/>
        <v>7.7266925854518931</v>
      </c>
      <c r="P150" s="59">
        <f t="shared" ca="1" si="31"/>
        <v>1.9309601229470559</v>
      </c>
      <c r="Q150" s="59">
        <f t="shared" ca="1" si="26"/>
        <v>80.351107121471671</v>
      </c>
    </row>
    <row r="151" spans="4:17" x14ac:dyDescent="0.2">
      <c r="D151">
        <f ca="1">Sheet2!L151</f>
        <v>239.75851599291749</v>
      </c>
      <c r="F151" s="60"/>
      <c r="G151" s="59">
        <f t="shared" ca="1" si="32"/>
        <v>197.16342867435267</v>
      </c>
      <c r="H151" s="59">
        <f t="shared" ca="1" si="22"/>
        <v>197.16342867435267</v>
      </c>
      <c r="I151" s="59">
        <f t="shared" ca="1" si="23"/>
        <v>261.79590626723723</v>
      </c>
      <c r="J151" s="59">
        <f t="shared" ca="1" si="24"/>
        <v>132.53095108146812</v>
      </c>
      <c r="K151" s="59">
        <f t="shared" ca="1" si="27"/>
        <v>200.83545703717297</v>
      </c>
      <c r="L151" s="59">
        <f t="shared" ca="1" si="28"/>
        <v>227.93695203537311</v>
      </c>
      <c r="M151" s="59">
        <f t="shared" ca="1" si="29"/>
        <v>218.855876961354</v>
      </c>
      <c r="N151" s="51">
        <f t="shared" ca="1" si="25"/>
        <v>9.0810750740191111</v>
      </c>
      <c r="O151" s="51">
        <f t="shared" ca="1" si="30"/>
        <v>8.6296142444967057</v>
      </c>
      <c r="P151" s="59">
        <f t="shared" ca="1" si="31"/>
        <v>4.995940088655118</v>
      </c>
      <c r="Q151" s="59">
        <f t="shared" ca="1" si="26"/>
        <v>83.099103102544873</v>
      </c>
    </row>
    <row r="152" spans="4:17" x14ac:dyDescent="0.2">
      <c r="D152">
        <f ca="1">Sheet2!L152</f>
        <v>230.08182231331412</v>
      </c>
      <c r="F152" s="60"/>
      <c r="G152" s="59">
        <f t="shared" ca="1" si="32"/>
        <v>199.85161240222973</v>
      </c>
      <c r="H152" s="59">
        <f t="shared" ca="1" si="22"/>
        <v>199.85161240222973</v>
      </c>
      <c r="I152" s="59">
        <f t="shared" ca="1" si="23"/>
        <v>266.01949440407702</v>
      </c>
      <c r="J152" s="59">
        <f t="shared" ca="1" si="24"/>
        <v>133.68373040038242</v>
      </c>
      <c r="K152" s="59">
        <f t="shared" ca="1" si="27"/>
        <v>203.62082515871023</v>
      </c>
      <c r="L152" s="59">
        <f t="shared" ca="1" si="28"/>
        <v>228.65190879468679</v>
      </c>
      <c r="M152" s="59">
        <f t="shared" ca="1" si="29"/>
        <v>221.10106603174603</v>
      </c>
      <c r="N152" s="51">
        <f t="shared" ca="1" si="25"/>
        <v>7.5508427629407606</v>
      </c>
      <c r="O152" s="51">
        <f t="shared" ca="1" si="30"/>
        <v>7.9104332567927429</v>
      </c>
      <c r="P152" s="59">
        <f t="shared" ca="1" si="31"/>
        <v>-9.6766936796033747</v>
      </c>
      <c r="Q152" s="59">
        <f t="shared" ca="1" si="26"/>
        <v>74.06480155504147</v>
      </c>
    </row>
    <row r="153" spans="4:17" x14ac:dyDescent="0.2">
      <c r="D153">
        <f ca="1">Sheet2!L153</f>
        <v>227.72675063396102</v>
      </c>
      <c r="F153" s="60"/>
      <c r="G153" s="59">
        <f t="shared" ca="1" si="32"/>
        <v>202.88422062374832</v>
      </c>
      <c r="H153" s="59">
        <f t="shared" ca="1" si="22"/>
        <v>202.88422062374832</v>
      </c>
      <c r="I153" s="59">
        <f t="shared" ca="1" si="23"/>
        <v>267.58847617176326</v>
      </c>
      <c r="J153" s="59">
        <f t="shared" ca="1" si="24"/>
        <v>138.17996507573338</v>
      </c>
      <c r="K153" s="59">
        <f t="shared" ca="1" si="27"/>
        <v>205.91662758492458</v>
      </c>
      <c r="L153" s="59">
        <f t="shared" ca="1" si="28"/>
        <v>228.34352274111154</v>
      </c>
      <c r="M153" s="59">
        <f t="shared" ca="1" si="29"/>
        <v>222.42620295218904</v>
      </c>
      <c r="N153" s="51">
        <f t="shared" ca="1" si="25"/>
        <v>5.917319788922498</v>
      </c>
      <c r="O153" s="51">
        <f t="shared" ca="1" si="30"/>
        <v>6.5816909448792469</v>
      </c>
      <c r="P153" s="59">
        <f t="shared" ca="1" si="31"/>
        <v>-2.3550716793531024</v>
      </c>
      <c r="Q153" s="59">
        <f t="shared" ca="1" si="26"/>
        <v>71.789851397213582</v>
      </c>
    </row>
    <row r="154" spans="4:17" x14ac:dyDescent="0.2">
      <c r="D154">
        <f ca="1">Sheet2!L154</f>
        <v>199.44303836365901</v>
      </c>
      <c r="F154" s="60"/>
      <c r="G154" s="59">
        <f t="shared" ca="1" si="32"/>
        <v>204.68208904993446</v>
      </c>
      <c r="H154" s="59">
        <f t="shared" ca="1" si="22"/>
        <v>204.68208904993446</v>
      </c>
      <c r="I154" s="59">
        <f t="shared" ca="1" si="23"/>
        <v>264.24540221155286</v>
      </c>
      <c r="J154" s="59">
        <f t="shared" ca="1" si="24"/>
        <v>145.11877588831607</v>
      </c>
      <c r="K154" s="59">
        <f t="shared" ca="1" si="27"/>
        <v>205.30009527813741</v>
      </c>
      <c r="L154" s="59">
        <f t="shared" ca="1" si="28"/>
        <v>218.71002794862738</v>
      </c>
      <c r="M154" s="59">
        <f t="shared" ca="1" si="29"/>
        <v>217.82957003448305</v>
      </c>
      <c r="N154" s="51">
        <f t="shared" ca="1" si="25"/>
        <v>0.88045791414432983</v>
      </c>
      <c r="O154" s="51">
        <f t="shared" ca="1" si="30"/>
        <v>2.7808689243893023</v>
      </c>
      <c r="P154" s="59">
        <f t="shared" ca="1" si="31"/>
        <v>-28.283712270302004</v>
      </c>
      <c r="Q154" s="59">
        <f t="shared" ca="1" si="26"/>
        <v>50.229839172250792</v>
      </c>
    </row>
    <row r="155" spans="4:17" x14ac:dyDescent="0.2">
      <c r="D155">
        <f ca="1">Sheet2!L155</f>
        <v>200.56774427433513</v>
      </c>
      <c r="F155" s="60"/>
      <c r="G155" s="59">
        <f t="shared" ca="1" si="32"/>
        <v>206.33624000686277</v>
      </c>
      <c r="H155" s="59">
        <f t="shared" ca="1" si="22"/>
        <v>206.33624000686277</v>
      </c>
      <c r="I155" s="59">
        <f t="shared" ca="1" si="23"/>
        <v>260.9440929803971</v>
      </c>
      <c r="J155" s="59">
        <f t="shared" ca="1" si="24"/>
        <v>151.72838703332843</v>
      </c>
      <c r="K155" s="59">
        <f t="shared" ca="1" si="27"/>
        <v>204.84939518253719</v>
      </c>
      <c r="L155" s="59">
        <f t="shared" ca="1" si="28"/>
        <v>212.66260005719664</v>
      </c>
      <c r="M155" s="59">
        <f t="shared" ca="1" si="29"/>
        <v>214.37720488245347</v>
      </c>
      <c r="N155" s="51">
        <f t="shared" ca="1" si="25"/>
        <v>-1.7146048252568278</v>
      </c>
      <c r="O155" s="51">
        <f t="shared" ca="1" si="30"/>
        <v>-0.21611357537478426</v>
      </c>
      <c r="P155" s="59">
        <f t="shared" ca="1" si="31"/>
        <v>1.1247059106761128</v>
      </c>
      <c r="Q155" s="59">
        <f t="shared" ca="1" si="26"/>
        <v>45.440436595888535</v>
      </c>
    </row>
    <row r="156" spans="4:17" x14ac:dyDescent="0.2">
      <c r="D156">
        <f ca="1">Sheet2!L156</f>
        <v>200.89675430365804</v>
      </c>
      <c r="F156" s="60"/>
      <c r="G156" s="59">
        <f t="shared" ca="1" si="32"/>
        <v>207.65339972985242</v>
      </c>
      <c r="H156" s="59">
        <f t="shared" ca="1" si="22"/>
        <v>207.65339972985242</v>
      </c>
      <c r="I156" s="59">
        <f t="shared" ca="1" si="23"/>
        <v>258.42663882152448</v>
      </c>
      <c r="J156" s="59">
        <f t="shared" ca="1" si="24"/>
        <v>156.88016063818037</v>
      </c>
      <c r="K156" s="59">
        <f t="shared" ca="1" si="27"/>
        <v>204.47295319407249</v>
      </c>
      <c r="L156" s="59">
        <f t="shared" ca="1" si="28"/>
        <v>208.74065147268379</v>
      </c>
      <c r="M156" s="59">
        <f t="shared" ca="1" si="29"/>
        <v>211.68111476669438</v>
      </c>
      <c r="N156" s="51">
        <f t="shared" ca="1" si="25"/>
        <v>-2.9404632940105841</v>
      </c>
      <c r="O156" s="51">
        <f t="shared" ca="1" si="30"/>
        <v>-2.0323467211319843</v>
      </c>
      <c r="P156" s="59">
        <f t="shared" ca="1" si="31"/>
        <v>0.3290100293229159</v>
      </c>
      <c r="Q156" s="59">
        <f t="shared" ca="1" si="26"/>
        <v>46.361918705620255</v>
      </c>
    </row>
    <row r="157" spans="4:17" x14ac:dyDescent="0.2">
      <c r="D157">
        <f ca="1">Sheet2!L157</f>
        <v>202.90644220516481</v>
      </c>
      <c r="F157" s="60"/>
      <c r="G157" s="59">
        <f t="shared" ca="1" si="32"/>
        <v>209.18424062687694</v>
      </c>
      <c r="H157" s="59">
        <f t="shared" ca="1" si="22"/>
        <v>209.18424062687694</v>
      </c>
      <c r="I157" s="59">
        <f t="shared" ca="1" si="23"/>
        <v>254.68660460280603</v>
      </c>
      <c r="J157" s="59">
        <f t="shared" ca="1" si="24"/>
        <v>163.68187665094786</v>
      </c>
      <c r="K157" s="59">
        <f t="shared" ca="1" si="27"/>
        <v>204.32376167131937</v>
      </c>
      <c r="L157" s="59">
        <f t="shared" ca="1" si="28"/>
        <v>206.79591505017748</v>
      </c>
      <c r="M157" s="59">
        <f t="shared" ca="1" si="29"/>
        <v>209.92618025438847</v>
      </c>
      <c r="N157" s="51">
        <f t="shared" ca="1" si="25"/>
        <v>-3.1302652042109855</v>
      </c>
      <c r="O157" s="51">
        <f t="shared" ca="1" si="30"/>
        <v>-2.764292376517985</v>
      </c>
      <c r="P157" s="59">
        <f t="shared" ca="1" si="31"/>
        <v>2.0096879015067657</v>
      </c>
      <c r="Q157" s="59">
        <f t="shared" ca="1" si="26"/>
        <v>45.35588143416242</v>
      </c>
    </row>
    <row r="158" spans="4:17" x14ac:dyDescent="0.2">
      <c r="D158">
        <f ca="1">Sheet2!L158</f>
        <v>210.96882198903728</v>
      </c>
      <c r="F158" s="60"/>
      <c r="G158" s="59">
        <f t="shared" ca="1" si="32"/>
        <v>210.72477909890685</v>
      </c>
      <c r="H158" s="59">
        <f t="shared" ca="1" si="22"/>
        <v>210.72477909890685</v>
      </c>
      <c r="I158" s="59">
        <f t="shared" ca="1" si="23"/>
        <v>252.16745486764205</v>
      </c>
      <c r="J158" s="59">
        <f t="shared" ca="1" si="24"/>
        <v>169.28210333017165</v>
      </c>
      <c r="K158" s="59">
        <f t="shared" ca="1" si="27"/>
        <v>204.95662455872107</v>
      </c>
      <c r="L158" s="59">
        <f t="shared" ca="1" si="28"/>
        <v>208.18688402979745</v>
      </c>
      <c r="M158" s="59">
        <f t="shared" ca="1" si="29"/>
        <v>210.13470860131824</v>
      </c>
      <c r="N158" s="51">
        <f t="shared" ca="1" si="25"/>
        <v>-1.9478245715207834</v>
      </c>
      <c r="O158" s="51">
        <f t="shared" ca="1" si="30"/>
        <v>-2.2199805065198506</v>
      </c>
      <c r="P158" s="59">
        <f t="shared" ca="1" si="31"/>
        <v>8.0623797838724727</v>
      </c>
      <c r="Q158" s="59">
        <f t="shared" ca="1" si="26"/>
        <v>55.989517180728406</v>
      </c>
    </row>
    <row r="159" spans="4:17" x14ac:dyDescent="0.2">
      <c r="D159">
        <f ca="1">Sheet2!L159</f>
        <v>211.3699341478046</v>
      </c>
      <c r="F159" s="60"/>
      <c r="G159" s="59">
        <f t="shared" ca="1" si="32"/>
        <v>212.16678945753819</v>
      </c>
      <c r="H159" s="59">
        <f t="shared" ca="1" si="22"/>
        <v>212.16678945753819</v>
      </c>
      <c r="I159" s="59">
        <f t="shared" ca="1" si="23"/>
        <v>249.37824723510624</v>
      </c>
      <c r="J159" s="59">
        <f t="shared" ca="1" si="24"/>
        <v>174.95533167997013</v>
      </c>
      <c r="K159" s="59">
        <f t="shared" ca="1" si="27"/>
        <v>205.56741594815762</v>
      </c>
      <c r="L159" s="59">
        <f t="shared" ca="1" si="28"/>
        <v>209.24790073579987</v>
      </c>
      <c r="M159" s="59">
        <f t="shared" ca="1" si="29"/>
        <v>210.38175371061553</v>
      </c>
      <c r="N159" s="51">
        <f t="shared" ca="1" si="25"/>
        <v>-1.1338529748156532</v>
      </c>
      <c r="O159" s="51">
        <f t="shared" ca="1" si="30"/>
        <v>-1.495895485383719</v>
      </c>
      <c r="P159" s="59">
        <f t="shared" ca="1" si="31"/>
        <v>0.40111215876731876</v>
      </c>
      <c r="Q159" s="59">
        <f t="shared" ca="1" si="26"/>
        <v>55.026210508791237</v>
      </c>
    </row>
    <row r="160" spans="4:17" x14ac:dyDescent="0.2">
      <c r="D160">
        <f ca="1">Sheet2!L160</f>
        <v>215.54799802866916</v>
      </c>
      <c r="F160" s="60"/>
      <c r="G160" s="59">
        <f t="shared" ca="1" si="32"/>
        <v>212.9986098434762</v>
      </c>
      <c r="H160" s="59">
        <f t="shared" ca="1" si="22"/>
        <v>212.9986098434762</v>
      </c>
      <c r="I160" s="59">
        <f t="shared" ca="1" si="23"/>
        <v>249.24501133307737</v>
      </c>
      <c r="J160" s="59">
        <f t="shared" ca="1" si="24"/>
        <v>176.75220835387503</v>
      </c>
      <c r="K160" s="59">
        <f t="shared" ca="1" si="27"/>
        <v>206.51794757487301</v>
      </c>
      <c r="L160" s="59">
        <f t="shared" ca="1" si="28"/>
        <v>211.34793316675632</v>
      </c>
      <c r="M160" s="59">
        <f t="shared" ca="1" si="29"/>
        <v>211.41500257422626</v>
      </c>
      <c r="N160" s="51">
        <f t="shared" ca="1" si="25"/>
        <v>-6.7069407469944053E-2</v>
      </c>
      <c r="O160" s="51">
        <f t="shared" ca="1" si="30"/>
        <v>-0.54334476677453569</v>
      </c>
      <c r="P160" s="59">
        <f t="shared" ca="1" si="31"/>
        <v>4.1780638808645563</v>
      </c>
      <c r="Q160" s="59">
        <f t="shared" ca="1" si="26"/>
        <v>58.356553834801055</v>
      </c>
    </row>
    <row r="161" spans="4:17" x14ac:dyDescent="0.2">
      <c r="D161">
        <f ca="1">Sheet2!L161</f>
        <v>223.26011422031848</v>
      </c>
      <c r="F161" s="60"/>
      <c r="G161" s="59">
        <f t="shared" ca="1" si="32"/>
        <v>213.65235777631568</v>
      </c>
      <c r="H161" s="59">
        <f t="shared" ca="1" si="22"/>
        <v>213.65235777631568</v>
      </c>
      <c r="I161" s="59">
        <f t="shared" ca="1" si="23"/>
        <v>250.38327630870762</v>
      </c>
      <c r="J161" s="59">
        <f t="shared" ca="1" si="24"/>
        <v>176.92143924392374</v>
      </c>
      <c r="K161" s="59">
        <f t="shared" ca="1" si="27"/>
        <v>208.11243963634402</v>
      </c>
      <c r="L161" s="59">
        <f t="shared" ca="1" si="28"/>
        <v>215.31866018461039</v>
      </c>
      <c r="M161" s="59">
        <f t="shared" ca="1" si="29"/>
        <v>213.78402490344473</v>
      </c>
      <c r="N161" s="51">
        <f t="shared" ca="1" si="25"/>
        <v>1.5346352811656629</v>
      </c>
      <c r="O161" s="51">
        <f t="shared" ca="1" si="30"/>
        <v>0.84197526518559662</v>
      </c>
      <c r="P161" s="59">
        <f t="shared" ca="1" si="31"/>
        <v>7.7121161916493293</v>
      </c>
      <c r="Q161" s="59">
        <f t="shared" ca="1" si="26"/>
        <v>59.335785565630047</v>
      </c>
    </row>
    <row r="162" spans="4:17" x14ac:dyDescent="0.2">
      <c r="D162">
        <f ca="1">Sheet2!L162</f>
        <v>241.03875031838734</v>
      </c>
      <c r="F162" s="60"/>
      <c r="G162" s="59">
        <f t="shared" ca="1" si="32"/>
        <v>215.2808146780315</v>
      </c>
      <c r="H162" s="59">
        <f t="shared" ca="1" si="22"/>
        <v>215.2808146780315</v>
      </c>
      <c r="I162" s="59">
        <f t="shared" ca="1" si="23"/>
        <v>255.47887758733955</v>
      </c>
      <c r="J162" s="59">
        <f t="shared" ca="1" si="24"/>
        <v>175.08275176872345</v>
      </c>
      <c r="K162" s="59">
        <f t="shared" ca="1" si="27"/>
        <v>211.24827874891957</v>
      </c>
      <c r="L162" s="59">
        <f t="shared" ca="1" si="28"/>
        <v>223.89202356253605</v>
      </c>
      <c r="M162" s="59">
        <f t="shared" ca="1" si="29"/>
        <v>219.23496998643327</v>
      </c>
      <c r="N162" s="51">
        <f t="shared" ca="1" si="25"/>
        <v>4.6570535761027827</v>
      </c>
      <c r="O162" s="51">
        <f t="shared" ca="1" si="30"/>
        <v>3.3853608057970543</v>
      </c>
      <c r="P162" s="59">
        <f t="shared" ca="1" si="31"/>
        <v>17.778636098068858</v>
      </c>
      <c r="Q162" s="59">
        <f t="shared" ca="1" si="26"/>
        <v>61.556256962289666</v>
      </c>
    </row>
    <row r="163" spans="4:17" x14ac:dyDescent="0.2">
      <c r="D163">
        <f ca="1">Sheet2!L163</f>
        <v>233.37160636908595</v>
      </c>
      <c r="F163" s="60"/>
      <c r="G163" s="59">
        <f t="shared" ca="1" si="32"/>
        <v>216.32962280500115</v>
      </c>
      <c r="H163" s="59">
        <f t="shared" ca="1" si="22"/>
        <v>216.32962280500115</v>
      </c>
      <c r="I163" s="59">
        <f t="shared" ca="1" si="23"/>
        <v>257.97189384160396</v>
      </c>
      <c r="J163" s="59">
        <f t="shared" ca="1" si="24"/>
        <v>174.68735176839834</v>
      </c>
      <c r="K163" s="59">
        <f t="shared" ca="1" si="27"/>
        <v>213.35526233179257</v>
      </c>
      <c r="L163" s="59">
        <f t="shared" ca="1" si="28"/>
        <v>227.05188449805269</v>
      </c>
      <c r="M163" s="59">
        <f t="shared" ca="1" si="29"/>
        <v>222.06229726296382</v>
      </c>
      <c r="N163" s="51">
        <f t="shared" ca="1" si="25"/>
        <v>4.9895872350888624</v>
      </c>
      <c r="O163" s="51">
        <f t="shared" ca="1" si="30"/>
        <v>4.4548450919915936</v>
      </c>
      <c r="P163" s="59">
        <f t="shared" ca="1" si="31"/>
        <v>-7.6671439493013906</v>
      </c>
      <c r="Q163" s="59">
        <f t="shared" ca="1" si="26"/>
        <v>50.279772695643679</v>
      </c>
    </row>
    <row r="164" spans="4:17" x14ac:dyDescent="0.2">
      <c r="D164">
        <f ca="1">Sheet2!L164</f>
        <v>232.26982826693973</v>
      </c>
      <c r="F164" s="60"/>
      <c r="G164" s="59">
        <f t="shared" ca="1" si="32"/>
        <v>217.97660615738155</v>
      </c>
      <c r="H164" s="59">
        <f t="shared" ca="1" si="22"/>
        <v>217.97660615738155</v>
      </c>
      <c r="I164" s="59">
        <f t="shared" ca="1" si="23"/>
        <v>259.1906526168616</v>
      </c>
      <c r="J164" s="59">
        <f t="shared" ca="1" si="24"/>
        <v>176.76255969790151</v>
      </c>
      <c r="K164" s="59">
        <f t="shared" ca="1" si="27"/>
        <v>215.15664956371134</v>
      </c>
      <c r="L164" s="59">
        <f t="shared" ca="1" si="28"/>
        <v>228.79119908768172</v>
      </c>
      <c r="M164" s="59">
        <f t="shared" ca="1" si="29"/>
        <v>224.10380346375902</v>
      </c>
      <c r="N164" s="51">
        <f t="shared" ca="1" si="25"/>
        <v>4.687395623922697</v>
      </c>
      <c r="O164" s="51">
        <f t="shared" ca="1" si="30"/>
        <v>4.6098787799456629</v>
      </c>
      <c r="P164" s="59">
        <f t="shared" ca="1" si="31"/>
        <v>-1.101778102146227</v>
      </c>
      <c r="Q164" s="59">
        <f t="shared" ca="1" si="26"/>
        <v>48.697298021603551</v>
      </c>
    </row>
    <row r="165" spans="4:17" x14ac:dyDescent="0.2">
      <c r="D165">
        <f ca="1">Sheet2!L165</f>
        <v>220.19863638880096</v>
      </c>
      <c r="F165" s="60"/>
      <c r="G165" s="59">
        <f t="shared" ca="1" si="32"/>
        <v>218.89592090465089</v>
      </c>
      <c r="H165" s="59">
        <f t="shared" ca="1" si="22"/>
        <v>218.89592090465089</v>
      </c>
      <c r="I165" s="59">
        <f t="shared" ca="1" si="23"/>
        <v>258.76868606417554</v>
      </c>
      <c r="J165" s="59">
        <f t="shared" ca="1" si="24"/>
        <v>179.02315574512625</v>
      </c>
      <c r="K165" s="59">
        <f t="shared" ca="1" si="27"/>
        <v>215.63683878514846</v>
      </c>
      <c r="L165" s="59">
        <f t="shared" ca="1" si="28"/>
        <v>225.92701152138818</v>
      </c>
      <c r="M165" s="59">
        <f t="shared" ca="1" si="29"/>
        <v>223.32277004876741</v>
      </c>
      <c r="N165" s="51">
        <f t="shared" ca="1" si="25"/>
        <v>2.604241472620771</v>
      </c>
      <c r="O165" s="51">
        <f t="shared" ca="1" si="30"/>
        <v>3.2727872417290684</v>
      </c>
      <c r="P165" s="59">
        <f t="shared" ca="1" si="31"/>
        <v>-12.071191878138762</v>
      </c>
      <c r="Q165" s="59">
        <f t="shared" ca="1" si="26"/>
        <v>40.481931160351309</v>
      </c>
    </row>
    <row r="166" spans="4:17" x14ac:dyDescent="0.2">
      <c r="D166">
        <f ca="1">Sheet2!L166</f>
        <v>211.03568160457752</v>
      </c>
      <c r="F166" s="60"/>
      <c r="G166" s="59">
        <f t="shared" ca="1" si="32"/>
        <v>219.47931223873351</v>
      </c>
      <c r="H166" s="59">
        <f t="shared" ca="1" si="22"/>
        <v>219.47931223873351</v>
      </c>
      <c r="I166" s="59">
        <f t="shared" ca="1" si="23"/>
        <v>257.68839476350763</v>
      </c>
      <c r="J166" s="59">
        <f t="shared" ca="1" si="24"/>
        <v>181.27022971395937</v>
      </c>
      <c r="K166" s="59">
        <f t="shared" ca="1" si="27"/>
        <v>215.1986333393798</v>
      </c>
      <c r="L166" s="59">
        <f t="shared" ca="1" si="28"/>
        <v>220.96323488245133</v>
      </c>
      <c r="M166" s="59">
        <f t="shared" ca="1" si="29"/>
        <v>220.86535235992946</v>
      </c>
      <c r="N166" s="51">
        <f t="shared" ca="1" si="25"/>
        <v>9.7882522521871351E-2</v>
      </c>
      <c r="O166" s="51">
        <f t="shared" ca="1" si="30"/>
        <v>1.1561840955909373</v>
      </c>
      <c r="P166" s="59">
        <f t="shared" ca="1" si="31"/>
        <v>-9.1629547842234444</v>
      </c>
      <c r="Q166" s="59">
        <f t="shared" ca="1" si="26"/>
        <v>40.685350937366067</v>
      </c>
    </row>
    <row r="167" spans="4:17" x14ac:dyDescent="0.2">
      <c r="D167">
        <f ca="1">Sheet2!L167</f>
        <v>227.03476102843729</v>
      </c>
      <c r="F167" s="60"/>
      <c r="G167" s="59">
        <f t="shared" ca="1" si="32"/>
        <v>220.59361675447354</v>
      </c>
      <c r="H167" s="59">
        <f t="shared" ca="1" si="22"/>
        <v>220.59361675447354</v>
      </c>
      <c r="I167" s="59">
        <f t="shared" ca="1" si="23"/>
        <v>257.82804186083041</v>
      </c>
      <c r="J167" s="59">
        <f t="shared" ca="1" si="24"/>
        <v>183.35919164811668</v>
      </c>
      <c r="K167" s="59">
        <f t="shared" ca="1" si="27"/>
        <v>216.32588359548052</v>
      </c>
      <c r="L167" s="59">
        <f t="shared" ca="1" si="28"/>
        <v>222.98707693111334</v>
      </c>
      <c r="M167" s="59">
        <f t="shared" ca="1" si="29"/>
        <v>222.09923409363103</v>
      </c>
      <c r="N167" s="51">
        <f t="shared" ca="1" si="25"/>
        <v>0.88784283748231019</v>
      </c>
      <c r="O167" s="51">
        <f t="shared" ca="1" si="30"/>
        <v>0.97728992351851929</v>
      </c>
      <c r="P167" s="59">
        <f t="shared" ca="1" si="31"/>
        <v>15.999079423859769</v>
      </c>
      <c r="Q167" s="59">
        <f t="shared" ca="1" si="26"/>
        <v>49.701423793526956</v>
      </c>
    </row>
    <row r="168" spans="4:17" x14ac:dyDescent="0.2">
      <c r="D168">
        <f ca="1">Sheet2!L168</f>
        <v>208.32204741075924</v>
      </c>
      <c r="F168" s="60"/>
      <c r="G168" s="59">
        <f t="shared" ca="1" si="32"/>
        <v>220.16967197727021</v>
      </c>
      <c r="H168" s="59">
        <f t="shared" ca="1" si="22"/>
        <v>220.16967197727021</v>
      </c>
      <c r="I168" s="59">
        <f t="shared" ca="1" si="23"/>
        <v>258.10627251474591</v>
      </c>
      <c r="J168" s="59">
        <f t="shared" ca="1" si="24"/>
        <v>182.23307143979451</v>
      </c>
      <c r="K168" s="59">
        <f t="shared" ca="1" si="27"/>
        <v>215.56361348264991</v>
      </c>
      <c r="L168" s="59">
        <f t="shared" ca="1" si="28"/>
        <v>218.09873375766199</v>
      </c>
      <c r="M168" s="59">
        <f t="shared" ca="1" si="29"/>
        <v>219.34379675705668</v>
      </c>
      <c r="N168" s="51">
        <f t="shared" ca="1" si="25"/>
        <v>-1.2450629993946905</v>
      </c>
      <c r="O168" s="51">
        <f t="shared" ca="1" si="30"/>
        <v>-0.50427869175695383</v>
      </c>
      <c r="P168" s="59">
        <f t="shared" ca="1" si="31"/>
        <v>-18.712713617678048</v>
      </c>
      <c r="Q168" s="59">
        <f t="shared" ca="1" si="26"/>
        <v>54.175976451464997</v>
      </c>
    </row>
    <row r="169" spans="4:17" x14ac:dyDescent="0.2">
      <c r="D169">
        <f ca="1">Sheet2!L169</f>
        <v>212.08691407246789</v>
      </c>
      <c r="F169" s="60"/>
      <c r="G169" s="59">
        <f t="shared" ca="1" si="32"/>
        <v>219.13243689182787</v>
      </c>
      <c r="H169" s="59">
        <f t="shared" ca="1" si="22"/>
        <v>219.13243689182787</v>
      </c>
      <c r="I169" s="59">
        <f t="shared" ca="1" si="23"/>
        <v>256.45282307710454</v>
      </c>
      <c r="J169" s="59">
        <f t="shared" ca="1" si="24"/>
        <v>181.81205070655122</v>
      </c>
      <c r="K169" s="59">
        <f t="shared" ca="1" si="27"/>
        <v>215.23249925310876</v>
      </c>
      <c r="L169" s="59">
        <f t="shared" ca="1" si="28"/>
        <v>216.09479386259733</v>
      </c>
      <c r="M169" s="59">
        <f t="shared" ca="1" si="29"/>
        <v>217.89242022013894</v>
      </c>
      <c r="N169" s="51">
        <f t="shared" ca="1" si="25"/>
        <v>-1.7976263575416169</v>
      </c>
      <c r="O169" s="51">
        <f t="shared" ca="1" si="30"/>
        <v>-1.3665104689467291</v>
      </c>
      <c r="P169" s="59">
        <f t="shared" ca="1" si="31"/>
        <v>3.7648666617086519</v>
      </c>
      <c r="Q169" s="59">
        <f t="shared" ca="1" si="26"/>
        <v>55.286412182124707</v>
      </c>
    </row>
    <row r="170" spans="4:17" x14ac:dyDescent="0.2">
      <c r="D170">
        <f ca="1">Sheet2!L170</f>
        <v>219.46564556661585</v>
      </c>
      <c r="F170" s="60"/>
      <c r="G170" s="59">
        <f t="shared" ca="1" si="32"/>
        <v>218.36759037494554</v>
      </c>
      <c r="H170" s="59">
        <f t="shared" ca="1" si="22"/>
        <v>218.36759037494554</v>
      </c>
      <c r="I170" s="59">
        <f t="shared" ca="1" si="23"/>
        <v>254.29752584033653</v>
      </c>
      <c r="J170" s="59">
        <f t="shared" ca="1" si="24"/>
        <v>182.43765490955454</v>
      </c>
      <c r="K170" s="59">
        <f t="shared" ca="1" si="27"/>
        <v>215.63565604487133</v>
      </c>
      <c r="L170" s="59">
        <f t="shared" ca="1" si="28"/>
        <v>217.21841109727018</v>
      </c>
      <c r="M170" s="59">
        <f t="shared" ca="1" si="29"/>
        <v>218.20706528943433</v>
      </c>
      <c r="N170" s="51">
        <f t="shared" ca="1" si="25"/>
        <v>-0.98865419216414807</v>
      </c>
      <c r="O170" s="51">
        <f t="shared" ca="1" si="30"/>
        <v>-1.1146062844250084</v>
      </c>
      <c r="P170" s="59">
        <f t="shared" ca="1" si="31"/>
        <v>7.3787314941479565</v>
      </c>
      <c r="Q170" s="59">
        <f t="shared" ca="1" si="26"/>
        <v>58.003800982822888</v>
      </c>
    </row>
    <row r="171" spans="4:17" x14ac:dyDescent="0.2">
      <c r="D171">
        <f ca="1">Sheet2!L171</f>
        <v>207.79414726032431</v>
      </c>
      <c r="F171" s="60"/>
      <c r="G171" s="59">
        <f t="shared" ca="1" si="32"/>
        <v>216.76937193831586</v>
      </c>
      <c r="H171" s="59">
        <f t="shared" ca="1" si="22"/>
        <v>216.76937193831586</v>
      </c>
      <c r="I171" s="59">
        <f t="shared" ca="1" si="23"/>
        <v>250.42943019405874</v>
      </c>
      <c r="J171" s="59">
        <f t="shared" ca="1" si="24"/>
        <v>183.10931368257297</v>
      </c>
      <c r="K171" s="59">
        <f t="shared" ca="1" si="27"/>
        <v>214.88884568443825</v>
      </c>
      <c r="L171" s="59">
        <f t="shared" ca="1" si="28"/>
        <v>214.07698981828824</v>
      </c>
      <c r="M171" s="59">
        <f t="shared" ca="1" si="29"/>
        <v>216.12448168361232</v>
      </c>
      <c r="N171" s="51">
        <f t="shared" ca="1" si="25"/>
        <v>-2.0474918653240763</v>
      </c>
      <c r="O171" s="51">
        <f t="shared" ca="1" si="30"/>
        <v>-1.7365300050243873</v>
      </c>
      <c r="P171" s="59">
        <f t="shared" ca="1" si="31"/>
        <v>-11.671498306291539</v>
      </c>
      <c r="Q171" s="59">
        <f t="shared" ca="1" si="26"/>
        <v>51.944778332381816</v>
      </c>
    </row>
    <row r="172" spans="4:17" x14ac:dyDescent="0.2">
      <c r="D172">
        <f ca="1">Sheet2!L172</f>
        <v>191.43788820395946</v>
      </c>
      <c r="F172" s="60"/>
      <c r="G172" s="59">
        <f t="shared" ca="1" si="32"/>
        <v>214.83717523284813</v>
      </c>
      <c r="H172" s="59">
        <f t="shared" ca="1" si="22"/>
        <v>214.83717523284813</v>
      </c>
      <c r="I172" s="59">
        <f t="shared" ca="1" si="23"/>
        <v>250.727956916344</v>
      </c>
      <c r="J172" s="59">
        <f t="shared" ca="1" si="24"/>
        <v>178.94639354935225</v>
      </c>
      <c r="K172" s="59">
        <f t="shared" ca="1" si="27"/>
        <v>212.6554211624879</v>
      </c>
      <c r="L172" s="59">
        <f t="shared" ca="1" si="28"/>
        <v>206.53062261351198</v>
      </c>
      <c r="M172" s="59">
        <f t="shared" ca="1" si="29"/>
        <v>211.18716298768175</v>
      </c>
      <c r="N172" s="51">
        <f t="shared" ca="1" si="25"/>
        <v>-4.6565403741697651</v>
      </c>
      <c r="O172" s="51">
        <f t="shared" ca="1" si="30"/>
        <v>-3.6832035844546391</v>
      </c>
      <c r="P172" s="59">
        <f t="shared" ca="1" si="31"/>
        <v>-16.356259056364848</v>
      </c>
      <c r="Q172" s="59">
        <f t="shared" ca="1" si="26"/>
        <v>42.709952314196137</v>
      </c>
    </row>
    <row r="173" spans="4:17" x14ac:dyDescent="0.2">
      <c r="D173">
        <f ca="1">Sheet2!L173</f>
        <v>185.46625784115281</v>
      </c>
      <c r="F173" s="60"/>
      <c r="G173" s="59">
        <f t="shared" ca="1" si="32"/>
        <v>212.72415059320775</v>
      </c>
      <c r="H173" s="59">
        <f t="shared" ca="1" si="22"/>
        <v>212.72415059320775</v>
      </c>
      <c r="I173" s="59">
        <f t="shared" ca="1" si="23"/>
        <v>251.83725112893671</v>
      </c>
      <c r="J173" s="59">
        <f t="shared" ca="1" si="24"/>
        <v>173.61105005747879</v>
      </c>
      <c r="K173" s="59">
        <f t="shared" ca="1" si="27"/>
        <v>210.06597703664647</v>
      </c>
      <c r="L173" s="59">
        <f t="shared" ca="1" si="28"/>
        <v>199.50916768939229</v>
      </c>
      <c r="M173" s="59">
        <f t="shared" ca="1" si="29"/>
        <v>206.04298195837598</v>
      </c>
      <c r="N173" s="51">
        <f t="shared" ca="1" si="25"/>
        <v>-6.53381426898369</v>
      </c>
      <c r="O173" s="51">
        <f t="shared" ca="1" si="30"/>
        <v>-5.5836107074740067</v>
      </c>
      <c r="P173" s="59">
        <f t="shared" ca="1" si="31"/>
        <v>-5.9716303628066498</v>
      </c>
      <c r="Q173" s="59">
        <f t="shared" ca="1" si="26"/>
        <v>40.71730248548171</v>
      </c>
    </row>
    <row r="174" spans="4:17" x14ac:dyDescent="0.2">
      <c r="D174">
        <f ca="1">Sheet2!L174</f>
        <v>186.85362188086421</v>
      </c>
      <c r="F174" s="60"/>
      <c r="G174" s="59">
        <f t="shared" ca="1" si="32"/>
        <v>212.09467976906799</v>
      </c>
      <c r="H174" s="59">
        <f t="shared" ca="1" si="22"/>
        <v>212.09467976906799</v>
      </c>
      <c r="I174" s="59">
        <f t="shared" ca="1" si="23"/>
        <v>253.60210211756163</v>
      </c>
      <c r="J174" s="59">
        <f t="shared" ca="1" si="24"/>
        <v>170.58725742057436</v>
      </c>
      <c r="K174" s="59">
        <f t="shared" ca="1" si="27"/>
        <v>207.85527654561957</v>
      </c>
      <c r="L174" s="59">
        <f t="shared" ca="1" si="28"/>
        <v>195.29065241988295</v>
      </c>
      <c r="M174" s="59">
        <f t="shared" ca="1" si="29"/>
        <v>202.20510994287366</v>
      </c>
      <c r="N174" s="51">
        <f t="shared" ca="1" si="25"/>
        <v>-6.9144575229907161</v>
      </c>
      <c r="O174" s="51">
        <f t="shared" ca="1" si="30"/>
        <v>-6.4708419178184799</v>
      </c>
      <c r="P174" s="59">
        <f t="shared" ca="1" si="31"/>
        <v>1.3873640397114002</v>
      </c>
      <c r="Q174" s="59">
        <f t="shared" ca="1" si="26"/>
        <v>39.507377826758287</v>
      </c>
    </row>
    <row r="175" spans="4:17" x14ac:dyDescent="0.2">
      <c r="D175">
        <f ca="1">Sheet2!L175</f>
        <v>194.1094667827067</v>
      </c>
      <c r="F175" s="60"/>
      <c r="G175" s="59">
        <f t="shared" ca="1" si="32"/>
        <v>211.77176589448655</v>
      </c>
      <c r="H175" s="59">
        <f t="shared" ca="1" si="22"/>
        <v>211.77176589448655</v>
      </c>
      <c r="I175" s="59">
        <f t="shared" ca="1" si="23"/>
        <v>254.1734040379842</v>
      </c>
      <c r="J175" s="59">
        <f t="shared" ca="1" si="24"/>
        <v>169.3701277509889</v>
      </c>
      <c r="K175" s="59">
        <f t="shared" ca="1" si="27"/>
        <v>206.54615180629455</v>
      </c>
      <c r="L175" s="59">
        <f t="shared" ca="1" si="28"/>
        <v>194.89692387415755</v>
      </c>
      <c r="M175" s="59">
        <f t="shared" ca="1" si="29"/>
        <v>200.58598131084028</v>
      </c>
      <c r="N175" s="51">
        <f t="shared" ca="1" si="25"/>
        <v>-5.6890574366827309</v>
      </c>
      <c r="O175" s="51">
        <f t="shared" ca="1" si="30"/>
        <v>-5.9496522637279803</v>
      </c>
      <c r="P175" s="59">
        <f t="shared" ca="1" si="31"/>
        <v>7.2558449018424938</v>
      </c>
      <c r="Q175" s="59">
        <f t="shared" ca="1" si="26"/>
        <v>39.304845474353122</v>
      </c>
    </row>
    <row r="176" spans="4:17" x14ac:dyDescent="0.2">
      <c r="D176">
        <f ca="1">Sheet2!L176</f>
        <v>190.41465418492751</v>
      </c>
      <c r="F176" s="60"/>
      <c r="G176" s="59">
        <f t="shared" ca="1" si="32"/>
        <v>211.24766088855003</v>
      </c>
      <c r="H176" s="59">
        <f t="shared" ca="1" si="22"/>
        <v>211.24766088855003</v>
      </c>
      <c r="I176" s="59">
        <f t="shared" ca="1" si="23"/>
        <v>255.18158376631166</v>
      </c>
      <c r="J176" s="59">
        <f t="shared" ca="1" si="24"/>
        <v>167.3137380107884</v>
      </c>
      <c r="K176" s="59">
        <f t="shared" ca="1" si="27"/>
        <v>205.00981869949769</v>
      </c>
      <c r="L176" s="59">
        <f t="shared" ca="1" si="28"/>
        <v>193.40283397774758</v>
      </c>
      <c r="M176" s="59">
        <f t="shared" ca="1" si="29"/>
        <v>198.55171588565773</v>
      </c>
      <c r="N176" s="51">
        <f t="shared" ca="1" si="25"/>
        <v>-5.1488819079101518</v>
      </c>
      <c r="O176" s="51">
        <f t="shared" ca="1" si="30"/>
        <v>-5.4158053598494282</v>
      </c>
      <c r="P176" s="59">
        <f t="shared" ca="1" si="31"/>
        <v>-3.6948125977791904</v>
      </c>
      <c r="Q176" s="59">
        <f t="shared" ca="1" si="26"/>
        <v>29.285676154672117</v>
      </c>
    </row>
    <row r="177" spans="4:17" x14ac:dyDescent="0.2">
      <c r="D177">
        <f ca="1">Sheet2!L177</f>
        <v>180.12465909409087</v>
      </c>
      <c r="F177" s="60"/>
      <c r="G177" s="59">
        <f t="shared" ca="1" si="32"/>
        <v>210.10857173299638</v>
      </c>
      <c r="H177" s="59">
        <f t="shared" ca="1" si="22"/>
        <v>210.10857173299638</v>
      </c>
      <c r="I177" s="59">
        <f t="shared" ca="1" si="23"/>
        <v>257.83395552685721</v>
      </c>
      <c r="J177" s="59">
        <f t="shared" ca="1" si="24"/>
        <v>162.38318793913555</v>
      </c>
      <c r="K177" s="59">
        <f t="shared" ca="1" si="27"/>
        <v>202.63980349898276</v>
      </c>
      <c r="L177" s="59">
        <f t="shared" ca="1" si="28"/>
        <v>188.97677568319537</v>
      </c>
      <c r="M177" s="59">
        <f t="shared" ca="1" si="29"/>
        <v>194.86630452734437</v>
      </c>
      <c r="N177" s="51">
        <f t="shared" ca="1" si="25"/>
        <v>-5.8895288441489981</v>
      </c>
      <c r="O177" s="51">
        <f t="shared" ca="1" si="30"/>
        <v>-5.7316210160491412</v>
      </c>
      <c r="P177" s="59">
        <f t="shared" ca="1" si="31"/>
        <v>-10.289995090836641</v>
      </c>
      <c r="Q177" s="59">
        <f t="shared" ca="1" si="26"/>
        <v>28.670287942571349</v>
      </c>
    </row>
    <row r="178" spans="4:17" x14ac:dyDescent="0.2">
      <c r="D178">
        <f ca="1">Sheet2!L178</f>
        <v>183.27097087090169</v>
      </c>
      <c r="F178" s="60"/>
      <c r="G178" s="59">
        <f t="shared" ca="1" si="32"/>
        <v>208.72367917708956</v>
      </c>
      <c r="H178" s="59">
        <f t="shared" ca="1" si="22"/>
        <v>208.72367917708956</v>
      </c>
      <c r="I178" s="59">
        <f t="shared" ca="1" si="23"/>
        <v>259.20962933835307</v>
      </c>
      <c r="J178" s="59">
        <f t="shared" ca="1" si="24"/>
        <v>158.23772901582606</v>
      </c>
      <c r="K178" s="59">
        <f t="shared" ca="1" si="27"/>
        <v>200.79515277249885</v>
      </c>
      <c r="L178" s="59">
        <f t="shared" ca="1" si="28"/>
        <v>187.07484074576416</v>
      </c>
      <c r="M178" s="59">
        <f t="shared" ca="1" si="29"/>
        <v>192.54723779605584</v>
      </c>
      <c r="N178" s="51">
        <f t="shared" ca="1" si="25"/>
        <v>-5.4723970502916757</v>
      </c>
      <c r="O178" s="51">
        <f t="shared" ca="1" si="30"/>
        <v>-5.5588050388774981</v>
      </c>
      <c r="P178" s="59">
        <f t="shared" ca="1" si="31"/>
        <v>3.1463117768108191</v>
      </c>
      <c r="Q178" s="59">
        <f t="shared" ca="1" si="26"/>
        <v>30.688317596263701</v>
      </c>
    </row>
    <row r="179" spans="4:17" x14ac:dyDescent="0.2">
      <c r="D179">
        <f ca="1">Sheet2!L179</f>
        <v>188.41222524259319</v>
      </c>
      <c r="F179" s="60"/>
      <c r="G179" s="59">
        <f t="shared" ca="1" si="32"/>
        <v>207.57579373182904</v>
      </c>
      <c r="H179" s="59">
        <f t="shared" ca="1" si="22"/>
        <v>207.57579373182904</v>
      </c>
      <c r="I179" s="59">
        <f t="shared" ca="1" si="23"/>
        <v>259.53503365635868</v>
      </c>
      <c r="J179" s="59">
        <f t="shared" ca="1" si="24"/>
        <v>155.61655380729943</v>
      </c>
      <c r="K179" s="59">
        <f t="shared" ca="1" si="27"/>
        <v>199.61582634107927</v>
      </c>
      <c r="L179" s="59">
        <f t="shared" ca="1" si="28"/>
        <v>187.52063557804053</v>
      </c>
      <c r="M179" s="59">
        <f t="shared" ca="1" si="29"/>
        <v>191.72023528536332</v>
      </c>
      <c r="N179" s="51">
        <f t="shared" ca="1" si="25"/>
        <v>-4.1995997073227898</v>
      </c>
      <c r="O179" s="51">
        <f t="shared" ca="1" si="30"/>
        <v>-4.6526681511743595</v>
      </c>
      <c r="P179" s="59">
        <f t="shared" ca="1" si="31"/>
        <v>5.1412543716915025</v>
      </c>
      <c r="Q179" s="59">
        <f t="shared" ca="1" si="26"/>
        <v>36.748298105312657</v>
      </c>
    </row>
    <row r="180" spans="4:17" x14ac:dyDescent="0.2">
      <c r="D180">
        <f ca="1">Sheet2!L180</f>
        <v>192.93873731323978</v>
      </c>
      <c r="F180" s="60"/>
      <c r="G180" s="59">
        <f t="shared" ca="1" si="32"/>
        <v>206.44533069605751</v>
      </c>
      <c r="H180" s="59">
        <f t="shared" ca="1" si="22"/>
        <v>206.44533069605751</v>
      </c>
      <c r="I180" s="59">
        <f t="shared" ca="1" si="23"/>
        <v>258.8816447140677</v>
      </c>
      <c r="J180" s="59">
        <f t="shared" ca="1" si="24"/>
        <v>154.00901667804732</v>
      </c>
      <c r="K180" s="59">
        <f t="shared" ca="1" si="27"/>
        <v>198.97991310033265</v>
      </c>
      <c r="L180" s="59">
        <f t="shared" ca="1" si="28"/>
        <v>189.32666948977362</v>
      </c>
      <c r="M180" s="59">
        <f t="shared" ca="1" si="29"/>
        <v>191.96393569093863</v>
      </c>
      <c r="N180" s="51">
        <f t="shared" ca="1" si="25"/>
        <v>-2.637266201165005</v>
      </c>
      <c r="O180" s="51">
        <f t="shared" ca="1" si="30"/>
        <v>-3.3090668511681232</v>
      </c>
      <c r="P180" s="59">
        <f t="shared" ca="1" si="31"/>
        <v>4.5265120706465893</v>
      </c>
      <c r="Q180" s="59">
        <f t="shared" ca="1" si="26"/>
        <v>42.152022991058338</v>
      </c>
    </row>
    <row r="181" spans="4:17" x14ac:dyDescent="0.2">
      <c r="D181">
        <f ca="1">Sheet2!L181</f>
        <v>192.24940809677531</v>
      </c>
      <c r="F181" s="60"/>
      <c r="G181" s="59">
        <f t="shared" ca="1" si="32"/>
        <v>204.89479538988039</v>
      </c>
      <c r="H181" s="59">
        <f t="shared" ca="1" si="22"/>
        <v>204.89479538988039</v>
      </c>
      <c r="I181" s="59">
        <f t="shared" ca="1" si="23"/>
        <v>256.83807068725463</v>
      </c>
      <c r="J181" s="59">
        <f t="shared" ca="1" si="24"/>
        <v>152.95152009250614</v>
      </c>
      <c r="K181" s="59">
        <f t="shared" ca="1" si="27"/>
        <v>198.3389126238034</v>
      </c>
      <c r="L181" s="59">
        <f t="shared" ca="1" si="28"/>
        <v>190.30091569210754</v>
      </c>
      <c r="M181" s="59">
        <f t="shared" ca="1" si="29"/>
        <v>192.02103017210598</v>
      </c>
      <c r="N181" s="51">
        <f t="shared" ca="1" si="25"/>
        <v>-1.7201144799984434</v>
      </c>
      <c r="O181" s="51">
        <f t="shared" ca="1" si="30"/>
        <v>-2.2497652703883366</v>
      </c>
      <c r="P181" s="59">
        <f t="shared" ca="1" si="31"/>
        <v>-0.68932921646447198</v>
      </c>
      <c r="Q181" s="59">
        <f t="shared" ca="1" si="26"/>
        <v>32.605083689038807</v>
      </c>
    </row>
    <row r="182" spans="4:17" x14ac:dyDescent="0.2">
      <c r="D182">
        <f ca="1">Sheet2!L182</f>
        <v>183.8311454212253</v>
      </c>
      <c r="F182" s="60"/>
      <c r="G182" s="59">
        <f t="shared" ca="1" si="32"/>
        <v>202.03441514502225</v>
      </c>
      <c r="H182" s="59">
        <f t="shared" ca="1" si="22"/>
        <v>202.03441514502225</v>
      </c>
      <c r="I182" s="59">
        <f t="shared" ca="1" si="23"/>
        <v>249.88409721844133</v>
      </c>
      <c r="J182" s="59">
        <f t="shared" ca="1" si="24"/>
        <v>154.18473307160318</v>
      </c>
      <c r="K182" s="59">
        <f t="shared" ca="1" si="27"/>
        <v>196.95722050927216</v>
      </c>
      <c r="L182" s="59">
        <f t="shared" ca="1" si="28"/>
        <v>188.14432560181348</v>
      </c>
      <c r="M182" s="59">
        <f t="shared" ca="1" si="29"/>
        <v>190.38305322192986</v>
      </c>
      <c r="N182" s="51">
        <f t="shared" ca="1" si="25"/>
        <v>-2.2387276201163786</v>
      </c>
      <c r="O182" s="51">
        <f t="shared" ca="1" si="30"/>
        <v>-2.2424068368736982</v>
      </c>
      <c r="P182" s="59">
        <f t="shared" ca="1" si="31"/>
        <v>-8.418262675550011</v>
      </c>
      <c r="Q182" s="59">
        <f t="shared" ca="1" si="26"/>
        <v>36.347322878553335</v>
      </c>
    </row>
    <row r="183" spans="4:17" x14ac:dyDescent="0.2">
      <c r="D183">
        <f ca="1">Sheet2!L183</f>
        <v>175.16857358769425</v>
      </c>
      <c r="F183" s="60"/>
      <c r="G183" s="59">
        <f t="shared" ca="1" si="32"/>
        <v>199.12426350595268</v>
      </c>
      <c r="H183" s="59">
        <f t="shared" ca="1" si="22"/>
        <v>199.12426350595268</v>
      </c>
      <c r="I183" s="59">
        <f t="shared" ca="1" si="23"/>
        <v>245.15240397588752</v>
      </c>
      <c r="J183" s="59">
        <f t="shared" ca="1" si="24"/>
        <v>153.09612303601784</v>
      </c>
      <c r="K183" s="59">
        <f t="shared" ca="1" si="27"/>
        <v>194.88211127864568</v>
      </c>
      <c r="L183" s="59">
        <f t="shared" ca="1" si="28"/>
        <v>183.81907493044042</v>
      </c>
      <c r="M183" s="59">
        <f t="shared" ca="1" si="29"/>
        <v>187.34015729508275</v>
      </c>
      <c r="N183" s="51">
        <f t="shared" ca="1" si="25"/>
        <v>-3.521082364642325</v>
      </c>
      <c r="O183" s="51">
        <f t="shared" ca="1" si="30"/>
        <v>-3.0948571887194496</v>
      </c>
      <c r="P183" s="59">
        <f t="shared" ca="1" si="31"/>
        <v>-8.6625718335310467</v>
      </c>
      <c r="Q183" s="59">
        <f t="shared" ca="1" si="26"/>
        <v>30.485150104279441</v>
      </c>
    </row>
    <row r="184" spans="4:17" x14ac:dyDescent="0.2">
      <c r="D184">
        <f ca="1">Sheet2!L184</f>
        <v>172.15448863758647</v>
      </c>
      <c r="F184" s="60"/>
      <c r="G184" s="59">
        <f t="shared" ca="1" si="32"/>
        <v>196.11849652448501</v>
      </c>
      <c r="H184" s="59">
        <f t="shared" ca="1" si="22"/>
        <v>196.11849652448501</v>
      </c>
      <c r="I184" s="59">
        <f t="shared" ca="1" si="23"/>
        <v>239.69484482205854</v>
      </c>
      <c r="J184" s="59">
        <f t="shared" ca="1" si="24"/>
        <v>152.54214822691148</v>
      </c>
      <c r="K184" s="59">
        <f t="shared" ca="1" si="27"/>
        <v>192.717575789021</v>
      </c>
      <c r="L184" s="59">
        <f t="shared" ca="1" si="28"/>
        <v>179.93087949948912</v>
      </c>
      <c r="M184" s="59">
        <f t="shared" ca="1" si="29"/>
        <v>184.30302356358351</v>
      </c>
      <c r="N184" s="51">
        <f t="shared" ca="1" si="25"/>
        <v>-4.3721440640943854</v>
      </c>
      <c r="O184" s="51">
        <f t="shared" ca="1" si="30"/>
        <v>-3.9463817723027406</v>
      </c>
      <c r="P184" s="59">
        <f t="shared" ca="1" si="31"/>
        <v>-3.0140849501077867</v>
      </c>
      <c r="Q184" s="59">
        <f t="shared" ca="1" si="26"/>
        <v>23.781782495222899</v>
      </c>
    </row>
    <row r="185" spans="4:17" x14ac:dyDescent="0.2">
      <c r="D185">
        <f ca="1">Sheet2!L185</f>
        <v>166.00445861569662</v>
      </c>
      <c r="F185" s="60"/>
      <c r="G185" s="59">
        <f t="shared" ca="1" si="32"/>
        <v>193.40878763582981</v>
      </c>
      <c r="H185" s="59">
        <f t="shared" ca="1" si="22"/>
        <v>193.40878763582981</v>
      </c>
      <c r="I185" s="59">
        <f t="shared" ca="1" si="23"/>
        <v>237.80026483150544</v>
      </c>
      <c r="J185" s="59">
        <f t="shared" ca="1" si="24"/>
        <v>149.01731044015418</v>
      </c>
      <c r="K185" s="59">
        <f t="shared" ca="1" si="27"/>
        <v>190.17346939156153</v>
      </c>
      <c r="L185" s="59">
        <f t="shared" ca="1" si="28"/>
        <v>175.28873920489164</v>
      </c>
      <c r="M185" s="59">
        <f t="shared" ca="1" si="29"/>
        <v>180.64331057400614</v>
      </c>
      <c r="N185" s="51">
        <f t="shared" ca="1" si="25"/>
        <v>-5.3545713691144954</v>
      </c>
      <c r="O185" s="51">
        <f t="shared" ca="1" si="30"/>
        <v>-4.8851748368439107</v>
      </c>
      <c r="P185" s="59">
        <f t="shared" ca="1" si="31"/>
        <v>-6.1500300218898474</v>
      </c>
      <c r="Q185" s="59">
        <f t="shared" ca="1" si="26"/>
        <v>25.332003855941991</v>
      </c>
    </row>
    <row r="186" spans="4:17" x14ac:dyDescent="0.2">
      <c r="D186">
        <f ca="1">Sheet2!L186</f>
        <v>160.89946915806905</v>
      </c>
      <c r="F186" s="60"/>
      <c r="G186" s="59">
        <f t="shared" ca="1" si="32"/>
        <v>190.90197701350442</v>
      </c>
      <c r="H186" s="59">
        <f t="shared" ca="1" si="22"/>
        <v>190.90197701350442</v>
      </c>
      <c r="I186" s="59">
        <f t="shared" ca="1" si="23"/>
        <v>237.99300806672247</v>
      </c>
      <c r="J186" s="59">
        <f t="shared" ca="1" si="24"/>
        <v>143.81094596028638</v>
      </c>
      <c r="K186" s="59">
        <f t="shared" ca="1" si="27"/>
        <v>187.38546936932414</v>
      </c>
      <c r="L186" s="59">
        <f t="shared" ca="1" si="28"/>
        <v>170.49231585595078</v>
      </c>
      <c r="M186" s="59">
        <f t="shared" ca="1" si="29"/>
        <v>176.69454229081873</v>
      </c>
      <c r="N186" s="51">
        <f t="shared" ca="1" si="25"/>
        <v>-6.2022264348679528</v>
      </c>
      <c r="O186" s="51">
        <f t="shared" ca="1" si="30"/>
        <v>-5.7632092355266051</v>
      </c>
      <c r="P186" s="59">
        <f t="shared" ca="1" si="31"/>
        <v>-5.1049894576275676</v>
      </c>
      <c r="Q186" s="59">
        <f t="shared" ca="1" si="26"/>
        <v>29.212270565213458</v>
      </c>
    </row>
    <row r="187" spans="4:17" x14ac:dyDescent="0.2">
      <c r="D187">
        <f ca="1">Sheet2!L187</f>
        <v>153.02219452979162</v>
      </c>
      <c r="F187" s="60"/>
      <c r="G187" s="59">
        <f t="shared" ca="1" si="32"/>
        <v>187.2013486885721</v>
      </c>
      <c r="H187" s="59">
        <f t="shared" ca="1" si="22"/>
        <v>187.2013486885721</v>
      </c>
      <c r="I187" s="59">
        <f t="shared" ca="1" si="23"/>
        <v>233.67729217586879</v>
      </c>
      <c r="J187" s="59">
        <f t="shared" ca="1" si="24"/>
        <v>140.72540520127541</v>
      </c>
      <c r="K187" s="59">
        <f t="shared" ca="1" si="27"/>
        <v>184.11277652746389</v>
      </c>
      <c r="L187" s="59">
        <f t="shared" ca="1" si="28"/>
        <v>164.66894208056442</v>
      </c>
      <c r="M187" s="59">
        <f t="shared" ca="1" si="29"/>
        <v>171.96007273861332</v>
      </c>
      <c r="N187" s="51">
        <f t="shared" ca="1" si="25"/>
        <v>-7.2911306580488997</v>
      </c>
      <c r="O187" s="51">
        <f t="shared" ca="1" si="30"/>
        <v>-6.7818235172081351</v>
      </c>
      <c r="P187" s="59">
        <f t="shared" ca="1" si="31"/>
        <v>-7.8772746282774335</v>
      </c>
      <c r="Q187" s="59">
        <f t="shared" ca="1" si="26"/>
        <v>28.473560343894704</v>
      </c>
    </row>
    <row r="188" spans="4:17" x14ac:dyDescent="0.2">
      <c r="D188">
        <f ca="1">Sheet2!L188</f>
        <v>160.9206628402068</v>
      </c>
      <c r="F188" s="60"/>
      <c r="G188" s="59">
        <f t="shared" ca="1" si="32"/>
        <v>184.83127946004447</v>
      </c>
      <c r="H188" s="59">
        <f t="shared" ca="1" si="22"/>
        <v>184.83127946004447</v>
      </c>
      <c r="I188" s="59">
        <f t="shared" ca="1" si="23"/>
        <v>231.87010065832578</v>
      </c>
      <c r="J188" s="59">
        <f t="shared" ca="1" si="24"/>
        <v>137.79245826176316</v>
      </c>
      <c r="K188" s="59">
        <f t="shared" ca="1" si="27"/>
        <v>181.90400379534415</v>
      </c>
      <c r="L188" s="59">
        <f t="shared" ca="1" si="28"/>
        <v>163.41951566711191</v>
      </c>
      <c r="M188" s="59">
        <f t="shared" ca="1" si="29"/>
        <v>169.75219075893204</v>
      </c>
      <c r="N188" s="51">
        <f t="shared" ca="1" si="25"/>
        <v>-6.3326750918201355</v>
      </c>
      <c r="O188" s="51">
        <f t="shared" ca="1" si="30"/>
        <v>-6.482391233616136</v>
      </c>
      <c r="P188" s="59">
        <f t="shared" ca="1" si="31"/>
        <v>7.8984683104151827</v>
      </c>
      <c r="Q188" s="59">
        <f t="shared" ca="1" si="26"/>
        <v>34.162061319776754</v>
      </c>
    </row>
    <row r="189" spans="4:17" x14ac:dyDescent="0.2">
      <c r="D189">
        <f ca="1">Sheet2!L189</f>
        <v>172.80813242892651</v>
      </c>
      <c r="F189" s="60"/>
      <c r="G189" s="59">
        <f t="shared" ca="1" si="32"/>
        <v>182.86734037786738</v>
      </c>
      <c r="H189" s="59">
        <f t="shared" ca="1" si="22"/>
        <v>182.86734037786738</v>
      </c>
      <c r="I189" s="59">
        <f t="shared" ca="1" si="23"/>
        <v>226.95590985784483</v>
      </c>
      <c r="J189" s="59">
        <f t="shared" ca="1" si="24"/>
        <v>138.77877089788993</v>
      </c>
      <c r="K189" s="59">
        <f t="shared" ca="1" si="27"/>
        <v>181.03773033187579</v>
      </c>
      <c r="L189" s="59">
        <f t="shared" ca="1" si="28"/>
        <v>166.5490545877168</v>
      </c>
      <c r="M189" s="59">
        <f t="shared" ca="1" si="29"/>
        <v>170.36337909293093</v>
      </c>
      <c r="N189" s="51">
        <f t="shared" ca="1" si="25"/>
        <v>-3.814324505214131</v>
      </c>
      <c r="O189" s="51">
        <f t="shared" ca="1" si="30"/>
        <v>-4.703680081348133</v>
      </c>
      <c r="P189" s="59">
        <f t="shared" ca="1" si="31"/>
        <v>11.887469588719711</v>
      </c>
      <c r="Q189" s="59">
        <f t="shared" ca="1" si="26"/>
        <v>37.687284494209891</v>
      </c>
    </row>
    <row r="190" spans="4:17" x14ac:dyDescent="0.2">
      <c r="D190">
        <f ca="1">Sheet2!L190</f>
        <v>171.41763905360258</v>
      </c>
      <c r="F190" s="60"/>
      <c r="G190" s="59">
        <f t="shared" ca="1" si="32"/>
        <v>180.46494005221675</v>
      </c>
      <c r="H190" s="59">
        <f t="shared" ca="1" si="22"/>
        <v>180.46494005221675</v>
      </c>
      <c r="I190" s="59">
        <f t="shared" ca="1" si="23"/>
        <v>218.10675633234388</v>
      </c>
      <c r="J190" s="59">
        <f t="shared" ca="1" si="24"/>
        <v>142.82312377208962</v>
      </c>
      <c r="K190" s="59">
        <f t="shared" ca="1" si="27"/>
        <v>180.12153116251645</v>
      </c>
      <c r="L190" s="59">
        <f t="shared" ca="1" si="28"/>
        <v>168.17191607634541</v>
      </c>
      <c r="M190" s="59">
        <f t="shared" ca="1" si="29"/>
        <v>170.57423108506526</v>
      </c>
      <c r="N190" s="51">
        <f t="shared" ca="1" si="25"/>
        <v>-2.402315008719853</v>
      </c>
      <c r="O190" s="51">
        <f t="shared" ca="1" si="30"/>
        <v>-3.1694366995959466</v>
      </c>
      <c r="P190" s="59">
        <f t="shared" ca="1" si="31"/>
        <v>-1.3904933753239277</v>
      </c>
      <c r="Q190" s="59">
        <f t="shared" ca="1" si="26"/>
        <v>38.718716555273645</v>
      </c>
    </row>
    <row r="191" spans="4:17" x14ac:dyDescent="0.2">
      <c r="D191">
        <f ca="1">Sheet2!L191</f>
        <v>157.68149575725226</v>
      </c>
      <c r="F191" s="60"/>
      <c r="G191" s="59">
        <f t="shared" ca="1" si="32"/>
        <v>177.95930747706316</v>
      </c>
      <c r="H191" s="59">
        <f t="shared" ca="1" si="22"/>
        <v>177.95930747706316</v>
      </c>
      <c r="I191" s="59">
        <f t="shared" ca="1" si="23"/>
        <v>213.68406237019326</v>
      </c>
      <c r="J191" s="59">
        <f t="shared" ca="1" si="24"/>
        <v>142.23455258393307</v>
      </c>
      <c r="K191" s="59">
        <f t="shared" ca="1" si="27"/>
        <v>177.98438493344366</v>
      </c>
      <c r="L191" s="59">
        <f t="shared" ca="1" si="28"/>
        <v>164.67510930331437</v>
      </c>
      <c r="M191" s="59">
        <f t="shared" ca="1" si="29"/>
        <v>167.99568401950268</v>
      </c>
      <c r="N191" s="51">
        <f t="shared" ca="1" si="25"/>
        <v>-3.3205747161883039</v>
      </c>
      <c r="O191" s="51">
        <f t="shared" ca="1" si="30"/>
        <v>-3.2701953773241845</v>
      </c>
      <c r="P191" s="59">
        <f t="shared" ca="1" si="31"/>
        <v>-13.73614329635032</v>
      </c>
      <c r="Q191" s="59">
        <f t="shared" ca="1" si="26"/>
        <v>37.196288776325382</v>
      </c>
    </row>
    <row r="192" spans="4:17" x14ac:dyDescent="0.2">
      <c r="D192">
        <f ca="1">Sheet2!L192</f>
        <v>152.56104226432853</v>
      </c>
      <c r="F192" s="60"/>
      <c r="G192" s="59">
        <f t="shared" ca="1" si="32"/>
        <v>176.01546518008161</v>
      </c>
      <c r="H192" s="59">
        <f t="shared" ca="1" si="22"/>
        <v>176.01546518008161</v>
      </c>
      <c r="I192" s="59">
        <f t="shared" ca="1" si="23"/>
        <v>213.8390606147546</v>
      </c>
      <c r="J192" s="59">
        <f t="shared" ca="1" si="24"/>
        <v>138.19186974540861</v>
      </c>
      <c r="K192" s="59">
        <f t="shared" ca="1" si="27"/>
        <v>175.56311420305175</v>
      </c>
      <c r="L192" s="59">
        <f t="shared" ca="1" si="28"/>
        <v>160.63708695698577</v>
      </c>
      <c r="M192" s="59">
        <f t="shared" ca="1" si="29"/>
        <v>164.90875566846785</v>
      </c>
      <c r="N192" s="51">
        <f t="shared" ca="1" si="25"/>
        <v>-4.2716687114820786</v>
      </c>
      <c r="O192" s="51">
        <f t="shared" ca="1" si="30"/>
        <v>-3.9378442667627809</v>
      </c>
      <c r="P192" s="59">
        <f t="shared" ca="1" si="31"/>
        <v>-5.1204534929237298</v>
      </c>
      <c r="Q192" s="59">
        <f t="shared" ca="1" si="26"/>
        <v>32.86607840882327</v>
      </c>
    </row>
    <row r="193" spans="4:17" x14ac:dyDescent="0.2">
      <c r="D193">
        <f ca="1">Sheet2!L193</f>
        <v>145.85143759119254</v>
      </c>
      <c r="F193" s="60"/>
      <c r="G193" s="59">
        <f t="shared" ca="1" si="32"/>
        <v>174.03472416758362</v>
      </c>
      <c r="H193" s="59">
        <f t="shared" ca="1" si="22"/>
        <v>174.03472416758362</v>
      </c>
      <c r="I193" s="59">
        <f t="shared" ca="1" si="23"/>
        <v>215.57980189165443</v>
      </c>
      <c r="J193" s="59">
        <f t="shared" ca="1" si="24"/>
        <v>132.48964644351281</v>
      </c>
      <c r="K193" s="59">
        <f t="shared" ca="1" si="27"/>
        <v>172.73343071620803</v>
      </c>
      <c r="L193" s="59">
        <f t="shared" ca="1" si="28"/>
        <v>155.70853716838803</v>
      </c>
      <c r="M193" s="59">
        <f t="shared" ca="1" si="29"/>
        <v>161.09729205301278</v>
      </c>
      <c r="N193" s="51">
        <f t="shared" ca="1" si="25"/>
        <v>-5.3887548846247455</v>
      </c>
      <c r="O193" s="51">
        <f t="shared" ca="1" si="30"/>
        <v>-4.9051180120040909</v>
      </c>
      <c r="P193" s="59">
        <f t="shared" ca="1" si="31"/>
        <v>-6.7096046731359991</v>
      </c>
      <c r="Q193" s="59">
        <f t="shared" ca="1" si="26"/>
        <v>26.662572397151948</v>
      </c>
    </row>
    <row r="194" spans="4:17" x14ac:dyDescent="0.2">
      <c r="D194">
        <f ca="1">Sheet2!L194</f>
        <v>141.91766449534492</v>
      </c>
      <c r="F194" s="60"/>
      <c r="G194" s="59">
        <f t="shared" ca="1" si="32"/>
        <v>171.78792629830764</v>
      </c>
      <c r="H194" s="59">
        <f t="shared" ref="H194:H251" ca="1" si="33">SUM(OFFSET(H194,(-1*$T$2+1),-4,$T$2,1))/$T$2</f>
        <v>171.78792629830764</v>
      </c>
      <c r="I194" s="59">
        <f t="shared" ref="I194:I251" ca="1" si="34">H194+$T$3*STDEV(OFFSET(I194,(-1*$T$2+1),-5,$T$2,1))</f>
        <v>216.85419923124599</v>
      </c>
      <c r="J194" s="59">
        <f t="shared" ref="J194:J251" ca="1" si="35">H194-$T$3*STDEV(OFFSET(J194,(-1*$T$2+1),-6,$T$2,1))</f>
        <v>126.72165336536929</v>
      </c>
      <c r="K194" s="59">
        <f t="shared" ca="1" si="27"/>
        <v>169.79859583803059</v>
      </c>
      <c r="L194" s="59">
        <f t="shared" ca="1" si="28"/>
        <v>151.111579610707</v>
      </c>
      <c r="M194" s="59">
        <f t="shared" ca="1" si="29"/>
        <v>157.26136654147922</v>
      </c>
      <c r="N194" s="51">
        <f t="shared" ref="N194:N251" ca="1" si="36">L194-M194</f>
        <v>-6.1497869307722226</v>
      </c>
      <c r="O194" s="51">
        <f t="shared" ca="1" si="30"/>
        <v>-5.7348972911828451</v>
      </c>
      <c r="P194" s="59">
        <f t="shared" ca="1" si="31"/>
        <v>-3.9337730958476129</v>
      </c>
      <c r="Q194" s="59">
        <f t="shared" ref="Q194:Q251" ca="1" si="37">100-100/(1+(SUMIF(OFFSET(Q194,(-1*$T$7)+1,-1,$T$7,1),"&gt;=0")/$T$7)/ABS((SUMIF(OFFSET(Q194,(-1*$T$7)+1,-1,$T$7,1),"&lt;0")/$T$7)))</f>
        <v>21.840483394537017</v>
      </c>
    </row>
    <row r="195" spans="4:17" x14ac:dyDescent="0.2">
      <c r="D195">
        <f ca="1">Sheet2!L195</f>
        <v>134.28794020536523</v>
      </c>
      <c r="F195" s="60"/>
      <c r="G195" s="59">
        <f t="shared" ca="1" si="32"/>
        <v>168.79684996944056</v>
      </c>
      <c r="H195" s="59">
        <f t="shared" ca="1" si="33"/>
        <v>168.79684996944056</v>
      </c>
      <c r="I195" s="59">
        <f t="shared" ca="1" si="34"/>
        <v>216.97523539360131</v>
      </c>
      <c r="J195" s="59">
        <f t="shared" ca="1" si="35"/>
        <v>120.61846454527981</v>
      </c>
      <c r="K195" s="59">
        <f t="shared" ref="K195:K251" ca="1" si="38">D195*2/(1+$T$2)+K194*(1-2/(1+$T$2))</f>
        <v>166.41662863491962</v>
      </c>
      <c r="L195" s="59">
        <f t="shared" ref="L195:L251" ca="1" si="39">D195*2/(1+$T$4)+L194*(1-2/(1+$T$4))</f>
        <v>145.50369980892643</v>
      </c>
      <c r="M195" s="59">
        <f t="shared" ref="M195:M251" ca="1" si="40">D195*2/(1+$T$5)+M194*(1-2/(1+$T$5))</f>
        <v>152.66668127425643</v>
      </c>
      <c r="N195" s="51">
        <f t="shared" ca="1" si="36"/>
        <v>-7.1629814653300059</v>
      </c>
      <c r="O195" s="51">
        <f t="shared" ref="O195:O251" ca="1" si="41">N195*2/(1+$T$6)+O194*(1-2/(1+$T$6))</f>
        <v>-6.6869534072809529</v>
      </c>
      <c r="P195" s="59">
        <f t="shared" ref="P195:P251" ca="1" si="42">D195-D194</f>
        <v>-7.6297242899796913</v>
      </c>
      <c r="Q195" s="59">
        <f t="shared" ca="1" si="37"/>
        <v>20.286331987230412</v>
      </c>
    </row>
    <row r="196" spans="4:17" x14ac:dyDescent="0.2">
      <c r="D196">
        <f ca="1">Sheet2!L196</f>
        <v>129.50399836817647</v>
      </c>
      <c r="F196" s="60"/>
      <c r="G196" s="59">
        <f t="shared" ca="1" si="32"/>
        <v>165.75131717860302</v>
      </c>
      <c r="H196" s="59">
        <f t="shared" ca="1" si="33"/>
        <v>165.75131717860302</v>
      </c>
      <c r="I196" s="59">
        <f t="shared" ca="1" si="34"/>
        <v>217.47979498870484</v>
      </c>
      <c r="J196" s="59">
        <f t="shared" ca="1" si="35"/>
        <v>114.02283936850118</v>
      </c>
      <c r="K196" s="59">
        <f t="shared" ca="1" si="38"/>
        <v>162.90114003808694</v>
      </c>
      <c r="L196" s="59">
        <f t="shared" ca="1" si="39"/>
        <v>140.17046599534314</v>
      </c>
      <c r="M196" s="59">
        <f t="shared" ca="1" si="40"/>
        <v>148.03414469304045</v>
      </c>
      <c r="N196" s="51">
        <f t="shared" ca="1" si="36"/>
        <v>-7.8636786976973099</v>
      </c>
      <c r="O196" s="51">
        <f t="shared" ca="1" si="41"/>
        <v>-7.4714369342251903</v>
      </c>
      <c r="P196" s="59">
        <f t="shared" ca="1" si="42"/>
        <v>-4.7839418371887632</v>
      </c>
      <c r="Q196" s="59">
        <f t="shared" ca="1" si="37"/>
        <v>21.071505643316755</v>
      </c>
    </row>
    <row r="197" spans="4:17" x14ac:dyDescent="0.2">
      <c r="D197">
        <f ca="1">Sheet2!L197</f>
        <v>125.64620038095357</v>
      </c>
      <c r="F197" s="60"/>
      <c r="G197" s="59">
        <f t="shared" ca="1" si="32"/>
        <v>163.02739424294617</v>
      </c>
      <c r="H197" s="59">
        <f t="shared" ca="1" si="33"/>
        <v>163.02739424294617</v>
      </c>
      <c r="I197" s="59">
        <f t="shared" ca="1" si="34"/>
        <v>219.3721762722046</v>
      </c>
      <c r="J197" s="59">
        <f t="shared" ca="1" si="35"/>
        <v>106.68261221368775</v>
      </c>
      <c r="K197" s="59">
        <f t="shared" ca="1" si="38"/>
        <v>159.35305054693137</v>
      </c>
      <c r="L197" s="59">
        <f t="shared" ca="1" si="39"/>
        <v>135.32904412387995</v>
      </c>
      <c r="M197" s="59">
        <f t="shared" ca="1" si="40"/>
        <v>143.55655583062307</v>
      </c>
      <c r="N197" s="51">
        <f t="shared" ca="1" si="36"/>
        <v>-8.2275117067431154</v>
      </c>
      <c r="O197" s="51">
        <f t="shared" ca="1" si="41"/>
        <v>-7.9754867825704743</v>
      </c>
      <c r="P197" s="59">
        <f t="shared" ca="1" si="42"/>
        <v>-3.8577979872228951</v>
      </c>
      <c r="Q197" s="59">
        <f t="shared" ca="1" si="37"/>
        <v>22.207873257927318</v>
      </c>
    </row>
    <row r="198" spans="4:17" x14ac:dyDescent="0.2">
      <c r="D198">
        <f ca="1">Sheet2!L198</f>
        <v>123.69196064521756</v>
      </c>
      <c r="F198" s="60"/>
      <c r="G198" s="59">
        <f t="shared" ca="1" si="32"/>
        <v>160.04844373166193</v>
      </c>
      <c r="H198" s="59">
        <f t="shared" ca="1" si="33"/>
        <v>160.04844373166193</v>
      </c>
      <c r="I198" s="59">
        <f t="shared" ca="1" si="34"/>
        <v>219.6876602780859</v>
      </c>
      <c r="J198" s="59">
        <f t="shared" ca="1" si="35"/>
        <v>100.40922718523795</v>
      </c>
      <c r="K198" s="59">
        <f t="shared" ca="1" si="38"/>
        <v>155.95675627057767</v>
      </c>
      <c r="L198" s="59">
        <f t="shared" ca="1" si="39"/>
        <v>131.45001629765915</v>
      </c>
      <c r="M198" s="59">
        <f t="shared" ca="1" si="40"/>
        <v>139.58363679354198</v>
      </c>
      <c r="N198" s="51">
        <f t="shared" ca="1" si="36"/>
        <v>-8.1336204958828375</v>
      </c>
      <c r="O198" s="51">
        <f t="shared" ca="1" si="41"/>
        <v>-8.0809092581120492</v>
      </c>
      <c r="P198" s="59">
        <f t="shared" ca="1" si="42"/>
        <v>-1.9542397357360102</v>
      </c>
      <c r="Q198" s="59">
        <f t="shared" ca="1" si="37"/>
        <v>22.475233598661418</v>
      </c>
    </row>
    <row r="199" spans="4:17" x14ac:dyDescent="0.2">
      <c r="D199">
        <f ca="1">Sheet2!L199</f>
        <v>124.42059867613224</v>
      </c>
      <c r="F199" s="60"/>
      <c r="G199" s="59">
        <f t="shared" ca="1" si="32"/>
        <v>156.84886240333887</v>
      </c>
      <c r="H199" s="59">
        <f t="shared" ca="1" si="33"/>
        <v>156.84886240333887</v>
      </c>
      <c r="I199" s="59">
        <f t="shared" ca="1" si="34"/>
        <v>217.34977099511988</v>
      </c>
      <c r="J199" s="59">
        <f t="shared" ca="1" si="35"/>
        <v>96.347953811557858</v>
      </c>
      <c r="K199" s="59">
        <f t="shared" ca="1" si="38"/>
        <v>152.95331269015429</v>
      </c>
      <c r="L199" s="59">
        <f t="shared" ca="1" si="39"/>
        <v>129.10687709048352</v>
      </c>
      <c r="M199" s="59">
        <f t="shared" ca="1" si="40"/>
        <v>136.55102917006005</v>
      </c>
      <c r="N199" s="51">
        <f t="shared" ca="1" si="36"/>
        <v>-7.4441520795765257</v>
      </c>
      <c r="O199" s="51">
        <f t="shared" ca="1" si="41"/>
        <v>-7.6564044724217002</v>
      </c>
      <c r="P199" s="59">
        <f t="shared" ca="1" si="42"/>
        <v>0.72863803091468071</v>
      </c>
      <c r="Q199" s="59">
        <f t="shared" ca="1" si="37"/>
        <v>24.832136588601074</v>
      </c>
    </row>
    <row r="200" spans="4:17" x14ac:dyDescent="0.2">
      <c r="D200">
        <f ca="1">Sheet2!L200</f>
        <v>124.6248142140481</v>
      </c>
      <c r="F200" s="60"/>
      <c r="G200" s="59">
        <f t="shared" ca="1" si="32"/>
        <v>153.43316624837931</v>
      </c>
      <c r="H200" s="59">
        <f t="shared" ca="1" si="33"/>
        <v>153.43316624837931</v>
      </c>
      <c r="I200" s="59">
        <f t="shared" ca="1" si="34"/>
        <v>212.27507267113748</v>
      </c>
      <c r="J200" s="59">
        <f t="shared" ca="1" si="35"/>
        <v>94.591259825621151</v>
      </c>
      <c r="K200" s="59">
        <f t="shared" ca="1" si="38"/>
        <v>150.25536045433464</v>
      </c>
      <c r="L200" s="59">
        <f t="shared" ca="1" si="39"/>
        <v>127.61285613167172</v>
      </c>
      <c r="M200" s="59">
        <f t="shared" ca="1" si="40"/>
        <v>134.16578617885767</v>
      </c>
      <c r="N200" s="51">
        <f t="shared" ca="1" si="36"/>
        <v>-6.5529300471859528</v>
      </c>
      <c r="O200" s="51">
        <f t="shared" ca="1" si="41"/>
        <v>-6.9207548555978686</v>
      </c>
      <c r="P200" s="59">
        <f t="shared" ca="1" si="42"/>
        <v>0.20421553791585723</v>
      </c>
      <c r="Q200" s="59">
        <f t="shared" ca="1" si="37"/>
        <v>26.660912146129903</v>
      </c>
    </row>
    <row r="201" spans="4:17" x14ac:dyDescent="0.2">
      <c r="D201">
        <f ca="1">Sheet2!L201</f>
        <v>128.11021193325305</v>
      </c>
      <c r="F201" s="60"/>
      <c r="G201" s="59">
        <f t="shared" ca="1" si="32"/>
        <v>150.22620644020316</v>
      </c>
      <c r="H201" s="59">
        <f t="shared" ca="1" si="33"/>
        <v>150.22620644020316</v>
      </c>
      <c r="I201" s="59">
        <f t="shared" ca="1" si="34"/>
        <v>205.32636858473654</v>
      </c>
      <c r="J201" s="59">
        <f t="shared" ca="1" si="35"/>
        <v>95.126044295669772</v>
      </c>
      <c r="K201" s="59">
        <f t="shared" ca="1" si="38"/>
        <v>148.1462986904221</v>
      </c>
      <c r="L201" s="59">
        <f t="shared" ca="1" si="39"/>
        <v>127.77864139886552</v>
      </c>
      <c r="M201" s="59">
        <f t="shared" ca="1" si="40"/>
        <v>132.95467132973675</v>
      </c>
      <c r="N201" s="51">
        <f t="shared" ca="1" si="36"/>
        <v>-5.1760299308712376</v>
      </c>
      <c r="O201" s="51">
        <f t="shared" ca="1" si="41"/>
        <v>-5.7576049057801146</v>
      </c>
      <c r="P201" s="59">
        <f t="shared" ca="1" si="42"/>
        <v>3.4853977192049541</v>
      </c>
      <c r="Q201" s="59">
        <f t="shared" ca="1" si="37"/>
        <v>33.011552134588598</v>
      </c>
    </row>
    <row r="202" spans="4:17" x14ac:dyDescent="0.2">
      <c r="D202">
        <f ca="1">Sheet2!L202</f>
        <v>122.9515028451095</v>
      </c>
      <c r="F202" s="60"/>
      <c r="G202" s="59">
        <f t="shared" ca="1" si="32"/>
        <v>147.18222431139739</v>
      </c>
      <c r="H202" s="59">
        <f t="shared" ca="1" si="33"/>
        <v>147.18222431139739</v>
      </c>
      <c r="I202" s="59">
        <f t="shared" ca="1" si="34"/>
        <v>200.18104168774201</v>
      </c>
      <c r="J202" s="59">
        <f t="shared" ca="1" si="35"/>
        <v>94.183406935052773</v>
      </c>
      <c r="K202" s="59">
        <f t="shared" ca="1" si="38"/>
        <v>145.74679432420183</v>
      </c>
      <c r="L202" s="59">
        <f t="shared" ca="1" si="39"/>
        <v>126.16959521428019</v>
      </c>
      <c r="M202" s="59">
        <f t="shared" ca="1" si="40"/>
        <v>130.95403763281132</v>
      </c>
      <c r="N202" s="51">
        <f t="shared" ca="1" si="36"/>
        <v>-4.7844424185311283</v>
      </c>
      <c r="O202" s="51">
        <f t="shared" ca="1" si="41"/>
        <v>-5.1088299142807907</v>
      </c>
      <c r="P202" s="59">
        <f t="shared" ca="1" si="42"/>
        <v>-5.1587090881435529</v>
      </c>
      <c r="Q202" s="59">
        <f t="shared" ca="1" si="37"/>
        <v>23.10226956527309</v>
      </c>
    </row>
    <row r="203" spans="4:17" x14ac:dyDescent="0.2">
      <c r="D203">
        <f ca="1">Sheet2!L203</f>
        <v>118.11209728048161</v>
      </c>
      <c r="F203" s="60"/>
      <c r="G203" s="59">
        <f t="shared" ca="1" si="32"/>
        <v>144.32940049603675</v>
      </c>
      <c r="H203" s="59">
        <f t="shared" ca="1" si="33"/>
        <v>144.32940049603675</v>
      </c>
      <c r="I203" s="59">
        <f t="shared" ca="1" si="34"/>
        <v>196.94783494919881</v>
      </c>
      <c r="J203" s="59">
        <f t="shared" ca="1" si="35"/>
        <v>91.710966042874702</v>
      </c>
      <c r="K203" s="59">
        <f t="shared" ca="1" si="38"/>
        <v>143.11491841527609</v>
      </c>
      <c r="L203" s="59">
        <f t="shared" ca="1" si="39"/>
        <v>123.48376256968068</v>
      </c>
      <c r="M203" s="59">
        <f t="shared" ca="1" si="40"/>
        <v>128.38564956234538</v>
      </c>
      <c r="N203" s="51">
        <f t="shared" ca="1" si="36"/>
        <v>-4.9018869926647</v>
      </c>
      <c r="O203" s="51">
        <f t="shared" ca="1" si="41"/>
        <v>-4.9708679665367308</v>
      </c>
      <c r="P203" s="59">
        <f t="shared" ca="1" si="42"/>
        <v>-4.8394055646278957</v>
      </c>
      <c r="Q203" s="59">
        <f t="shared" ca="1" si="37"/>
        <v>6.9543126188245736</v>
      </c>
    </row>
    <row r="204" spans="4:17" x14ac:dyDescent="0.2">
      <c r="D204">
        <f ca="1">Sheet2!L204</f>
        <v>117.10466562022216</v>
      </c>
      <c r="F204" s="60"/>
      <c r="G204" s="59">
        <f t="shared" ca="1" si="32"/>
        <v>141.57690934516853</v>
      </c>
      <c r="H204" s="59">
        <f t="shared" ca="1" si="33"/>
        <v>141.57690934516853</v>
      </c>
      <c r="I204" s="59">
        <f t="shared" ca="1" si="34"/>
        <v>193.49255763537633</v>
      </c>
      <c r="J204" s="59">
        <f t="shared" ca="1" si="35"/>
        <v>89.661261054960733</v>
      </c>
      <c r="K204" s="59">
        <f t="shared" ca="1" si="38"/>
        <v>140.63775148241382</v>
      </c>
      <c r="L204" s="59">
        <f t="shared" ca="1" si="39"/>
        <v>121.35739691986117</v>
      </c>
      <c r="M204" s="59">
        <f t="shared" ca="1" si="40"/>
        <v>126.12945277392075</v>
      </c>
      <c r="N204" s="51">
        <f t="shared" ca="1" si="36"/>
        <v>-4.7720558540595732</v>
      </c>
      <c r="O204" s="51">
        <f t="shared" ca="1" si="41"/>
        <v>-4.8383265582186263</v>
      </c>
      <c r="P204" s="59">
        <f t="shared" ca="1" si="42"/>
        <v>-1.0074316602594422</v>
      </c>
      <c r="Q204" s="59">
        <f t="shared" ca="1" si="37"/>
        <v>6.9964971480906968</v>
      </c>
    </row>
    <row r="205" spans="4:17" x14ac:dyDescent="0.2">
      <c r="D205">
        <f ca="1">Sheet2!L205</f>
        <v>117.07688025363019</v>
      </c>
      <c r="F205" s="60"/>
      <c r="G205" s="59">
        <f t="shared" ca="1" si="32"/>
        <v>139.13053042706525</v>
      </c>
      <c r="H205" s="59">
        <f t="shared" ca="1" si="33"/>
        <v>139.13053042706525</v>
      </c>
      <c r="I205" s="59">
        <f t="shared" ca="1" si="34"/>
        <v>190.59900743450953</v>
      </c>
      <c r="J205" s="59">
        <f t="shared" ca="1" si="35"/>
        <v>87.662053419620975</v>
      </c>
      <c r="K205" s="59">
        <f t="shared" ca="1" si="38"/>
        <v>138.39385898443442</v>
      </c>
      <c r="L205" s="59">
        <f t="shared" ca="1" si="39"/>
        <v>119.93055803111753</v>
      </c>
      <c r="M205" s="59">
        <f t="shared" ca="1" si="40"/>
        <v>124.31893826986264</v>
      </c>
      <c r="N205" s="51">
        <f t="shared" ca="1" si="36"/>
        <v>-4.3883802387451141</v>
      </c>
      <c r="O205" s="51">
        <f t="shared" ca="1" si="41"/>
        <v>-4.5383623452362851</v>
      </c>
      <c r="P205" s="59">
        <f t="shared" ca="1" si="42"/>
        <v>-2.7785366591970728E-2</v>
      </c>
      <c r="Q205" s="59">
        <f t="shared" ca="1" si="37"/>
        <v>8.9363903156757232</v>
      </c>
    </row>
    <row r="206" spans="4:17" x14ac:dyDescent="0.2">
      <c r="D206">
        <f ca="1">Sheet2!L206</f>
        <v>115.74483941496813</v>
      </c>
      <c r="F206" s="60"/>
      <c r="G206" s="59">
        <f t="shared" ca="1" si="32"/>
        <v>136.87279893991018</v>
      </c>
      <c r="H206" s="59">
        <f t="shared" ca="1" si="33"/>
        <v>136.87279893991018</v>
      </c>
      <c r="I206" s="59">
        <f t="shared" ca="1" si="34"/>
        <v>188.22923941889556</v>
      </c>
      <c r="J206" s="59">
        <f t="shared" ca="1" si="35"/>
        <v>85.516358460924806</v>
      </c>
      <c r="K206" s="59">
        <f t="shared" ca="1" si="38"/>
        <v>136.2368095016281</v>
      </c>
      <c r="L206" s="59">
        <f t="shared" ca="1" si="39"/>
        <v>118.53531849240107</v>
      </c>
      <c r="M206" s="59">
        <f t="shared" ca="1" si="40"/>
        <v>122.60411849888374</v>
      </c>
      <c r="N206" s="51">
        <f t="shared" ca="1" si="36"/>
        <v>-4.068800006482661</v>
      </c>
      <c r="O206" s="51">
        <f t="shared" ca="1" si="41"/>
        <v>-4.2253207860672024</v>
      </c>
      <c r="P206" s="59">
        <f t="shared" ca="1" si="42"/>
        <v>-1.332040838662067</v>
      </c>
      <c r="Q206" s="59">
        <f t="shared" ca="1" si="37"/>
        <v>9.6779615728408714</v>
      </c>
    </row>
    <row r="207" spans="4:17" x14ac:dyDescent="0.2">
      <c r="D207">
        <f ca="1">Sheet2!L207</f>
        <v>111.49338054976221</v>
      </c>
      <c r="F207" s="60"/>
      <c r="G207" s="59">
        <f t="shared" ca="1" si="32"/>
        <v>134.79635824090872</v>
      </c>
      <c r="H207" s="59">
        <f t="shared" ca="1" si="33"/>
        <v>134.79635824090872</v>
      </c>
      <c r="I207" s="59">
        <f t="shared" ca="1" si="34"/>
        <v>187.29140133213349</v>
      </c>
      <c r="J207" s="59">
        <f t="shared" ca="1" si="35"/>
        <v>82.301315149683958</v>
      </c>
      <c r="K207" s="59">
        <f t="shared" ca="1" si="38"/>
        <v>133.88029245859326</v>
      </c>
      <c r="L207" s="59">
        <f t="shared" ca="1" si="39"/>
        <v>116.18800584485479</v>
      </c>
      <c r="M207" s="59">
        <f t="shared" ca="1" si="40"/>
        <v>120.38197090905943</v>
      </c>
      <c r="N207" s="51">
        <f t="shared" ca="1" si="36"/>
        <v>-4.1939650642046473</v>
      </c>
      <c r="O207" s="51">
        <f t="shared" ca="1" si="41"/>
        <v>-4.204416971492166</v>
      </c>
      <c r="P207" s="59">
        <f t="shared" ca="1" si="42"/>
        <v>-4.2514588652059189</v>
      </c>
      <c r="Q207" s="59">
        <f t="shared" ca="1" si="37"/>
        <v>10.228721688935408</v>
      </c>
    </row>
    <row r="208" spans="4:17" x14ac:dyDescent="0.2">
      <c r="D208">
        <f ca="1">Sheet2!L208</f>
        <v>109.33287119648439</v>
      </c>
      <c r="F208" s="60"/>
      <c r="G208" s="59">
        <f t="shared" ca="1" si="32"/>
        <v>132.21696865872258</v>
      </c>
      <c r="H208" s="59">
        <f t="shared" ca="1" si="33"/>
        <v>132.21696865872258</v>
      </c>
      <c r="I208" s="59">
        <f t="shared" ca="1" si="34"/>
        <v>184.0744407174727</v>
      </c>
      <c r="J208" s="59">
        <f t="shared" ca="1" si="35"/>
        <v>80.359496599972459</v>
      </c>
      <c r="K208" s="59">
        <f t="shared" ca="1" si="38"/>
        <v>131.5424428145829</v>
      </c>
      <c r="L208" s="59">
        <f t="shared" ca="1" si="39"/>
        <v>113.90296096206467</v>
      </c>
      <c r="M208" s="59">
        <f t="shared" ca="1" si="40"/>
        <v>118.17215096654444</v>
      </c>
      <c r="N208" s="51">
        <f t="shared" ca="1" si="36"/>
        <v>-4.2691900044797677</v>
      </c>
      <c r="O208" s="51">
        <f t="shared" ca="1" si="41"/>
        <v>-4.2475989934839005</v>
      </c>
      <c r="P208" s="59">
        <f t="shared" ca="1" si="42"/>
        <v>-2.160509353277817</v>
      </c>
      <c r="Q208" s="59">
        <f t="shared" ca="1" si="37"/>
        <v>10.666617725761327</v>
      </c>
    </row>
    <row r="209" spans="4:17" x14ac:dyDescent="0.2">
      <c r="D209">
        <f ca="1">Sheet2!L209</f>
        <v>104.25341256391094</v>
      </c>
      <c r="F209" s="60"/>
      <c r="G209" s="59">
        <f t="shared" ca="1" si="32"/>
        <v>128.78923266547181</v>
      </c>
      <c r="H209" s="59">
        <f t="shared" ca="1" si="33"/>
        <v>128.78923266547181</v>
      </c>
      <c r="I209" s="59">
        <f t="shared" ca="1" si="34"/>
        <v>176.23501169262929</v>
      </c>
      <c r="J209" s="59">
        <f t="shared" ca="1" si="35"/>
        <v>81.343453638314344</v>
      </c>
      <c r="K209" s="59">
        <f t="shared" ca="1" si="38"/>
        <v>128.94348755261416</v>
      </c>
      <c r="L209" s="59">
        <f t="shared" ca="1" si="39"/>
        <v>110.68644482934677</v>
      </c>
      <c r="M209" s="59">
        <f t="shared" ca="1" si="40"/>
        <v>115.38840328601773</v>
      </c>
      <c r="N209" s="51">
        <f t="shared" ca="1" si="36"/>
        <v>-4.7019584566709653</v>
      </c>
      <c r="O209" s="51">
        <f t="shared" ca="1" si="41"/>
        <v>-4.5505053022752771</v>
      </c>
      <c r="P209" s="59">
        <f t="shared" ca="1" si="42"/>
        <v>-5.0794586325734485</v>
      </c>
      <c r="Q209" s="59">
        <f t="shared" ca="1" si="37"/>
        <v>11.366437327003212</v>
      </c>
    </row>
    <row r="210" spans="4:17" x14ac:dyDescent="0.2">
      <c r="D210">
        <f ca="1">Sheet2!L210</f>
        <v>103.37010963272203</v>
      </c>
      <c r="F210" s="60"/>
      <c r="G210" s="59">
        <f t="shared" ca="1" si="32"/>
        <v>125.38685619442779</v>
      </c>
      <c r="H210" s="59">
        <f t="shared" ca="1" si="33"/>
        <v>125.38685619442779</v>
      </c>
      <c r="I210" s="59">
        <f t="shared" ca="1" si="34"/>
        <v>166.53100731419954</v>
      </c>
      <c r="J210" s="59">
        <f t="shared" ca="1" si="35"/>
        <v>84.242705074656058</v>
      </c>
      <c r="K210" s="59">
        <f t="shared" ca="1" si="38"/>
        <v>126.50792775071967</v>
      </c>
      <c r="L210" s="59">
        <f t="shared" ca="1" si="39"/>
        <v>108.24766643047187</v>
      </c>
      <c r="M210" s="59">
        <f t="shared" ca="1" si="40"/>
        <v>112.98474455535859</v>
      </c>
      <c r="N210" s="51">
        <f t="shared" ca="1" si="36"/>
        <v>-4.7370781248867218</v>
      </c>
      <c r="O210" s="51">
        <f t="shared" ca="1" si="41"/>
        <v>-4.6748871840162405</v>
      </c>
      <c r="P210" s="59">
        <f t="shared" ca="1" si="42"/>
        <v>-0.88330293118890779</v>
      </c>
      <c r="Q210" s="59">
        <f t="shared" ca="1" si="37"/>
        <v>12.634263221925522</v>
      </c>
    </row>
    <row r="211" spans="4:17" x14ac:dyDescent="0.2">
      <c r="D211">
        <f ca="1">Sheet2!L211</f>
        <v>102.6457120557999</v>
      </c>
      <c r="F211" s="60"/>
      <c r="G211" s="59">
        <f t="shared" ca="1" si="32"/>
        <v>122.63506700935515</v>
      </c>
      <c r="H211" s="59">
        <f t="shared" ca="1" si="33"/>
        <v>122.63506700935515</v>
      </c>
      <c r="I211" s="59">
        <f t="shared" ca="1" si="34"/>
        <v>160.36152216494503</v>
      </c>
      <c r="J211" s="59">
        <f t="shared" ca="1" si="35"/>
        <v>84.908611853765265</v>
      </c>
      <c r="K211" s="59">
        <f t="shared" ca="1" si="38"/>
        <v>124.23533577977494</v>
      </c>
      <c r="L211" s="59">
        <f t="shared" ca="1" si="39"/>
        <v>106.38034830558124</v>
      </c>
      <c r="M211" s="59">
        <f t="shared" ca="1" si="40"/>
        <v>110.91693805544686</v>
      </c>
      <c r="N211" s="51">
        <f t="shared" ca="1" si="36"/>
        <v>-4.5365897498656267</v>
      </c>
      <c r="O211" s="51">
        <f t="shared" ca="1" si="41"/>
        <v>-4.582688894582498</v>
      </c>
      <c r="P211" s="59">
        <f t="shared" ca="1" si="42"/>
        <v>-0.72439757692212936</v>
      </c>
      <c r="Q211" s="59">
        <f t="shared" ca="1" si="37"/>
        <v>13.877728902656884</v>
      </c>
    </row>
    <row r="212" spans="4:17" x14ac:dyDescent="0.2">
      <c r="D212">
        <f ca="1">Sheet2!L212</f>
        <v>104.32981468428778</v>
      </c>
      <c r="F212" s="60"/>
      <c r="G212" s="59">
        <f t="shared" ca="1" si="32"/>
        <v>120.22350563035312</v>
      </c>
      <c r="H212" s="59">
        <f t="shared" ca="1" si="33"/>
        <v>120.22350563035312</v>
      </c>
      <c r="I212" s="59">
        <f t="shared" ca="1" si="34"/>
        <v>154.1926604275815</v>
      </c>
      <c r="J212" s="59">
        <f t="shared" ca="1" si="35"/>
        <v>86.254350833124732</v>
      </c>
      <c r="K212" s="59">
        <f t="shared" ca="1" si="38"/>
        <v>122.33957186591903</v>
      </c>
      <c r="L212" s="59">
        <f t="shared" ca="1" si="39"/>
        <v>105.69683709848343</v>
      </c>
      <c r="M212" s="59">
        <f t="shared" ca="1" si="40"/>
        <v>109.59951338121505</v>
      </c>
      <c r="N212" s="51">
        <f t="shared" ca="1" si="36"/>
        <v>-3.902676282731619</v>
      </c>
      <c r="O212" s="51">
        <f t="shared" ca="1" si="41"/>
        <v>-4.1293471533485793</v>
      </c>
      <c r="P212" s="59">
        <f t="shared" ca="1" si="42"/>
        <v>1.684102628487878</v>
      </c>
      <c r="Q212" s="59">
        <f t="shared" ca="1" si="37"/>
        <v>19.331523997769452</v>
      </c>
    </row>
    <row r="213" spans="4:17" x14ac:dyDescent="0.2">
      <c r="D213">
        <f ca="1">Sheet2!L213</f>
        <v>98.189474341501921</v>
      </c>
      <c r="F213" s="60"/>
      <c r="G213" s="59">
        <f t="shared" ref="G213:G251" ca="1" si="43">SUM(D194:D213)/20</f>
        <v>117.84040746786857</v>
      </c>
      <c r="H213" s="59">
        <f t="shared" ca="1" si="33"/>
        <v>117.84040746786857</v>
      </c>
      <c r="I213" s="59">
        <f t="shared" ca="1" si="34"/>
        <v>150.09743046124419</v>
      </c>
      <c r="J213" s="59">
        <f t="shared" ca="1" si="35"/>
        <v>85.583384474492959</v>
      </c>
      <c r="K213" s="59">
        <f t="shared" ca="1" si="38"/>
        <v>120.03956257787931</v>
      </c>
      <c r="L213" s="59">
        <f t="shared" ca="1" si="39"/>
        <v>103.19438284615626</v>
      </c>
      <c r="M213" s="59">
        <f t="shared" ca="1" si="40"/>
        <v>107.31750557327243</v>
      </c>
      <c r="N213" s="51">
        <f t="shared" ca="1" si="36"/>
        <v>-4.1231227271161686</v>
      </c>
      <c r="O213" s="51">
        <f t="shared" ca="1" si="41"/>
        <v>-4.1251975358603055</v>
      </c>
      <c r="P213" s="59">
        <f t="shared" ca="1" si="42"/>
        <v>-6.140340342785862</v>
      </c>
      <c r="Q213" s="59">
        <f t="shared" ca="1" si="37"/>
        <v>14.531978669548167</v>
      </c>
    </row>
    <row r="214" spans="4:17" x14ac:dyDescent="0.2">
      <c r="D214">
        <f ca="1">Sheet2!L214</f>
        <v>102.94089855270454</v>
      </c>
      <c r="F214" s="60"/>
      <c r="G214" s="59">
        <f t="shared" ca="1" si="43"/>
        <v>115.89156917073656</v>
      </c>
      <c r="H214" s="59">
        <f t="shared" ca="1" si="33"/>
        <v>115.89156917073656</v>
      </c>
      <c r="I214" s="59">
        <f t="shared" ca="1" si="34"/>
        <v>145.35171402487379</v>
      </c>
      <c r="J214" s="59">
        <f t="shared" ca="1" si="35"/>
        <v>86.431424316599347</v>
      </c>
      <c r="K214" s="59">
        <f t="shared" ca="1" si="38"/>
        <v>118.41111838500552</v>
      </c>
      <c r="L214" s="59">
        <f t="shared" ca="1" si="39"/>
        <v>103.10988808167237</v>
      </c>
      <c r="M214" s="59">
        <f t="shared" ca="1" si="40"/>
        <v>106.44218416915885</v>
      </c>
      <c r="N214" s="51">
        <f t="shared" ca="1" si="36"/>
        <v>-3.3322960874864833</v>
      </c>
      <c r="O214" s="51">
        <f t="shared" ca="1" si="41"/>
        <v>-3.5965965702777574</v>
      </c>
      <c r="P214" s="59">
        <f t="shared" ca="1" si="42"/>
        <v>4.7514242112026182</v>
      </c>
      <c r="Q214" s="59">
        <f t="shared" ca="1" si="37"/>
        <v>23.891009862581598</v>
      </c>
    </row>
    <row r="215" spans="4:17" x14ac:dyDescent="0.2">
      <c r="D215">
        <f ca="1">Sheet2!L215</f>
        <v>96.711376672567837</v>
      </c>
      <c r="F215" s="60"/>
      <c r="G215" s="59">
        <f t="shared" ca="1" si="43"/>
        <v>114.0127409940967</v>
      </c>
      <c r="H215" s="59">
        <f t="shared" ca="1" si="33"/>
        <v>114.0127409940967</v>
      </c>
      <c r="I215" s="59">
        <f t="shared" ca="1" si="34"/>
        <v>143.19360303535515</v>
      </c>
      <c r="J215" s="59">
        <f t="shared" ca="1" si="35"/>
        <v>84.831878952838252</v>
      </c>
      <c r="K215" s="59">
        <f t="shared" ca="1" si="38"/>
        <v>116.34447631715432</v>
      </c>
      <c r="L215" s="59">
        <f t="shared" ca="1" si="39"/>
        <v>100.9770509453042</v>
      </c>
      <c r="M215" s="59">
        <f t="shared" ca="1" si="40"/>
        <v>104.49602266984064</v>
      </c>
      <c r="N215" s="51">
        <f t="shared" ca="1" si="36"/>
        <v>-3.518971724536442</v>
      </c>
      <c r="O215" s="51">
        <f t="shared" ca="1" si="41"/>
        <v>-3.5448466731168811</v>
      </c>
      <c r="P215" s="59">
        <f t="shared" ca="1" si="42"/>
        <v>-6.2295218801367014</v>
      </c>
      <c r="Q215" s="59">
        <f t="shared" ca="1" si="37"/>
        <v>14.537029556146152</v>
      </c>
    </row>
    <row r="216" spans="4:17" x14ac:dyDescent="0.2">
      <c r="D216">
        <f ca="1">Sheet2!L216</f>
        <v>97.133195801853248</v>
      </c>
      <c r="F216" s="60"/>
      <c r="G216" s="59">
        <f t="shared" ca="1" si="43"/>
        <v>112.39420086578055</v>
      </c>
      <c r="H216" s="59">
        <f t="shared" ca="1" si="33"/>
        <v>112.39420086578055</v>
      </c>
      <c r="I216" s="59">
        <f t="shared" ca="1" si="34"/>
        <v>141.52418609410969</v>
      </c>
      <c r="J216" s="59">
        <f t="shared" ca="1" si="35"/>
        <v>83.2642156374514</v>
      </c>
      <c r="K216" s="59">
        <f t="shared" ca="1" si="38"/>
        <v>114.51483055379232</v>
      </c>
      <c r="L216" s="59">
        <f t="shared" ca="1" si="39"/>
        <v>99.69576589748722</v>
      </c>
      <c r="M216" s="59">
        <f t="shared" ca="1" si="40"/>
        <v>103.02345729624318</v>
      </c>
      <c r="N216" s="51">
        <f t="shared" ca="1" si="36"/>
        <v>-3.3276913987559595</v>
      </c>
      <c r="O216" s="51">
        <f t="shared" ca="1" si="41"/>
        <v>-3.4000764902096003</v>
      </c>
      <c r="P216" s="59">
        <f t="shared" ca="1" si="42"/>
        <v>0.4218191292854101</v>
      </c>
      <c r="Q216" s="59">
        <f t="shared" ca="1" si="37"/>
        <v>17.345878495672764</v>
      </c>
    </row>
    <row r="217" spans="4:17" x14ac:dyDescent="0.2">
      <c r="D217">
        <f ca="1">Sheet2!L217</f>
        <v>92.062903295769487</v>
      </c>
      <c r="F217" s="60"/>
      <c r="G217" s="59">
        <f t="shared" ca="1" si="43"/>
        <v>110.71503601152135</v>
      </c>
      <c r="H217" s="59">
        <f t="shared" ca="1" si="33"/>
        <v>110.71503601152135</v>
      </c>
      <c r="I217" s="59">
        <f t="shared" ca="1" si="34"/>
        <v>141.05873081552232</v>
      </c>
      <c r="J217" s="59">
        <f t="shared" ca="1" si="35"/>
        <v>80.371341207520373</v>
      </c>
      <c r="K217" s="59">
        <f t="shared" ca="1" si="38"/>
        <v>112.37655176731396</v>
      </c>
      <c r="L217" s="59">
        <f t="shared" ca="1" si="39"/>
        <v>97.151478363581319</v>
      </c>
      <c r="M217" s="59">
        <f t="shared" ca="1" si="40"/>
        <v>100.83134649614846</v>
      </c>
      <c r="N217" s="51">
        <f t="shared" ca="1" si="36"/>
        <v>-3.6798681325671367</v>
      </c>
      <c r="O217" s="51">
        <f t="shared" ca="1" si="41"/>
        <v>-3.5866042517812913</v>
      </c>
      <c r="P217" s="59">
        <f t="shared" ca="1" si="42"/>
        <v>-5.07029250608376</v>
      </c>
      <c r="Q217" s="59">
        <f t="shared" ca="1" si="37"/>
        <v>17.245160551744448</v>
      </c>
    </row>
    <row r="218" spans="4:17" x14ac:dyDescent="0.2">
      <c r="D218">
        <f ca="1">Sheet2!L218</f>
        <v>86.306971232595828</v>
      </c>
      <c r="F218" s="60"/>
      <c r="G218" s="59">
        <f t="shared" ca="1" si="43"/>
        <v>108.84578654089026</v>
      </c>
      <c r="H218" s="59">
        <f t="shared" ca="1" si="33"/>
        <v>108.84578654089026</v>
      </c>
      <c r="I218" s="59">
        <f t="shared" ca="1" si="34"/>
        <v>141.44981622719263</v>
      </c>
      <c r="J218" s="59">
        <f t="shared" ca="1" si="35"/>
        <v>76.241756854587891</v>
      </c>
      <c r="K218" s="59">
        <f t="shared" ca="1" si="38"/>
        <v>109.89373457353128</v>
      </c>
      <c r="L218" s="59">
        <f t="shared" ca="1" si="39"/>
        <v>93.536642653252827</v>
      </c>
      <c r="M218" s="59">
        <f t="shared" ca="1" si="40"/>
        <v>97.926471443437947</v>
      </c>
      <c r="N218" s="51">
        <f t="shared" ca="1" si="36"/>
        <v>-4.3898287901851205</v>
      </c>
      <c r="O218" s="51">
        <f t="shared" ca="1" si="41"/>
        <v>-4.1220872773838444</v>
      </c>
      <c r="P218" s="59">
        <f t="shared" ca="1" si="42"/>
        <v>-5.7559320631736597</v>
      </c>
      <c r="Q218" s="59">
        <f t="shared" ca="1" si="37"/>
        <v>15.405478193909985</v>
      </c>
    </row>
    <row r="219" spans="4:17" x14ac:dyDescent="0.2">
      <c r="D219">
        <f ca="1">Sheet2!L219</f>
        <v>88.397897692384319</v>
      </c>
      <c r="F219" s="60"/>
      <c r="G219" s="59">
        <f t="shared" ca="1" si="43"/>
        <v>107.04465149170287</v>
      </c>
      <c r="H219" s="59">
        <f t="shared" ca="1" si="33"/>
        <v>107.04465149170287</v>
      </c>
      <c r="I219" s="59">
        <f t="shared" ca="1" si="34"/>
        <v>140.31728587809826</v>
      </c>
      <c r="J219" s="59">
        <f t="shared" ca="1" si="35"/>
        <v>73.772017105307469</v>
      </c>
      <c r="K219" s="59">
        <f t="shared" ca="1" si="38"/>
        <v>107.84651201342204</v>
      </c>
      <c r="L219" s="59">
        <f t="shared" ca="1" si="39"/>
        <v>91.823727666296662</v>
      </c>
      <c r="M219" s="59">
        <f t="shared" ca="1" si="40"/>
        <v>96.020756693227241</v>
      </c>
      <c r="N219" s="51">
        <f t="shared" ca="1" si="36"/>
        <v>-4.1970290269305792</v>
      </c>
      <c r="O219" s="51">
        <f t="shared" ca="1" si="41"/>
        <v>-4.1720484437483343</v>
      </c>
      <c r="P219" s="59">
        <f t="shared" ca="1" si="42"/>
        <v>2.0909264597884913</v>
      </c>
      <c r="Q219" s="59">
        <f t="shared" ca="1" si="37"/>
        <v>19.212390980155249</v>
      </c>
    </row>
    <row r="220" spans="4:17" x14ac:dyDescent="0.2">
      <c r="D220">
        <f ca="1">Sheet2!L220</f>
        <v>85.035620304762105</v>
      </c>
      <c r="F220" s="60"/>
      <c r="G220" s="59">
        <f t="shared" ca="1" si="43"/>
        <v>105.06519179623857</v>
      </c>
      <c r="H220" s="59">
        <f t="shared" ca="1" si="33"/>
        <v>105.06519179623857</v>
      </c>
      <c r="I220" s="59">
        <f t="shared" ca="1" si="34"/>
        <v>138.91286318007576</v>
      </c>
      <c r="J220" s="59">
        <f t="shared" ca="1" si="35"/>
        <v>71.217520412401356</v>
      </c>
      <c r="K220" s="59">
        <f t="shared" ca="1" si="38"/>
        <v>105.67404613640682</v>
      </c>
      <c r="L220" s="59">
        <f t="shared" ca="1" si="39"/>
        <v>89.56102521245181</v>
      </c>
      <c r="M220" s="59">
        <f t="shared" ca="1" si="40"/>
        <v>93.823729415534217</v>
      </c>
      <c r="N220" s="51">
        <f t="shared" ca="1" si="36"/>
        <v>-4.2627042030824072</v>
      </c>
      <c r="O220" s="51">
        <f t="shared" ca="1" si="41"/>
        <v>-4.2324856166377165</v>
      </c>
      <c r="P220" s="59">
        <f t="shared" ca="1" si="42"/>
        <v>-3.3622773876222141</v>
      </c>
      <c r="Q220" s="59">
        <f t="shared" ca="1" si="37"/>
        <v>18.409899769715352</v>
      </c>
    </row>
    <row r="221" spans="4:17" x14ac:dyDescent="0.2">
      <c r="D221">
        <f ca="1">Sheet2!L221</f>
        <v>92.717037966396731</v>
      </c>
      <c r="F221" s="60"/>
      <c r="G221" s="59">
        <f t="shared" ca="1" si="43"/>
        <v>103.29553309789574</v>
      </c>
      <c r="H221" s="59">
        <f t="shared" ca="1" si="33"/>
        <v>103.29553309789574</v>
      </c>
      <c r="I221" s="59">
        <f t="shared" ca="1" si="34"/>
        <v>134.44105847890336</v>
      </c>
      <c r="J221" s="59">
        <f t="shared" ca="1" si="35"/>
        <v>72.150007716888126</v>
      </c>
      <c r="K221" s="59">
        <f t="shared" ca="1" si="38"/>
        <v>104.44004535831061</v>
      </c>
      <c r="L221" s="59">
        <f t="shared" ca="1" si="39"/>
        <v>90.613029463766793</v>
      </c>
      <c r="M221" s="59">
        <f t="shared" ca="1" si="40"/>
        <v>93.602391125706731</v>
      </c>
      <c r="N221" s="51">
        <f t="shared" ca="1" si="36"/>
        <v>-2.9893616619399381</v>
      </c>
      <c r="O221" s="51">
        <f t="shared" ca="1" si="41"/>
        <v>-3.4037363135058643</v>
      </c>
      <c r="P221" s="59">
        <f t="shared" ca="1" si="42"/>
        <v>7.6814176616346259</v>
      </c>
      <c r="Q221" s="59">
        <f t="shared" ca="1" si="37"/>
        <v>31.958218714032597</v>
      </c>
    </row>
    <row r="222" spans="4:17" x14ac:dyDescent="0.2">
      <c r="D222">
        <f ca="1">Sheet2!L222</f>
        <v>95.935248881396006</v>
      </c>
      <c r="F222" s="60"/>
      <c r="G222" s="59">
        <f t="shared" ca="1" si="43"/>
        <v>101.94472039971005</v>
      </c>
      <c r="H222" s="59">
        <f t="shared" ca="1" si="33"/>
        <v>101.94472039971005</v>
      </c>
      <c r="I222" s="59">
        <f t="shared" ca="1" si="34"/>
        <v>130.63793386566019</v>
      </c>
      <c r="J222" s="59">
        <f t="shared" ca="1" si="35"/>
        <v>73.251506933759913</v>
      </c>
      <c r="K222" s="59">
        <f t="shared" ca="1" si="38"/>
        <v>103.63006474146161</v>
      </c>
      <c r="L222" s="59">
        <f t="shared" ca="1" si="39"/>
        <v>92.38710260297654</v>
      </c>
      <c r="M222" s="59">
        <f t="shared" ca="1" si="40"/>
        <v>94.068962676844592</v>
      </c>
      <c r="N222" s="51">
        <f t="shared" ca="1" si="36"/>
        <v>-1.6818600738680516</v>
      </c>
      <c r="O222" s="51">
        <f t="shared" ca="1" si="41"/>
        <v>-2.2558188204139893</v>
      </c>
      <c r="P222" s="59">
        <f t="shared" ca="1" si="42"/>
        <v>3.2182109149992755</v>
      </c>
      <c r="Q222" s="59">
        <f t="shared" ca="1" si="37"/>
        <v>37.382973988591885</v>
      </c>
    </row>
    <row r="223" spans="4:17" x14ac:dyDescent="0.2">
      <c r="D223">
        <f ca="1">Sheet2!L223</f>
        <v>89.549912655307082</v>
      </c>
      <c r="F223" s="60"/>
      <c r="G223" s="59">
        <f t="shared" ca="1" si="43"/>
        <v>100.51661116845132</v>
      </c>
      <c r="H223" s="59">
        <f t="shared" ca="1" si="33"/>
        <v>100.51661116845132</v>
      </c>
      <c r="I223" s="59">
        <f t="shared" ca="1" si="34"/>
        <v>128.16035514732866</v>
      </c>
      <c r="J223" s="59">
        <f t="shared" ca="1" si="35"/>
        <v>72.872867189573981</v>
      </c>
      <c r="K223" s="59">
        <f t="shared" ca="1" si="38"/>
        <v>102.28909787611357</v>
      </c>
      <c r="L223" s="59">
        <f t="shared" ca="1" si="39"/>
        <v>91.441372620420069</v>
      </c>
      <c r="M223" s="59">
        <f t="shared" ca="1" si="40"/>
        <v>93.16515267253709</v>
      </c>
      <c r="N223" s="51">
        <f t="shared" ca="1" si="36"/>
        <v>-1.7237800521170215</v>
      </c>
      <c r="O223" s="51">
        <f t="shared" ca="1" si="41"/>
        <v>-1.901126308216011</v>
      </c>
      <c r="P223" s="59">
        <f t="shared" ca="1" si="42"/>
        <v>-6.3853362260889241</v>
      </c>
      <c r="Q223" s="59">
        <f t="shared" ca="1" si="37"/>
        <v>36.485580338522553</v>
      </c>
    </row>
    <row r="224" spans="4:17" x14ac:dyDescent="0.2">
      <c r="D224">
        <f ca="1">Sheet2!L224</f>
        <v>90.903611658372853</v>
      </c>
      <c r="F224" s="60"/>
      <c r="G224" s="59">
        <f t="shared" ca="1" si="43"/>
        <v>99.206558470358857</v>
      </c>
      <c r="H224" s="59">
        <f t="shared" ca="1" si="33"/>
        <v>99.206558470358857</v>
      </c>
      <c r="I224" s="59">
        <f t="shared" ca="1" si="34"/>
        <v>125.24064391120046</v>
      </c>
      <c r="J224" s="59">
        <f t="shared" ca="1" si="35"/>
        <v>73.172473029517249</v>
      </c>
      <c r="K224" s="59">
        <f t="shared" ca="1" si="38"/>
        <v>101.20476585537635</v>
      </c>
      <c r="L224" s="59">
        <f t="shared" ca="1" si="39"/>
        <v>91.26211896640433</v>
      </c>
      <c r="M224" s="59">
        <f t="shared" ca="1" si="40"/>
        <v>92.712844469704251</v>
      </c>
      <c r="N224" s="51">
        <f t="shared" ca="1" si="36"/>
        <v>-1.4507255032999211</v>
      </c>
      <c r="O224" s="51">
        <f t="shared" ca="1" si="41"/>
        <v>-1.6008591049386178</v>
      </c>
      <c r="P224" s="59">
        <f t="shared" ca="1" si="42"/>
        <v>1.3536990030657705</v>
      </c>
      <c r="Q224" s="59">
        <f t="shared" ca="1" si="37"/>
        <v>38.63990651421939</v>
      </c>
    </row>
    <row r="225" spans="4:17" x14ac:dyDescent="0.2">
      <c r="D225">
        <f ca="1">Sheet2!L225</f>
        <v>89.527022211097943</v>
      </c>
      <c r="F225" s="60"/>
      <c r="G225" s="59">
        <f t="shared" ca="1" si="43"/>
        <v>97.829065568232267</v>
      </c>
      <c r="H225" s="59">
        <f t="shared" ca="1" si="33"/>
        <v>97.829065568232267</v>
      </c>
      <c r="I225" s="59">
        <f t="shared" ca="1" si="34"/>
        <v>121.76339221969731</v>
      </c>
      <c r="J225" s="59">
        <f t="shared" ca="1" si="35"/>
        <v>73.894738916767224</v>
      </c>
      <c r="K225" s="59">
        <f t="shared" ca="1" si="38"/>
        <v>100.09259979401651</v>
      </c>
      <c r="L225" s="59">
        <f t="shared" ca="1" si="39"/>
        <v>90.683753381302211</v>
      </c>
      <c r="M225" s="59">
        <f t="shared" ca="1" si="40"/>
        <v>92.07568001798299</v>
      </c>
      <c r="N225" s="51">
        <f t="shared" ca="1" si="36"/>
        <v>-1.391926636680779</v>
      </c>
      <c r="O225" s="51">
        <f t="shared" ca="1" si="41"/>
        <v>-1.4615707927667252</v>
      </c>
      <c r="P225" s="59">
        <f t="shared" ca="1" si="42"/>
        <v>-1.3765894472749096</v>
      </c>
      <c r="Q225" s="59">
        <f t="shared" ca="1" si="37"/>
        <v>38.186020074788573</v>
      </c>
    </row>
    <row r="226" spans="4:17" x14ac:dyDescent="0.2">
      <c r="D226">
        <f ca="1">Sheet2!L226</f>
        <v>92.043464426780531</v>
      </c>
      <c r="F226" s="60"/>
      <c r="G226" s="59">
        <f t="shared" ca="1" si="43"/>
        <v>96.64399681882287</v>
      </c>
      <c r="H226" s="59">
        <f t="shared" ca="1" si="33"/>
        <v>96.64399681882287</v>
      </c>
      <c r="I226" s="59">
        <f t="shared" ca="1" si="34"/>
        <v>117.79202400867086</v>
      </c>
      <c r="J226" s="59">
        <f t="shared" ca="1" si="35"/>
        <v>75.495969628974876</v>
      </c>
      <c r="K226" s="59">
        <f t="shared" ca="1" si="38"/>
        <v>99.326015473327359</v>
      </c>
      <c r="L226" s="59">
        <f t="shared" ca="1" si="39"/>
        <v>91.136990396461655</v>
      </c>
      <c r="M226" s="59">
        <f t="shared" ca="1" si="40"/>
        <v>92.069236899742492</v>
      </c>
      <c r="N226" s="51">
        <f t="shared" ca="1" si="36"/>
        <v>-0.93224650328083669</v>
      </c>
      <c r="O226" s="51">
        <f t="shared" ca="1" si="41"/>
        <v>-1.1086879331094663</v>
      </c>
      <c r="P226" s="59">
        <f t="shared" ca="1" si="42"/>
        <v>2.5164422156825879</v>
      </c>
      <c r="Q226" s="59">
        <f t="shared" ca="1" si="37"/>
        <v>39.098998976940621</v>
      </c>
    </row>
    <row r="227" spans="4:17" x14ac:dyDescent="0.2">
      <c r="D227">
        <f ca="1">Sheet2!L227</f>
        <v>92.351884190612822</v>
      </c>
      <c r="F227" s="60"/>
      <c r="G227" s="59">
        <f t="shared" ca="1" si="43"/>
        <v>95.686922000865408</v>
      </c>
      <c r="H227" s="59">
        <f t="shared" ca="1" si="33"/>
        <v>95.686922000865408</v>
      </c>
      <c r="I227" s="59">
        <f t="shared" ca="1" si="34"/>
        <v>114.64775883335825</v>
      </c>
      <c r="J227" s="59">
        <f t="shared" ca="1" si="35"/>
        <v>76.726085168372563</v>
      </c>
      <c r="K227" s="59">
        <f t="shared" ca="1" si="38"/>
        <v>98.661812494021206</v>
      </c>
      <c r="L227" s="59">
        <f t="shared" ca="1" si="39"/>
        <v>91.541954994512054</v>
      </c>
      <c r="M227" s="59">
        <f t="shared" ca="1" si="40"/>
        <v>92.125766357916561</v>
      </c>
      <c r="N227" s="51">
        <f t="shared" ca="1" si="36"/>
        <v>-0.58381136340450723</v>
      </c>
      <c r="O227" s="51">
        <f t="shared" ca="1" si="41"/>
        <v>-0.75877021997282701</v>
      </c>
      <c r="P227" s="59">
        <f t="shared" ca="1" si="42"/>
        <v>0.30841976383229053</v>
      </c>
      <c r="Q227" s="59">
        <f t="shared" ca="1" si="37"/>
        <v>44.222759923814245</v>
      </c>
    </row>
    <row r="228" spans="4:17" x14ac:dyDescent="0.2">
      <c r="D228">
        <f ca="1">Sheet2!L228</f>
        <v>92.2305109461402</v>
      </c>
      <c r="F228" s="60"/>
      <c r="G228" s="59">
        <f t="shared" ca="1" si="43"/>
        <v>94.831803988348199</v>
      </c>
      <c r="H228" s="59">
        <f t="shared" ca="1" si="33"/>
        <v>94.831803988348199</v>
      </c>
      <c r="I228" s="59">
        <f t="shared" ca="1" si="34"/>
        <v>111.69389954712059</v>
      </c>
      <c r="J228" s="59">
        <f t="shared" ca="1" si="35"/>
        <v>77.969708429575803</v>
      </c>
      <c r="K228" s="59">
        <f t="shared" ca="1" si="38"/>
        <v>98.049307584699207</v>
      </c>
      <c r="L228" s="59">
        <f t="shared" ca="1" si="39"/>
        <v>91.771473645054783</v>
      </c>
      <c r="M228" s="59">
        <f t="shared" ca="1" si="40"/>
        <v>92.146715275561291</v>
      </c>
      <c r="N228" s="51">
        <f t="shared" ca="1" si="36"/>
        <v>-0.37524163050650827</v>
      </c>
      <c r="O228" s="51">
        <f t="shared" ca="1" si="41"/>
        <v>-0.50308449366194785</v>
      </c>
      <c r="P228" s="59">
        <f t="shared" ca="1" si="42"/>
        <v>-0.12137324447262188</v>
      </c>
      <c r="Q228" s="59">
        <f t="shared" ca="1" si="37"/>
        <v>38.330942847517605</v>
      </c>
    </row>
    <row r="229" spans="4:17" x14ac:dyDescent="0.2">
      <c r="D229">
        <f ca="1">Sheet2!L229</f>
        <v>93.179355026595331</v>
      </c>
      <c r="F229" s="60"/>
      <c r="G229" s="59">
        <f t="shared" ca="1" si="43"/>
        <v>94.278101111482428</v>
      </c>
      <c r="H229" s="59">
        <f t="shared" ca="1" si="33"/>
        <v>94.278101111482428</v>
      </c>
      <c r="I229" s="59">
        <f t="shared" ca="1" si="34"/>
        <v>110.01484263063602</v>
      </c>
      <c r="J229" s="59">
        <f t="shared" ca="1" si="35"/>
        <v>78.541359592328831</v>
      </c>
      <c r="K229" s="59">
        <f t="shared" ca="1" si="38"/>
        <v>97.585502579165507</v>
      </c>
      <c r="L229" s="59">
        <f t="shared" ca="1" si="39"/>
        <v>92.240767438901642</v>
      </c>
      <c r="M229" s="59">
        <f t="shared" ca="1" si="40"/>
        <v>92.353243225768097</v>
      </c>
      <c r="N229" s="51">
        <f t="shared" ca="1" si="36"/>
        <v>-0.11247578686645454</v>
      </c>
      <c r="O229" s="51">
        <f t="shared" ca="1" si="41"/>
        <v>-0.242678689131619</v>
      </c>
      <c r="P229" s="59">
        <f t="shared" ca="1" si="42"/>
        <v>0.94884408045513169</v>
      </c>
      <c r="Q229" s="59">
        <f t="shared" ca="1" si="37"/>
        <v>45.651459956772754</v>
      </c>
    </row>
    <row r="230" spans="4:17" x14ac:dyDescent="0.2">
      <c r="D230">
        <f ca="1">Sheet2!L230</f>
        <v>90.442934562503837</v>
      </c>
      <c r="F230" s="60"/>
      <c r="G230" s="59">
        <f t="shared" ca="1" si="43"/>
        <v>93.631742357971518</v>
      </c>
      <c r="H230" s="59">
        <f t="shared" ca="1" si="33"/>
        <v>93.631742357971518</v>
      </c>
      <c r="I230" s="59">
        <f t="shared" ca="1" si="34"/>
        <v>108.37185650792347</v>
      </c>
      <c r="J230" s="59">
        <f t="shared" ca="1" si="35"/>
        <v>78.891628208019569</v>
      </c>
      <c r="K230" s="59">
        <f t="shared" ca="1" si="38"/>
        <v>96.905258006150106</v>
      </c>
      <c r="L230" s="59">
        <f t="shared" ca="1" si="39"/>
        <v>91.641489813435712</v>
      </c>
      <c r="M230" s="59">
        <f t="shared" ca="1" si="40"/>
        <v>91.971181493115239</v>
      </c>
      <c r="N230" s="51">
        <f t="shared" ca="1" si="36"/>
        <v>-0.32969167967952728</v>
      </c>
      <c r="O230" s="51">
        <f t="shared" ca="1" si="41"/>
        <v>-0.30068734949689119</v>
      </c>
      <c r="P230" s="59">
        <f t="shared" ca="1" si="42"/>
        <v>-2.7364204640914949</v>
      </c>
      <c r="Q230" s="59">
        <f t="shared" ca="1" si="37"/>
        <v>42.207248565807092</v>
      </c>
    </row>
    <row r="231" spans="4:17" x14ac:dyDescent="0.2">
      <c r="D231">
        <f ca="1">Sheet2!L231</f>
        <v>96.19012504396764</v>
      </c>
      <c r="F231" s="60"/>
      <c r="G231" s="59">
        <f t="shared" ca="1" si="43"/>
        <v>93.308963007379901</v>
      </c>
      <c r="H231" s="59">
        <f t="shared" ca="1" si="33"/>
        <v>93.308963007379901</v>
      </c>
      <c r="I231" s="59">
        <f t="shared" ca="1" si="34"/>
        <v>106.97302174945872</v>
      </c>
      <c r="J231" s="59">
        <f t="shared" ca="1" si="35"/>
        <v>79.644904265301079</v>
      </c>
      <c r="K231" s="59">
        <f t="shared" ca="1" si="38"/>
        <v>96.837150104989874</v>
      </c>
      <c r="L231" s="59">
        <f t="shared" ca="1" si="39"/>
        <v>93.157701556946364</v>
      </c>
      <c r="M231" s="59">
        <f t="shared" ca="1" si="40"/>
        <v>92.814970203285725</v>
      </c>
      <c r="N231" s="51">
        <f t="shared" ca="1" si="36"/>
        <v>0.34273135366063912</v>
      </c>
      <c r="O231" s="51">
        <f t="shared" ca="1" si="41"/>
        <v>0.12825845260812901</v>
      </c>
      <c r="P231" s="59">
        <f t="shared" ca="1" si="42"/>
        <v>5.7471904814638037</v>
      </c>
      <c r="Q231" s="59">
        <f t="shared" ca="1" si="37"/>
        <v>54.732718197543775</v>
      </c>
    </row>
    <row r="232" spans="4:17" x14ac:dyDescent="0.2">
      <c r="D232">
        <f ca="1">Sheet2!L232</f>
        <v>95.02123488375733</v>
      </c>
      <c r="F232" s="60"/>
      <c r="G232" s="59">
        <f t="shared" ca="1" si="43"/>
        <v>92.843534017353392</v>
      </c>
      <c r="H232" s="59">
        <f t="shared" ca="1" si="33"/>
        <v>92.843534017353392</v>
      </c>
      <c r="I232" s="59">
        <f t="shared" ca="1" si="34"/>
        <v>104.58257468828229</v>
      </c>
      <c r="J232" s="59">
        <f t="shared" ca="1" si="35"/>
        <v>81.104493346424491</v>
      </c>
      <c r="K232" s="59">
        <f t="shared" ca="1" si="38"/>
        <v>96.664205798205813</v>
      </c>
      <c r="L232" s="59">
        <f t="shared" ca="1" si="39"/>
        <v>93.778879332550019</v>
      </c>
      <c r="M232" s="59">
        <f t="shared" ca="1" si="40"/>
        <v>93.25622313938004</v>
      </c>
      <c r="N232" s="51">
        <f t="shared" ca="1" si="36"/>
        <v>0.52265619316997913</v>
      </c>
      <c r="O232" s="51">
        <f t="shared" ca="1" si="41"/>
        <v>0.39119027964936243</v>
      </c>
      <c r="P232" s="59">
        <f t="shared" ca="1" si="42"/>
        <v>-1.1688901602103101</v>
      </c>
      <c r="Q232" s="59">
        <f t="shared" ca="1" si="37"/>
        <v>61.167540589911994</v>
      </c>
    </row>
    <row r="233" spans="4:17" x14ac:dyDescent="0.2">
      <c r="D233">
        <f ca="1">Sheet2!L233</f>
        <v>90.384820425073201</v>
      </c>
      <c r="F233" s="60"/>
      <c r="G233" s="59">
        <f t="shared" ca="1" si="43"/>
        <v>92.453301321531939</v>
      </c>
      <c r="H233" s="59">
        <f t="shared" ca="1" si="33"/>
        <v>92.453301321531939</v>
      </c>
      <c r="I233" s="59">
        <f t="shared" ca="1" si="34"/>
        <v>103.75037116200252</v>
      </c>
      <c r="J233" s="59">
        <f t="shared" ca="1" si="35"/>
        <v>81.156231481061354</v>
      </c>
      <c r="K233" s="59">
        <f t="shared" ca="1" si="38"/>
        <v>96.06616909600271</v>
      </c>
      <c r="L233" s="59">
        <f t="shared" ca="1" si="39"/>
        <v>92.64752636339108</v>
      </c>
      <c r="M233" s="59">
        <f t="shared" ca="1" si="40"/>
        <v>92.681942596518667</v>
      </c>
      <c r="N233" s="51">
        <f t="shared" ca="1" si="36"/>
        <v>-3.4416233127586793E-2</v>
      </c>
      <c r="O233" s="51">
        <f t="shared" ca="1" si="41"/>
        <v>0.10745260446472964</v>
      </c>
      <c r="P233" s="59">
        <f t="shared" ca="1" si="42"/>
        <v>-4.6364144586841292</v>
      </c>
      <c r="Q233" s="59">
        <f t="shared" ca="1" si="37"/>
        <v>52.390339031505221</v>
      </c>
    </row>
    <row r="234" spans="4:17" x14ac:dyDescent="0.2">
      <c r="D234">
        <f ca="1">Sheet2!L234</f>
        <v>91.093696521899716</v>
      </c>
      <c r="F234" s="60"/>
      <c r="G234" s="59">
        <f t="shared" ca="1" si="43"/>
        <v>91.860941219991702</v>
      </c>
      <c r="H234" s="59">
        <f t="shared" ca="1" si="33"/>
        <v>91.860941219991702</v>
      </c>
      <c r="I234" s="59">
        <f t="shared" ca="1" si="34"/>
        <v>100.90458442024615</v>
      </c>
      <c r="J234" s="59">
        <f t="shared" ca="1" si="35"/>
        <v>82.817298019737251</v>
      </c>
      <c r="K234" s="59">
        <f t="shared" ca="1" si="38"/>
        <v>95.592600279421475</v>
      </c>
      <c r="L234" s="59">
        <f t="shared" ca="1" si="39"/>
        <v>92.129583082893959</v>
      </c>
      <c r="M234" s="59">
        <f t="shared" ca="1" si="40"/>
        <v>92.364293381594877</v>
      </c>
      <c r="N234" s="51">
        <f t="shared" ca="1" si="36"/>
        <v>-0.23471029870091797</v>
      </c>
      <c r="O234" s="51">
        <f t="shared" ca="1" si="41"/>
        <v>-0.12065599764570212</v>
      </c>
      <c r="P234" s="59">
        <f t="shared" ca="1" si="42"/>
        <v>0.70887609682651487</v>
      </c>
      <c r="Q234" s="59">
        <f t="shared" ca="1" si="37"/>
        <v>57.785104446403963</v>
      </c>
    </row>
    <row r="235" spans="4:17" x14ac:dyDescent="0.2">
      <c r="D235">
        <f ca="1">Sheet2!L235</f>
        <v>98.931945448745978</v>
      </c>
      <c r="F235" s="60"/>
      <c r="G235" s="59">
        <f t="shared" ca="1" si="43"/>
        <v>91.971969658800589</v>
      </c>
      <c r="H235" s="59">
        <f t="shared" ca="1" si="33"/>
        <v>91.971969658800589</v>
      </c>
      <c r="I235" s="59">
        <f t="shared" ca="1" si="34"/>
        <v>101.57540930309732</v>
      </c>
      <c r="J235" s="59">
        <f t="shared" ca="1" si="35"/>
        <v>82.368530014503861</v>
      </c>
      <c r="K235" s="59">
        <f t="shared" ca="1" si="38"/>
        <v>95.910633152690465</v>
      </c>
      <c r="L235" s="59">
        <f t="shared" ca="1" si="39"/>
        <v>94.397037204844636</v>
      </c>
      <c r="M235" s="59">
        <f t="shared" ca="1" si="40"/>
        <v>93.677823795025091</v>
      </c>
      <c r="N235" s="51">
        <f t="shared" ca="1" si="36"/>
        <v>0.71921340981954529</v>
      </c>
      <c r="O235" s="51">
        <f t="shared" ca="1" si="41"/>
        <v>0.4392569406644628</v>
      </c>
      <c r="P235" s="59">
        <f t="shared" ca="1" si="42"/>
        <v>7.8382489268462621</v>
      </c>
      <c r="Q235" s="59">
        <f t="shared" ca="1" si="37"/>
        <v>57.954581549306596</v>
      </c>
    </row>
    <row r="236" spans="4:17" x14ac:dyDescent="0.2">
      <c r="D236">
        <f ca="1">Sheet2!L236</f>
        <v>102.07688608163609</v>
      </c>
      <c r="F236" s="60"/>
      <c r="G236" s="59">
        <f t="shared" ca="1" si="43"/>
        <v>92.219154172789757</v>
      </c>
      <c r="H236" s="59">
        <f t="shared" ca="1" si="33"/>
        <v>92.219154172789757</v>
      </c>
      <c r="I236" s="59">
        <f t="shared" ca="1" si="34"/>
        <v>103.25451277794235</v>
      </c>
      <c r="J236" s="59">
        <f t="shared" ca="1" si="35"/>
        <v>81.183795567637162</v>
      </c>
      <c r="K236" s="59">
        <f t="shared" ca="1" si="38"/>
        <v>96.49789533639958</v>
      </c>
      <c r="L236" s="59">
        <f t="shared" ca="1" si="39"/>
        <v>96.956986830441792</v>
      </c>
      <c r="M236" s="59">
        <f t="shared" ca="1" si="40"/>
        <v>95.357636252347291</v>
      </c>
      <c r="N236" s="51">
        <f t="shared" ca="1" si="36"/>
        <v>1.5993505780945014</v>
      </c>
      <c r="O236" s="51">
        <f t="shared" ca="1" si="41"/>
        <v>1.2126526989511552</v>
      </c>
      <c r="P236" s="59">
        <f t="shared" ca="1" si="42"/>
        <v>3.1449406328901119</v>
      </c>
      <c r="Q236" s="59">
        <f t="shared" ca="1" si="37"/>
        <v>57.875572918227185</v>
      </c>
    </row>
    <row r="237" spans="4:17" x14ac:dyDescent="0.2">
      <c r="D237">
        <f ca="1">Sheet2!L237</f>
        <v>106.26549608689244</v>
      </c>
      <c r="F237" s="60"/>
      <c r="G237" s="59">
        <f t="shared" ca="1" si="43"/>
        <v>92.929283812345886</v>
      </c>
      <c r="H237" s="59">
        <f t="shared" ca="1" si="33"/>
        <v>92.929283812345886</v>
      </c>
      <c r="I237" s="59">
        <f t="shared" ca="1" si="34"/>
        <v>106.93947782350513</v>
      </c>
      <c r="J237" s="59">
        <f t="shared" ca="1" si="35"/>
        <v>78.919089801186644</v>
      </c>
      <c r="K237" s="59">
        <f t="shared" ca="1" si="38"/>
        <v>97.428143026922712</v>
      </c>
      <c r="L237" s="59">
        <f t="shared" ca="1" si="39"/>
        <v>100.05982324925868</v>
      </c>
      <c r="M237" s="59">
        <f t="shared" ca="1" si="40"/>
        <v>97.539208219256324</v>
      </c>
      <c r="N237" s="51">
        <f t="shared" ca="1" si="36"/>
        <v>2.5206150300023609</v>
      </c>
      <c r="O237" s="51">
        <f t="shared" ca="1" si="41"/>
        <v>2.0846275863186259</v>
      </c>
      <c r="P237" s="59">
        <f t="shared" ca="1" si="42"/>
        <v>4.1886100052563506</v>
      </c>
      <c r="Q237" s="59">
        <f t="shared" ca="1" si="37"/>
        <v>72.71450206017775</v>
      </c>
    </row>
    <row r="238" spans="4:17" x14ac:dyDescent="0.2">
      <c r="D238">
        <f ca="1">Sheet2!L238</f>
        <v>105.04637031064641</v>
      </c>
      <c r="F238" s="60"/>
      <c r="G238" s="59">
        <f t="shared" ca="1" si="43"/>
        <v>93.866253766248434</v>
      </c>
      <c r="H238" s="59">
        <f t="shared" ca="1" si="33"/>
        <v>93.866253766248434</v>
      </c>
      <c r="I238" s="59">
        <f t="shared" ca="1" si="34"/>
        <v>109.04127158586405</v>
      </c>
      <c r="J238" s="59">
        <f t="shared" ca="1" si="35"/>
        <v>78.691235946632816</v>
      </c>
      <c r="K238" s="59">
        <f t="shared" ca="1" si="38"/>
        <v>98.153688482515435</v>
      </c>
      <c r="L238" s="59">
        <f t="shared" ca="1" si="39"/>
        <v>101.72200560305461</v>
      </c>
      <c r="M238" s="59">
        <f t="shared" ca="1" si="40"/>
        <v>99.040640637534338</v>
      </c>
      <c r="N238" s="51">
        <f t="shared" ca="1" si="36"/>
        <v>2.6813649655202738</v>
      </c>
      <c r="O238" s="51">
        <f t="shared" ca="1" si="41"/>
        <v>2.4824525057863913</v>
      </c>
      <c r="P238" s="59">
        <f t="shared" ca="1" si="42"/>
        <v>-1.219125776246031</v>
      </c>
      <c r="Q238" s="59">
        <f t="shared" ca="1" si="37"/>
        <v>69.28888412015786</v>
      </c>
    </row>
    <row r="239" spans="4:17" x14ac:dyDescent="0.2">
      <c r="D239">
        <f ca="1">Sheet2!L239</f>
        <v>105.8701316870215</v>
      </c>
      <c r="F239" s="60"/>
      <c r="G239" s="59">
        <f t="shared" ca="1" si="43"/>
        <v>94.739865465980301</v>
      </c>
      <c r="H239" s="59">
        <f t="shared" ca="1" si="33"/>
        <v>94.739865465980301</v>
      </c>
      <c r="I239" s="59">
        <f t="shared" ca="1" si="34"/>
        <v>111.16108357818325</v>
      </c>
      <c r="J239" s="59">
        <f t="shared" ca="1" si="35"/>
        <v>78.318647353777351</v>
      </c>
      <c r="K239" s="59">
        <f t="shared" ca="1" si="38"/>
        <v>98.888587835325538</v>
      </c>
      <c r="L239" s="59">
        <f t="shared" ca="1" si="39"/>
        <v>103.10471429771025</v>
      </c>
      <c r="M239" s="59">
        <f t="shared" ca="1" si="40"/>
        <v>100.40653884743178</v>
      </c>
      <c r="N239" s="51">
        <f t="shared" ca="1" si="36"/>
        <v>2.6981754502784696</v>
      </c>
      <c r="O239" s="51">
        <f t="shared" ca="1" si="41"/>
        <v>2.6262678021144437</v>
      </c>
      <c r="P239" s="59">
        <f t="shared" ca="1" si="42"/>
        <v>0.82376137637508862</v>
      </c>
      <c r="Q239" s="59">
        <f t="shared" ca="1" si="37"/>
        <v>72.631147776948012</v>
      </c>
    </row>
    <row r="240" spans="4:17" x14ac:dyDescent="0.2">
      <c r="D240">
        <f ca="1">Sheet2!L240</f>
        <v>109.49605487498449</v>
      </c>
      <c r="F240" s="60"/>
      <c r="G240" s="59">
        <f t="shared" ca="1" si="43"/>
        <v>95.962887194491415</v>
      </c>
      <c r="H240" s="59">
        <f t="shared" ca="1" si="33"/>
        <v>95.962887194491415</v>
      </c>
      <c r="I240" s="59">
        <f t="shared" ca="1" si="34"/>
        <v>113.4824305171541</v>
      </c>
      <c r="J240" s="59">
        <f t="shared" ca="1" si="35"/>
        <v>78.443343871828731</v>
      </c>
      <c r="K240" s="59">
        <f t="shared" ca="1" si="38"/>
        <v>99.898822791483525</v>
      </c>
      <c r="L240" s="59">
        <f t="shared" ca="1" si="39"/>
        <v>105.23516115680167</v>
      </c>
      <c r="M240" s="59">
        <f t="shared" ca="1" si="40"/>
        <v>102.22444205294232</v>
      </c>
      <c r="N240" s="51">
        <f t="shared" ca="1" si="36"/>
        <v>3.0107191038593442</v>
      </c>
      <c r="O240" s="51">
        <f t="shared" ca="1" si="41"/>
        <v>2.8825686699443773</v>
      </c>
      <c r="P240" s="59">
        <f t="shared" ca="1" si="42"/>
        <v>3.6259231879629965</v>
      </c>
      <c r="Q240" s="59">
        <f t="shared" ca="1" si="37"/>
        <v>73.4470434492398</v>
      </c>
    </row>
    <row r="241" spans="4:17" x14ac:dyDescent="0.2">
      <c r="D241">
        <f ca="1">Sheet2!L241</f>
        <v>106.59348158637066</v>
      </c>
      <c r="F241" s="60"/>
      <c r="G241" s="59">
        <f t="shared" ca="1" si="43"/>
        <v>96.656709375490095</v>
      </c>
      <c r="H241" s="59">
        <f t="shared" ca="1" si="33"/>
        <v>96.656709375490095</v>
      </c>
      <c r="I241" s="59">
        <f t="shared" ca="1" si="34"/>
        <v>115.20097089595863</v>
      </c>
      <c r="J241" s="59">
        <f t="shared" ca="1" si="35"/>
        <v>78.112447855021557</v>
      </c>
      <c r="K241" s="59">
        <f t="shared" ca="1" si="38"/>
        <v>100.53640934337754</v>
      </c>
      <c r="L241" s="59">
        <f t="shared" ca="1" si="39"/>
        <v>105.68793463332466</v>
      </c>
      <c r="M241" s="59">
        <f t="shared" ca="1" si="40"/>
        <v>103.09824995962799</v>
      </c>
      <c r="N241" s="51">
        <f t="shared" ca="1" si="36"/>
        <v>2.5896846736966666</v>
      </c>
      <c r="O241" s="51">
        <f t="shared" ca="1" si="41"/>
        <v>2.6873126724459038</v>
      </c>
      <c r="P241" s="59">
        <f t="shared" ca="1" si="42"/>
        <v>-2.9025732886138371</v>
      </c>
      <c r="Q241" s="59">
        <f t="shared" ca="1" si="37"/>
        <v>67.88642416336782</v>
      </c>
    </row>
    <row r="242" spans="4:17" x14ac:dyDescent="0.2">
      <c r="D242">
        <f ca="1">Sheet2!L242</f>
        <v>108.55765946459044</v>
      </c>
      <c r="F242" s="60"/>
      <c r="G242" s="59">
        <f t="shared" ca="1" si="43"/>
        <v>97.28782990464984</v>
      </c>
      <c r="H242" s="59">
        <f t="shared" ca="1" si="33"/>
        <v>97.28782990464984</v>
      </c>
      <c r="I242" s="59">
        <f t="shared" ca="1" si="34"/>
        <v>117.2098073571964</v>
      </c>
      <c r="J242" s="59">
        <f t="shared" ca="1" si="35"/>
        <v>77.365852452103283</v>
      </c>
      <c r="K242" s="59">
        <f t="shared" ca="1" si="38"/>
        <v>101.3003379263502</v>
      </c>
      <c r="L242" s="59">
        <f t="shared" ca="1" si="39"/>
        <v>106.64450957707993</v>
      </c>
      <c r="M242" s="59">
        <f t="shared" ca="1" si="40"/>
        <v>104.19013186062048</v>
      </c>
      <c r="N242" s="51">
        <f t="shared" ca="1" si="36"/>
        <v>2.4543777164594474</v>
      </c>
      <c r="O242" s="51">
        <f t="shared" ca="1" si="41"/>
        <v>2.5320227017882662</v>
      </c>
      <c r="P242" s="59">
        <f t="shared" ca="1" si="42"/>
        <v>1.9641778782197861</v>
      </c>
      <c r="Q242" s="59">
        <f t="shared" ca="1" si="37"/>
        <v>69.598537676109686</v>
      </c>
    </row>
    <row r="243" spans="4:17" x14ac:dyDescent="0.2">
      <c r="D243">
        <f ca="1">Sheet2!L243</f>
        <v>110.243763199585</v>
      </c>
      <c r="F243" s="60"/>
      <c r="G243" s="59">
        <f t="shared" ca="1" si="43"/>
        <v>98.322522431863717</v>
      </c>
      <c r="H243" s="59">
        <f t="shared" ca="1" si="33"/>
        <v>98.322522431863717</v>
      </c>
      <c r="I243" s="59">
        <f t="shared" ca="1" si="34"/>
        <v>119.09129596996601</v>
      </c>
      <c r="J243" s="59">
        <f t="shared" ca="1" si="35"/>
        <v>77.553748893761423</v>
      </c>
      <c r="K243" s="59">
        <f t="shared" ca="1" si="38"/>
        <v>102.15209271427732</v>
      </c>
      <c r="L243" s="59">
        <f t="shared" ca="1" si="39"/>
        <v>107.84426078458164</v>
      </c>
      <c r="M243" s="59">
        <f t="shared" ca="1" si="40"/>
        <v>105.40085812841339</v>
      </c>
      <c r="N243" s="51">
        <f t="shared" ca="1" si="36"/>
        <v>2.4434026561682458</v>
      </c>
      <c r="O243" s="51">
        <f t="shared" ca="1" si="41"/>
        <v>2.4729426713749194</v>
      </c>
      <c r="P243" s="59">
        <f t="shared" ca="1" si="42"/>
        <v>1.6861037349945605</v>
      </c>
      <c r="Q243" s="59">
        <f t="shared" ca="1" si="37"/>
        <v>70.12727339846235</v>
      </c>
    </row>
    <row r="244" spans="4:17" x14ac:dyDescent="0.2">
      <c r="D244">
        <f ca="1">Sheet2!L244</f>
        <v>117.51415136713075</v>
      </c>
      <c r="F244" s="60"/>
      <c r="G244" s="59">
        <f t="shared" ca="1" si="43"/>
        <v>99.653049417301617</v>
      </c>
      <c r="H244" s="59">
        <f t="shared" ca="1" si="33"/>
        <v>99.653049417301617</v>
      </c>
      <c r="I244" s="59">
        <f t="shared" ca="1" si="34"/>
        <v>122.93270704362686</v>
      </c>
      <c r="J244" s="59">
        <f t="shared" ca="1" si="35"/>
        <v>76.37339179097637</v>
      </c>
      <c r="K244" s="59">
        <f t="shared" ca="1" si="38"/>
        <v>103.61514591931098</v>
      </c>
      <c r="L244" s="59">
        <f t="shared" ca="1" si="39"/>
        <v>111.06755764543135</v>
      </c>
      <c r="M244" s="59">
        <f t="shared" ca="1" si="40"/>
        <v>107.82351677615688</v>
      </c>
      <c r="N244" s="51">
        <f t="shared" ca="1" si="36"/>
        <v>3.2440408692744711</v>
      </c>
      <c r="O244" s="51">
        <f t="shared" ca="1" si="41"/>
        <v>2.9870081366412871</v>
      </c>
      <c r="P244" s="59">
        <f t="shared" ca="1" si="42"/>
        <v>7.2703881675457467</v>
      </c>
      <c r="Q244" s="59">
        <f t="shared" ca="1" si="37"/>
        <v>78.845058582268805</v>
      </c>
    </row>
    <row r="245" spans="4:17" x14ac:dyDescent="0.2">
      <c r="D245">
        <f ca="1">Sheet2!L245</f>
        <v>122.30747359126728</v>
      </c>
      <c r="F245" s="60"/>
      <c r="G245" s="59">
        <f t="shared" ca="1" si="43"/>
        <v>101.29207198631008</v>
      </c>
      <c r="H245" s="59">
        <f t="shared" ca="1" si="33"/>
        <v>101.29207198631008</v>
      </c>
      <c r="I245" s="59">
        <f t="shared" ca="1" si="34"/>
        <v>127.44587436466313</v>
      </c>
      <c r="J245" s="59">
        <f t="shared" ca="1" si="35"/>
        <v>75.138269607957028</v>
      </c>
      <c r="K245" s="59">
        <f t="shared" ca="1" si="38"/>
        <v>105.39536760235444</v>
      </c>
      <c r="L245" s="59">
        <f t="shared" ca="1" si="39"/>
        <v>114.81419629404334</v>
      </c>
      <c r="M245" s="59">
        <f t="shared" ca="1" si="40"/>
        <v>110.72030813917897</v>
      </c>
      <c r="N245" s="51">
        <f t="shared" ca="1" si="36"/>
        <v>4.0938881548643735</v>
      </c>
      <c r="O245" s="51">
        <f t="shared" ca="1" si="41"/>
        <v>3.7249281487900117</v>
      </c>
      <c r="P245" s="59">
        <f t="shared" ca="1" si="42"/>
        <v>4.7933222241365314</v>
      </c>
      <c r="Q245" s="59">
        <f t="shared" ca="1" si="37"/>
        <v>78.406110748287432</v>
      </c>
    </row>
    <row r="246" spans="4:17" x14ac:dyDescent="0.2">
      <c r="D246">
        <f ca="1">Sheet2!L246</f>
        <v>116.02819182705582</v>
      </c>
      <c r="F246" s="60"/>
      <c r="G246" s="59">
        <f t="shared" ca="1" si="43"/>
        <v>102.49130835632384</v>
      </c>
      <c r="H246" s="59">
        <f t="shared" ca="1" si="33"/>
        <v>102.49130835632384</v>
      </c>
      <c r="I246" s="59">
        <f t="shared" ca="1" si="34"/>
        <v>129.41638274338314</v>
      </c>
      <c r="J246" s="59">
        <f t="shared" ca="1" si="35"/>
        <v>75.56623396926453</v>
      </c>
      <c r="K246" s="59">
        <f t="shared" ca="1" si="38"/>
        <v>106.40801752851647</v>
      </c>
      <c r="L246" s="59">
        <f t="shared" ca="1" si="39"/>
        <v>115.21886147171418</v>
      </c>
      <c r="M246" s="59">
        <f t="shared" ca="1" si="40"/>
        <v>111.78188487675435</v>
      </c>
      <c r="N246" s="51">
        <f t="shared" ca="1" si="36"/>
        <v>3.4369765949598303</v>
      </c>
      <c r="O246" s="51">
        <f t="shared" ca="1" si="41"/>
        <v>3.532960446236558</v>
      </c>
      <c r="P246" s="59">
        <f t="shared" ca="1" si="42"/>
        <v>-6.2792817642114613</v>
      </c>
      <c r="Q246" s="59">
        <f t="shared" ca="1" si="37"/>
        <v>70.562096995177455</v>
      </c>
    </row>
    <row r="247" spans="4:17" x14ac:dyDescent="0.2">
      <c r="D247">
        <f ca="1">Sheet2!L247</f>
        <v>114.64647540744092</v>
      </c>
      <c r="F247" s="60"/>
      <c r="G247" s="59">
        <f t="shared" ca="1" si="43"/>
        <v>103.60603791716525</v>
      </c>
      <c r="H247" s="59">
        <f t="shared" ca="1" si="33"/>
        <v>103.60603791716525</v>
      </c>
      <c r="I247" s="59">
        <f t="shared" ca="1" si="34"/>
        <v>130.67918094538265</v>
      </c>
      <c r="J247" s="59">
        <f t="shared" ca="1" si="35"/>
        <v>76.532894888947865</v>
      </c>
      <c r="K247" s="59">
        <f t="shared" ca="1" si="38"/>
        <v>107.19263256460451</v>
      </c>
      <c r="L247" s="59">
        <f t="shared" ca="1" si="39"/>
        <v>115.02806611695644</v>
      </c>
      <c r="M247" s="59">
        <f t="shared" ca="1" si="40"/>
        <v>112.35480298289167</v>
      </c>
      <c r="N247" s="51">
        <f t="shared" ca="1" si="36"/>
        <v>2.6732631340647686</v>
      </c>
      <c r="O247" s="51">
        <f t="shared" ca="1" si="41"/>
        <v>2.9598289047886985</v>
      </c>
      <c r="P247" s="59">
        <f t="shared" ca="1" si="42"/>
        <v>-1.3817164196149037</v>
      </c>
      <c r="Q247" s="59">
        <f t="shared" ca="1" si="37"/>
        <v>75.36394701981888</v>
      </c>
    </row>
    <row r="248" spans="4:17" x14ac:dyDescent="0.2">
      <c r="D248">
        <f ca="1">Sheet2!L248</f>
        <v>121.69349124084343</v>
      </c>
      <c r="F248" s="60"/>
      <c r="G248" s="59">
        <f t="shared" ca="1" si="43"/>
        <v>105.07918693190041</v>
      </c>
      <c r="H248" s="59">
        <f t="shared" ca="1" si="33"/>
        <v>105.07918693190041</v>
      </c>
      <c r="I248" s="59">
        <f t="shared" ca="1" si="34"/>
        <v>133.26411965616754</v>
      </c>
      <c r="J248" s="59">
        <f t="shared" ca="1" si="35"/>
        <v>76.894254207633281</v>
      </c>
      <c r="K248" s="59">
        <f t="shared" ca="1" si="38"/>
        <v>108.57366672424632</v>
      </c>
      <c r="L248" s="59">
        <f t="shared" ca="1" si="39"/>
        <v>117.24987449158544</v>
      </c>
      <c r="M248" s="59">
        <f t="shared" ca="1" si="40"/>
        <v>114.22254063448203</v>
      </c>
      <c r="N248" s="51">
        <f t="shared" ca="1" si="36"/>
        <v>3.0273338571034145</v>
      </c>
      <c r="O248" s="51">
        <f t="shared" ca="1" si="41"/>
        <v>3.0048322063318427</v>
      </c>
      <c r="P248" s="59">
        <f t="shared" ca="1" si="42"/>
        <v>7.0470158334025115</v>
      </c>
      <c r="Q248" s="59">
        <f t="shared" ca="1" si="37"/>
        <v>78.246734814069598</v>
      </c>
    </row>
    <row r="249" spans="4:17" x14ac:dyDescent="0.2">
      <c r="D249">
        <f ca="1">Sheet2!L249</f>
        <v>120.29994066783365</v>
      </c>
      <c r="F249" s="60"/>
      <c r="G249" s="59">
        <f t="shared" ca="1" si="43"/>
        <v>106.43521621396235</v>
      </c>
      <c r="H249" s="59">
        <f t="shared" ca="1" si="33"/>
        <v>106.43521621396235</v>
      </c>
      <c r="I249" s="59">
        <f t="shared" ca="1" si="34"/>
        <v>134.99394292922304</v>
      </c>
      <c r="J249" s="59">
        <f t="shared" ca="1" si="35"/>
        <v>77.876489498701673</v>
      </c>
      <c r="K249" s="59">
        <f t="shared" ca="1" si="38"/>
        <v>109.69045471887368</v>
      </c>
      <c r="L249" s="59">
        <f t="shared" ca="1" si="39"/>
        <v>118.26656321700153</v>
      </c>
      <c r="M249" s="59">
        <f t="shared" ca="1" si="40"/>
        <v>115.43802064115236</v>
      </c>
      <c r="N249" s="51">
        <f t="shared" ca="1" si="36"/>
        <v>2.8285425758491698</v>
      </c>
      <c r="O249" s="51">
        <f t="shared" ca="1" si="41"/>
        <v>2.887305786010061</v>
      </c>
      <c r="P249" s="59">
        <f t="shared" ca="1" si="42"/>
        <v>-1.3935505730097759</v>
      </c>
      <c r="Q249" s="59">
        <f t="shared" ca="1" si="37"/>
        <v>72.388700150492681</v>
      </c>
    </row>
    <row r="250" spans="4:17" x14ac:dyDescent="0.2">
      <c r="D250">
        <f ca="1">Sheet2!L250</f>
        <v>117.78121928330467</v>
      </c>
      <c r="F250" s="60"/>
      <c r="G250" s="59">
        <f t="shared" ca="1" si="43"/>
        <v>107.80213045000237</v>
      </c>
      <c r="H250" s="59">
        <f t="shared" ca="1" si="33"/>
        <v>107.80213045000237</v>
      </c>
      <c r="I250" s="59">
        <f t="shared" ca="1" si="34"/>
        <v>135.19134685630976</v>
      </c>
      <c r="J250" s="59">
        <f t="shared" ca="1" si="35"/>
        <v>80.412914043694968</v>
      </c>
      <c r="K250" s="59">
        <f t="shared" ca="1" si="38"/>
        <v>110.46100372500996</v>
      </c>
      <c r="L250" s="59">
        <f t="shared" ca="1" si="39"/>
        <v>118.10478190576924</v>
      </c>
      <c r="M250" s="59">
        <f t="shared" ca="1" si="40"/>
        <v>115.90666036958282</v>
      </c>
      <c r="N250" s="51">
        <f t="shared" ca="1" si="36"/>
        <v>2.1981215361864201</v>
      </c>
      <c r="O250" s="51">
        <f t="shared" ca="1" si="41"/>
        <v>2.4278496194609671</v>
      </c>
      <c r="P250" s="59">
        <f t="shared" ca="1" si="42"/>
        <v>-2.5187213845289875</v>
      </c>
      <c r="Q250" s="59">
        <f t="shared" ca="1" si="37"/>
        <v>66.673294504209423</v>
      </c>
    </row>
    <row r="251" spans="4:17" x14ac:dyDescent="0.2">
      <c r="D251">
        <f ca="1">Sheet2!L251</f>
        <v>125.27317258216378</v>
      </c>
      <c r="F251" s="60"/>
      <c r="G251" s="59">
        <f t="shared" ca="1" si="43"/>
        <v>109.25628282691218</v>
      </c>
      <c r="H251" s="59">
        <f t="shared" ca="1" si="33"/>
        <v>109.25628282691218</v>
      </c>
      <c r="I251" s="59">
        <f t="shared" ca="1" si="34"/>
        <v>137.56104066106553</v>
      </c>
      <c r="J251" s="59">
        <f t="shared" ca="1" si="35"/>
        <v>80.951524992758834</v>
      </c>
      <c r="K251" s="59">
        <f t="shared" ca="1" si="38"/>
        <v>111.87168647331033</v>
      </c>
      <c r="L251" s="59">
        <f t="shared" ca="1" si="39"/>
        <v>120.49424546456743</v>
      </c>
      <c r="M251" s="59">
        <f t="shared" ca="1" si="40"/>
        <v>117.77996281209901</v>
      </c>
      <c r="N251" s="51">
        <f t="shared" ca="1" si="36"/>
        <v>2.7142826524684125</v>
      </c>
      <c r="O251" s="51">
        <f t="shared" ca="1" si="41"/>
        <v>2.6188049747992643</v>
      </c>
      <c r="P251" s="59">
        <f t="shared" ca="1" si="42"/>
        <v>7.4919532988591158</v>
      </c>
      <c r="Q251" s="59">
        <f t="shared" ca="1" si="37"/>
        <v>68.857714328420741</v>
      </c>
    </row>
    <row r="252" spans="4:17" x14ac:dyDescent="0.2">
      <c r="F252" s="60"/>
    </row>
    <row r="253" spans="4:17" x14ac:dyDescent="0.2">
      <c r="F253" s="60"/>
    </row>
    <row r="254" spans="4:17" x14ac:dyDescent="0.2">
      <c r="F254" s="60"/>
    </row>
    <row r="255" spans="4:17" x14ac:dyDescent="0.2">
      <c r="F255" s="60"/>
    </row>
    <row r="256" spans="4:17" x14ac:dyDescent="0.2">
      <c r="F256" s="60"/>
    </row>
    <row r="257" spans="6:6" x14ac:dyDescent="0.2">
      <c r="F257" s="60"/>
    </row>
    <row r="258" spans="6:6" x14ac:dyDescent="0.2">
      <c r="F258" s="60"/>
    </row>
    <row r="259" spans="6:6" x14ac:dyDescent="0.2">
      <c r="F259" s="60"/>
    </row>
    <row r="260" spans="6:6" x14ac:dyDescent="0.2">
      <c r="F260" s="60"/>
    </row>
    <row r="261" spans="6:6" x14ac:dyDescent="0.2">
      <c r="F261" s="60"/>
    </row>
    <row r="262" spans="6:6" x14ac:dyDescent="0.2">
      <c r="F262" s="60"/>
    </row>
    <row r="263" spans="6:6" x14ac:dyDescent="0.2">
      <c r="F263" s="60"/>
    </row>
    <row r="264" spans="6:6" x14ac:dyDescent="0.2">
      <c r="F264" s="60"/>
    </row>
    <row r="265" spans="6:6" x14ac:dyDescent="0.2">
      <c r="F265" s="60"/>
    </row>
    <row r="266" spans="6:6" x14ac:dyDescent="0.2">
      <c r="F266" s="60"/>
    </row>
    <row r="267" spans="6:6" x14ac:dyDescent="0.2">
      <c r="F267" s="60"/>
    </row>
    <row r="268" spans="6:6" x14ac:dyDescent="0.2">
      <c r="F268" s="60"/>
    </row>
    <row r="269" spans="6:6" x14ac:dyDescent="0.2">
      <c r="F269" s="60"/>
    </row>
    <row r="270" spans="6:6" x14ac:dyDescent="0.2">
      <c r="F270" s="60"/>
    </row>
    <row r="271" spans="6:6" x14ac:dyDescent="0.2">
      <c r="F271" s="60"/>
    </row>
    <row r="272" spans="6:6" x14ac:dyDescent="0.2">
      <c r="F272" s="60"/>
    </row>
    <row r="273" spans="6:6" x14ac:dyDescent="0.2">
      <c r="F273" s="60"/>
    </row>
    <row r="274" spans="6:6" x14ac:dyDescent="0.2">
      <c r="F274" s="60"/>
    </row>
    <row r="275" spans="6:6" x14ac:dyDescent="0.2">
      <c r="F275" s="60"/>
    </row>
    <row r="276" spans="6:6" x14ac:dyDescent="0.2">
      <c r="F276" s="60"/>
    </row>
    <row r="277" spans="6:6" x14ac:dyDescent="0.2">
      <c r="F277" s="60"/>
    </row>
    <row r="278" spans="6:6" x14ac:dyDescent="0.2">
      <c r="F278" s="60"/>
    </row>
    <row r="279" spans="6:6" x14ac:dyDescent="0.2">
      <c r="F279" s="60"/>
    </row>
    <row r="280" spans="6:6" x14ac:dyDescent="0.2">
      <c r="F280" s="60"/>
    </row>
    <row r="281" spans="6:6" x14ac:dyDescent="0.2">
      <c r="F281" s="60"/>
    </row>
    <row r="282" spans="6:6" x14ac:dyDescent="0.2">
      <c r="F282" s="60"/>
    </row>
    <row r="283" spans="6:6" x14ac:dyDescent="0.2">
      <c r="F283" s="60"/>
    </row>
    <row r="284" spans="6:6" x14ac:dyDescent="0.2">
      <c r="F284" s="60"/>
    </row>
    <row r="285" spans="6:6" x14ac:dyDescent="0.2">
      <c r="F285" s="60"/>
    </row>
    <row r="286" spans="6:6" x14ac:dyDescent="0.2">
      <c r="F286" s="60"/>
    </row>
    <row r="287" spans="6:6" x14ac:dyDescent="0.2">
      <c r="F287" s="60"/>
    </row>
    <row r="288" spans="6:6" x14ac:dyDescent="0.2">
      <c r="F288" s="60"/>
    </row>
    <row r="289" spans="6:6" x14ac:dyDescent="0.2">
      <c r="F289" s="60"/>
    </row>
    <row r="290" spans="6:6" x14ac:dyDescent="0.2">
      <c r="F290" s="60"/>
    </row>
    <row r="291" spans="6:6" x14ac:dyDescent="0.2">
      <c r="F291" s="60"/>
    </row>
    <row r="292" spans="6:6" x14ac:dyDescent="0.2">
      <c r="F292" s="60"/>
    </row>
    <row r="293" spans="6:6" x14ac:dyDescent="0.2">
      <c r="F293" s="60"/>
    </row>
    <row r="294" spans="6:6" x14ac:dyDescent="0.2">
      <c r="F294" s="60"/>
    </row>
    <row r="295" spans="6:6" x14ac:dyDescent="0.2">
      <c r="F295" s="60"/>
    </row>
    <row r="296" spans="6:6" x14ac:dyDescent="0.2">
      <c r="F296" s="60"/>
    </row>
    <row r="297" spans="6:6" x14ac:dyDescent="0.2">
      <c r="F297" s="60"/>
    </row>
    <row r="298" spans="6:6" x14ac:dyDescent="0.2">
      <c r="F298" s="60"/>
    </row>
    <row r="299" spans="6:6" x14ac:dyDescent="0.2">
      <c r="F299" s="60"/>
    </row>
    <row r="300" spans="6:6" x14ac:dyDescent="0.2">
      <c r="F300" s="60"/>
    </row>
    <row r="301" spans="6:6" x14ac:dyDescent="0.2">
      <c r="F301" s="60"/>
    </row>
    <row r="302" spans="6:6" x14ac:dyDescent="0.2">
      <c r="F302" s="60"/>
    </row>
    <row r="303" spans="6:6" x14ac:dyDescent="0.2">
      <c r="F303" s="60"/>
    </row>
    <row r="304" spans="6:6" x14ac:dyDescent="0.2">
      <c r="F304" s="60"/>
    </row>
    <row r="305" spans="6:6" x14ac:dyDescent="0.2">
      <c r="F305" s="60"/>
    </row>
    <row r="306" spans="6:6" x14ac:dyDescent="0.2">
      <c r="F306" s="60"/>
    </row>
    <row r="307" spans="6:6" x14ac:dyDescent="0.2">
      <c r="F307" s="60"/>
    </row>
    <row r="308" spans="6:6" x14ac:dyDescent="0.2">
      <c r="F308" s="60"/>
    </row>
    <row r="309" spans="6:6" x14ac:dyDescent="0.2">
      <c r="F309" s="60"/>
    </row>
    <row r="310" spans="6:6" x14ac:dyDescent="0.2">
      <c r="F310" s="60"/>
    </row>
    <row r="311" spans="6:6" x14ac:dyDescent="0.2">
      <c r="F311" s="60"/>
    </row>
    <row r="312" spans="6:6" x14ac:dyDescent="0.2">
      <c r="F312" s="60"/>
    </row>
    <row r="313" spans="6:6" x14ac:dyDescent="0.2">
      <c r="F313" s="60"/>
    </row>
    <row r="314" spans="6:6" x14ac:dyDescent="0.2">
      <c r="F314" s="60"/>
    </row>
    <row r="315" spans="6:6" x14ac:dyDescent="0.2">
      <c r="F315" s="60"/>
    </row>
    <row r="316" spans="6:6" x14ac:dyDescent="0.2">
      <c r="F316" s="60"/>
    </row>
    <row r="317" spans="6:6" x14ac:dyDescent="0.2">
      <c r="F317" s="60"/>
    </row>
    <row r="318" spans="6:6" x14ac:dyDescent="0.2">
      <c r="F318" s="60"/>
    </row>
    <row r="319" spans="6:6" x14ac:dyDescent="0.2">
      <c r="F319" s="60"/>
    </row>
    <row r="320" spans="6:6" x14ac:dyDescent="0.2">
      <c r="F320" s="60"/>
    </row>
    <row r="321" spans="6:6" x14ac:dyDescent="0.2">
      <c r="F321" s="60"/>
    </row>
    <row r="322" spans="6:6" x14ac:dyDescent="0.2">
      <c r="F322" s="60"/>
    </row>
    <row r="323" spans="6:6" x14ac:dyDescent="0.2">
      <c r="F323" s="60"/>
    </row>
    <row r="324" spans="6:6" x14ac:dyDescent="0.2">
      <c r="F324" s="60"/>
    </row>
    <row r="325" spans="6:6" x14ac:dyDescent="0.2">
      <c r="F325" s="60"/>
    </row>
    <row r="326" spans="6:6" x14ac:dyDescent="0.2">
      <c r="F326" s="60"/>
    </row>
    <row r="327" spans="6:6" x14ac:dyDescent="0.2">
      <c r="F327" s="60"/>
    </row>
    <row r="328" spans="6:6" x14ac:dyDescent="0.2">
      <c r="F328" s="60"/>
    </row>
    <row r="329" spans="6:6" x14ac:dyDescent="0.2">
      <c r="F329" s="60"/>
    </row>
    <row r="330" spans="6:6" x14ac:dyDescent="0.2">
      <c r="F330" s="60"/>
    </row>
    <row r="331" spans="6:6" x14ac:dyDescent="0.2">
      <c r="F331" s="60"/>
    </row>
    <row r="332" spans="6:6" x14ac:dyDescent="0.2">
      <c r="F332" s="60"/>
    </row>
    <row r="333" spans="6:6" x14ac:dyDescent="0.2">
      <c r="F333" s="60"/>
    </row>
    <row r="334" spans="6:6" x14ac:dyDescent="0.2">
      <c r="F334" s="60"/>
    </row>
    <row r="335" spans="6:6" x14ac:dyDescent="0.2">
      <c r="F335" s="60"/>
    </row>
    <row r="336" spans="6:6" x14ac:dyDescent="0.2">
      <c r="F336" s="60"/>
    </row>
    <row r="337" spans="6:6" x14ac:dyDescent="0.2">
      <c r="F337" s="60"/>
    </row>
    <row r="338" spans="6:6" x14ac:dyDescent="0.2">
      <c r="F338" s="60"/>
    </row>
    <row r="339" spans="6:6" x14ac:dyDescent="0.2">
      <c r="F339" s="60"/>
    </row>
    <row r="340" spans="6:6" x14ac:dyDescent="0.2">
      <c r="F340" s="60"/>
    </row>
    <row r="341" spans="6:6" x14ac:dyDescent="0.2">
      <c r="F341" s="60"/>
    </row>
    <row r="342" spans="6:6" x14ac:dyDescent="0.2">
      <c r="F342" s="60"/>
    </row>
    <row r="343" spans="6:6" x14ac:dyDescent="0.2">
      <c r="F343" s="60"/>
    </row>
    <row r="344" spans="6:6" x14ac:dyDescent="0.2">
      <c r="F344" s="60"/>
    </row>
    <row r="345" spans="6:6" x14ac:dyDescent="0.2">
      <c r="F345" s="60"/>
    </row>
    <row r="346" spans="6:6" x14ac:dyDescent="0.2">
      <c r="F346" s="60"/>
    </row>
    <row r="347" spans="6:6" x14ac:dyDescent="0.2">
      <c r="F347" s="60"/>
    </row>
    <row r="348" spans="6:6" x14ac:dyDescent="0.2">
      <c r="F348" s="60"/>
    </row>
    <row r="349" spans="6:6" x14ac:dyDescent="0.2">
      <c r="F349" s="60"/>
    </row>
    <row r="350" spans="6:6" x14ac:dyDescent="0.2">
      <c r="F350" s="60"/>
    </row>
    <row r="351" spans="6:6" x14ac:dyDescent="0.2">
      <c r="F351" s="60"/>
    </row>
    <row r="352" spans="6:6" x14ac:dyDescent="0.2">
      <c r="F352" s="60"/>
    </row>
    <row r="353" spans="6:6" x14ac:dyDescent="0.2">
      <c r="F353" s="60"/>
    </row>
    <row r="354" spans="6:6" x14ac:dyDescent="0.2">
      <c r="F354" s="60"/>
    </row>
    <row r="355" spans="6:6" x14ac:dyDescent="0.2">
      <c r="F355" s="60"/>
    </row>
    <row r="356" spans="6:6" x14ac:dyDescent="0.2">
      <c r="F356" s="60"/>
    </row>
    <row r="357" spans="6:6" x14ac:dyDescent="0.2">
      <c r="F357" s="60"/>
    </row>
    <row r="358" spans="6:6" x14ac:dyDescent="0.2">
      <c r="F358" s="60"/>
    </row>
    <row r="359" spans="6:6" x14ac:dyDescent="0.2">
      <c r="F359" s="60"/>
    </row>
    <row r="360" spans="6:6" x14ac:dyDescent="0.2">
      <c r="F360" s="60"/>
    </row>
    <row r="361" spans="6:6" x14ac:dyDescent="0.2">
      <c r="F361" s="60"/>
    </row>
    <row r="362" spans="6:6" x14ac:dyDescent="0.2">
      <c r="F362" s="60"/>
    </row>
    <row r="363" spans="6:6" x14ac:dyDescent="0.2">
      <c r="F363" s="60"/>
    </row>
    <row r="364" spans="6:6" x14ac:dyDescent="0.2">
      <c r="F364" s="60"/>
    </row>
    <row r="365" spans="6:6" x14ac:dyDescent="0.2">
      <c r="F365" s="60"/>
    </row>
    <row r="366" spans="6:6" x14ac:dyDescent="0.2">
      <c r="F366" s="60"/>
    </row>
    <row r="367" spans="6:6" x14ac:dyDescent="0.2">
      <c r="F367" s="60"/>
    </row>
    <row r="368" spans="6:6" x14ac:dyDescent="0.2">
      <c r="F368" s="60"/>
    </row>
    <row r="369" spans="6:6" x14ac:dyDescent="0.2">
      <c r="F369" s="60"/>
    </row>
    <row r="370" spans="6:6" x14ac:dyDescent="0.2">
      <c r="F370" s="60"/>
    </row>
    <row r="371" spans="6:6" x14ac:dyDescent="0.2">
      <c r="F371" s="60"/>
    </row>
    <row r="372" spans="6:6" x14ac:dyDescent="0.2">
      <c r="F372" s="60"/>
    </row>
    <row r="373" spans="6:6" x14ac:dyDescent="0.2">
      <c r="F373" s="60"/>
    </row>
    <row r="374" spans="6:6" x14ac:dyDescent="0.2">
      <c r="F374" s="60"/>
    </row>
    <row r="375" spans="6:6" x14ac:dyDescent="0.2">
      <c r="F375" s="60"/>
    </row>
    <row r="376" spans="6:6" x14ac:dyDescent="0.2">
      <c r="F376" s="60"/>
    </row>
    <row r="377" spans="6:6" x14ac:dyDescent="0.2">
      <c r="F377" s="60"/>
    </row>
    <row r="378" spans="6:6" x14ac:dyDescent="0.2">
      <c r="F378" s="60"/>
    </row>
    <row r="379" spans="6:6" x14ac:dyDescent="0.2">
      <c r="F379" s="60"/>
    </row>
    <row r="380" spans="6:6" x14ac:dyDescent="0.2">
      <c r="F380" s="60"/>
    </row>
    <row r="381" spans="6:6" x14ac:dyDescent="0.2">
      <c r="F381" s="60"/>
    </row>
    <row r="382" spans="6:6" x14ac:dyDescent="0.2">
      <c r="F382" s="60"/>
    </row>
    <row r="383" spans="6:6" x14ac:dyDescent="0.2">
      <c r="F383" s="60"/>
    </row>
    <row r="384" spans="6:6" x14ac:dyDescent="0.2">
      <c r="F384" s="60"/>
    </row>
    <row r="385" spans="6:6" x14ac:dyDescent="0.2">
      <c r="F385" s="60"/>
    </row>
    <row r="386" spans="6:6" x14ac:dyDescent="0.2">
      <c r="F386" s="60"/>
    </row>
    <row r="387" spans="6:6" x14ac:dyDescent="0.2">
      <c r="F387" s="60"/>
    </row>
    <row r="388" spans="6:6" x14ac:dyDescent="0.2">
      <c r="F388" s="60"/>
    </row>
    <row r="389" spans="6:6" x14ac:dyDescent="0.2">
      <c r="F389" s="60"/>
    </row>
    <row r="390" spans="6:6" x14ac:dyDescent="0.2">
      <c r="F390" s="60"/>
    </row>
    <row r="391" spans="6:6" x14ac:dyDescent="0.2">
      <c r="F391" s="60"/>
    </row>
    <row r="392" spans="6:6" x14ac:dyDescent="0.2">
      <c r="F392" s="60"/>
    </row>
    <row r="393" spans="6:6" x14ac:dyDescent="0.2">
      <c r="F393" s="60"/>
    </row>
    <row r="394" spans="6:6" x14ac:dyDescent="0.2">
      <c r="F394" s="60"/>
    </row>
    <row r="395" spans="6:6" x14ac:dyDescent="0.2">
      <c r="F395" s="60"/>
    </row>
    <row r="396" spans="6:6" x14ac:dyDescent="0.2">
      <c r="F396" s="60"/>
    </row>
    <row r="397" spans="6:6" x14ac:dyDescent="0.2">
      <c r="F397" s="60"/>
    </row>
    <row r="398" spans="6:6" x14ac:dyDescent="0.2">
      <c r="F398" s="60"/>
    </row>
    <row r="399" spans="6:6" x14ac:dyDescent="0.2">
      <c r="F399" s="60"/>
    </row>
    <row r="400" spans="6:6" x14ac:dyDescent="0.2">
      <c r="F400" s="60"/>
    </row>
    <row r="401" spans="6:6" x14ac:dyDescent="0.2">
      <c r="F401" s="60"/>
    </row>
    <row r="402" spans="6:6" x14ac:dyDescent="0.2">
      <c r="F402" s="60"/>
    </row>
    <row r="403" spans="6:6" x14ac:dyDescent="0.2">
      <c r="F403" s="60"/>
    </row>
    <row r="404" spans="6:6" x14ac:dyDescent="0.2">
      <c r="F404" s="60"/>
    </row>
    <row r="405" spans="6:6" x14ac:dyDescent="0.2">
      <c r="F405" s="60"/>
    </row>
    <row r="406" spans="6:6" x14ac:dyDescent="0.2">
      <c r="F406" s="60"/>
    </row>
    <row r="407" spans="6:6" x14ac:dyDescent="0.2">
      <c r="F407" s="60"/>
    </row>
    <row r="408" spans="6:6" x14ac:dyDescent="0.2">
      <c r="F408" s="60"/>
    </row>
    <row r="409" spans="6:6" x14ac:dyDescent="0.2">
      <c r="F409" s="60"/>
    </row>
    <row r="410" spans="6:6" x14ac:dyDescent="0.2">
      <c r="F410" s="60"/>
    </row>
    <row r="411" spans="6:6" x14ac:dyDescent="0.2">
      <c r="F411" s="60"/>
    </row>
    <row r="412" spans="6:6" x14ac:dyDescent="0.2">
      <c r="F412" s="60"/>
    </row>
    <row r="413" spans="6:6" x14ac:dyDescent="0.2">
      <c r="F413" s="60"/>
    </row>
    <row r="414" spans="6:6" x14ac:dyDescent="0.2">
      <c r="F414" s="60"/>
    </row>
    <row r="415" spans="6:6" x14ac:dyDescent="0.2">
      <c r="F415" s="60"/>
    </row>
    <row r="416" spans="6:6" x14ac:dyDescent="0.2">
      <c r="F416" s="60"/>
    </row>
    <row r="417" spans="6:6" x14ac:dyDescent="0.2">
      <c r="F417" s="60"/>
    </row>
    <row r="418" spans="6:6" x14ac:dyDescent="0.2">
      <c r="F418" s="60"/>
    </row>
    <row r="419" spans="6:6" x14ac:dyDescent="0.2">
      <c r="F419" s="60"/>
    </row>
    <row r="420" spans="6:6" x14ac:dyDescent="0.2">
      <c r="F420" s="60"/>
    </row>
    <row r="421" spans="6:6" x14ac:dyDescent="0.2">
      <c r="F421" s="60"/>
    </row>
    <row r="422" spans="6:6" x14ac:dyDescent="0.2">
      <c r="F422" s="60"/>
    </row>
    <row r="423" spans="6:6" x14ac:dyDescent="0.2">
      <c r="F423" s="60"/>
    </row>
    <row r="424" spans="6:6" x14ac:dyDescent="0.2">
      <c r="F424" s="60"/>
    </row>
    <row r="425" spans="6:6" x14ac:dyDescent="0.2">
      <c r="F425" s="60"/>
    </row>
    <row r="426" spans="6:6" x14ac:dyDescent="0.2">
      <c r="F426" s="60"/>
    </row>
    <row r="427" spans="6:6" x14ac:dyDescent="0.2">
      <c r="F427" s="60"/>
    </row>
    <row r="428" spans="6:6" x14ac:dyDescent="0.2">
      <c r="F428" s="60"/>
    </row>
    <row r="429" spans="6:6" x14ac:dyDescent="0.2">
      <c r="F429" s="60"/>
    </row>
    <row r="430" spans="6:6" x14ac:dyDescent="0.2">
      <c r="F430" s="60"/>
    </row>
    <row r="431" spans="6:6" x14ac:dyDescent="0.2">
      <c r="F431" s="60"/>
    </row>
    <row r="432" spans="6:6" x14ac:dyDescent="0.2">
      <c r="F432" s="60"/>
    </row>
    <row r="433" spans="6:6" x14ac:dyDescent="0.2">
      <c r="F433" s="60"/>
    </row>
    <row r="434" spans="6:6" x14ac:dyDescent="0.2">
      <c r="F434" s="60"/>
    </row>
    <row r="435" spans="6:6" x14ac:dyDescent="0.2">
      <c r="F435" s="60"/>
    </row>
    <row r="436" spans="6:6" x14ac:dyDescent="0.2">
      <c r="F436" s="60"/>
    </row>
    <row r="437" spans="6:6" x14ac:dyDescent="0.2">
      <c r="F437" s="60"/>
    </row>
    <row r="438" spans="6:6" x14ac:dyDescent="0.2">
      <c r="F438" s="60"/>
    </row>
    <row r="439" spans="6:6" x14ac:dyDescent="0.2">
      <c r="F439" s="60"/>
    </row>
    <row r="440" spans="6:6" x14ac:dyDescent="0.2">
      <c r="F440" s="60"/>
    </row>
    <row r="441" spans="6:6" x14ac:dyDescent="0.2">
      <c r="F441" s="60"/>
    </row>
    <row r="442" spans="6:6" x14ac:dyDescent="0.2">
      <c r="F442" s="60"/>
    </row>
    <row r="443" spans="6:6" x14ac:dyDescent="0.2">
      <c r="F443" s="60"/>
    </row>
    <row r="444" spans="6:6" x14ac:dyDescent="0.2">
      <c r="F444" s="60"/>
    </row>
    <row r="445" spans="6:6" x14ac:dyDescent="0.2">
      <c r="F445" s="60"/>
    </row>
    <row r="446" spans="6:6" x14ac:dyDescent="0.2">
      <c r="F446" s="60"/>
    </row>
    <row r="447" spans="6:6" x14ac:dyDescent="0.2">
      <c r="F447" s="60"/>
    </row>
    <row r="448" spans="6:6" x14ac:dyDescent="0.2">
      <c r="F448" s="60"/>
    </row>
    <row r="449" spans="6:6" x14ac:dyDescent="0.2">
      <c r="F449" s="60"/>
    </row>
    <row r="450" spans="6:6" x14ac:dyDescent="0.2">
      <c r="F450" s="60"/>
    </row>
    <row r="451" spans="6:6" x14ac:dyDescent="0.2">
      <c r="F451" s="60"/>
    </row>
    <row r="452" spans="6:6" x14ac:dyDescent="0.2">
      <c r="F452" s="60"/>
    </row>
    <row r="453" spans="6:6" x14ac:dyDescent="0.2">
      <c r="F453" s="60"/>
    </row>
    <row r="454" spans="6:6" x14ac:dyDescent="0.2">
      <c r="F454" s="60"/>
    </row>
    <row r="455" spans="6:6" x14ac:dyDescent="0.2">
      <c r="F455" s="60"/>
    </row>
    <row r="456" spans="6:6" x14ac:dyDescent="0.2">
      <c r="F456" s="60"/>
    </row>
    <row r="457" spans="6:6" x14ac:dyDescent="0.2">
      <c r="F457" s="60"/>
    </row>
    <row r="458" spans="6:6" x14ac:dyDescent="0.2">
      <c r="F458" s="60"/>
    </row>
    <row r="459" spans="6:6" x14ac:dyDescent="0.2">
      <c r="F459" s="60"/>
    </row>
    <row r="460" spans="6:6" x14ac:dyDescent="0.2">
      <c r="F460" s="60"/>
    </row>
    <row r="461" spans="6:6" x14ac:dyDescent="0.2">
      <c r="F461" s="60"/>
    </row>
    <row r="462" spans="6:6" x14ac:dyDescent="0.2">
      <c r="F462" s="60"/>
    </row>
    <row r="463" spans="6:6" x14ac:dyDescent="0.2">
      <c r="F463" s="60"/>
    </row>
    <row r="464" spans="6:6" x14ac:dyDescent="0.2">
      <c r="F464" s="60"/>
    </row>
    <row r="465" spans="6:6" x14ac:dyDescent="0.2">
      <c r="F465" s="60"/>
    </row>
    <row r="466" spans="6:6" x14ac:dyDescent="0.2">
      <c r="F466" s="60"/>
    </row>
    <row r="467" spans="6:6" x14ac:dyDescent="0.2">
      <c r="F467" s="60"/>
    </row>
    <row r="468" spans="6:6" x14ac:dyDescent="0.2">
      <c r="F468" s="60"/>
    </row>
    <row r="469" spans="6:6" x14ac:dyDescent="0.2">
      <c r="F469" s="60"/>
    </row>
    <row r="470" spans="6:6" x14ac:dyDescent="0.2">
      <c r="F470" s="60"/>
    </row>
    <row r="471" spans="6:6" x14ac:dyDescent="0.2">
      <c r="F471" s="60"/>
    </row>
    <row r="472" spans="6:6" x14ac:dyDescent="0.2">
      <c r="F472" s="60"/>
    </row>
    <row r="473" spans="6:6" x14ac:dyDescent="0.2">
      <c r="F473" s="60"/>
    </row>
    <row r="474" spans="6:6" x14ac:dyDescent="0.2">
      <c r="F474" s="60"/>
    </row>
    <row r="475" spans="6:6" x14ac:dyDescent="0.2">
      <c r="F475" s="60"/>
    </row>
    <row r="476" spans="6:6" x14ac:dyDescent="0.2">
      <c r="F476" s="60"/>
    </row>
    <row r="477" spans="6:6" x14ac:dyDescent="0.2">
      <c r="F477" s="60"/>
    </row>
    <row r="478" spans="6:6" x14ac:dyDescent="0.2">
      <c r="F478" s="60"/>
    </row>
    <row r="479" spans="6:6" x14ac:dyDescent="0.2">
      <c r="F479" s="60"/>
    </row>
    <row r="480" spans="6:6" x14ac:dyDescent="0.2">
      <c r="F480" s="60"/>
    </row>
    <row r="481" spans="6:6" x14ac:dyDescent="0.2">
      <c r="F481" s="60"/>
    </row>
    <row r="482" spans="6:6" x14ac:dyDescent="0.2">
      <c r="F482" s="60"/>
    </row>
    <row r="483" spans="6:6" x14ac:dyDescent="0.2">
      <c r="F483" s="60"/>
    </row>
    <row r="484" spans="6:6" x14ac:dyDescent="0.2">
      <c r="F484" s="60"/>
    </row>
    <row r="485" spans="6:6" x14ac:dyDescent="0.2">
      <c r="F485" s="60"/>
    </row>
    <row r="486" spans="6:6" x14ac:dyDescent="0.2">
      <c r="F486" s="60"/>
    </row>
    <row r="487" spans="6:6" x14ac:dyDescent="0.2">
      <c r="F487" s="60"/>
    </row>
    <row r="488" spans="6:6" x14ac:dyDescent="0.2">
      <c r="F488" s="60"/>
    </row>
    <row r="489" spans="6:6" x14ac:dyDescent="0.2">
      <c r="F489" s="60"/>
    </row>
    <row r="490" spans="6:6" x14ac:dyDescent="0.2">
      <c r="F490" s="60"/>
    </row>
    <row r="491" spans="6:6" x14ac:dyDescent="0.2">
      <c r="F491" s="60"/>
    </row>
    <row r="492" spans="6:6" x14ac:dyDescent="0.2">
      <c r="F492" s="60"/>
    </row>
    <row r="493" spans="6:6" x14ac:dyDescent="0.2">
      <c r="F493" s="60"/>
    </row>
    <row r="494" spans="6:6" x14ac:dyDescent="0.2">
      <c r="F494" s="60"/>
    </row>
    <row r="495" spans="6:6" x14ac:dyDescent="0.2">
      <c r="F495" s="60"/>
    </row>
    <row r="496" spans="6:6" x14ac:dyDescent="0.2">
      <c r="F496" s="60"/>
    </row>
    <row r="497" spans="6:6" x14ac:dyDescent="0.2">
      <c r="F497" s="60"/>
    </row>
    <row r="498" spans="6:6" x14ac:dyDescent="0.2">
      <c r="F498" s="60"/>
    </row>
    <row r="499" spans="6:6" x14ac:dyDescent="0.2">
      <c r="F499" s="60"/>
    </row>
    <row r="500" spans="6:6" x14ac:dyDescent="0.2">
      <c r="F500" s="60"/>
    </row>
    <row r="501" spans="6:6" x14ac:dyDescent="0.2">
      <c r="F501" s="60"/>
    </row>
    <row r="502" spans="6:6" x14ac:dyDescent="0.2">
      <c r="F502" s="60"/>
    </row>
    <row r="503" spans="6:6" x14ac:dyDescent="0.2">
      <c r="F503" s="60"/>
    </row>
    <row r="504" spans="6:6" x14ac:dyDescent="0.2">
      <c r="F504" s="60"/>
    </row>
    <row r="505" spans="6:6" x14ac:dyDescent="0.2">
      <c r="F505" s="60"/>
    </row>
    <row r="506" spans="6:6" x14ac:dyDescent="0.2">
      <c r="F506" s="60"/>
    </row>
    <row r="507" spans="6:6" x14ac:dyDescent="0.2">
      <c r="F507" s="60"/>
    </row>
    <row r="508" spans="6:6" x14ac:dyDescent="0.2">
      <c r="F508" s="60"/>
    </row>
    <row r="509" spans="6:6" x14ac:dyDescent="0.2">
      <c r="F509" s="60"/>
    </row>
    <row r="510" spans="6:6" x14ac:dyDescent="0.2">
      <c r="F510" s="60"/>
    </row>
    <row r="511" spans="6:6" x14ac:dyDescent="0.2">
      <c r="F511" s="60"/>
    </row>
    <row r="512" spans="6:6" x14ac:dyDescent="0.2">
      <c r="F512" s="60"/>
    </row>
    <row r="513" spans="6:6" x14ac:dyDescent="0.2">
      <c r="F513" s="60"/>
    </row>
    <row r="514" spans="6:6" x14ac:dyDescent="0.2">
      <c r="F514" s="60"/>
    </row>
    <row r="515" spans="6:6" x14ac:dyDescent="0.2">
      <c r="F515" s="60"/>
    </row>
    <row r="516" spans="6:6" x14ac:dyDescent="0.2">
      <c r="F516" s="60"/>
    </row>
    <row r="517" spans="6:6" x14ac:dyDescent="0.2">
      <c r="F517" s="60"/>
    </row>
    <row r="518" spans="6:6" x14ac:dyDescent="0.2">
      <c r="F518" s="60"/>
    </row>
    <row r="519" spans="6:6" x14ac:dyDescent="0.2">
      <c r="F519" s="60"/>
    </row>
    <row r="520" spans="6:6" x14ac:dyDescent="0.2">
      <c r="F520" s="60"/>
    </row>
    <row r="521" spans="6:6" x14ac:dyDescent="0.2">
      <c r="F521" s="60"/>
    </row>
    <row r="522" spans="6:6" x14ac:dyDescent="0.2">
      <c r="F522" s="60"/>
    </row>
    <row r="523" spans="6:6" x14ac:dyDescent="0.2">
      <c r="F523" s="60"/>
    </row>
    <row r="524" spans="6:6" x14ac:dyDescent="0.2">
      <c r="F524" s="60"/>
    </row>
    <row r="525" spans="6:6" x14ac:dyDescent="0.2">
      <c r="F525" s="60"/>
    </row>
    <row r="526" spans="6:6" x14ac:dyDescent="0.2">
      <c r="F526" s="60"/>
    </row>
    <row r="527" spans="6:6" x14ac:dyDescent="0.2">
      <c r="F527" s="60"/>
    </row>
    <row r="528" spans="6:6" x14ac:dyDescent="0.2">
      <c r="F528" s="60"/>
    </row>
    <row r="529" spans="6:6" x14ac:dyDescent="0.2">
      <c r="F529" s="60"/>
    </row>
    <row r="530" spans="6:6" x14ac:dyDescent="0.2">
      <c r="F530" s="60"/>
    </row>
    <row r="531" spans="6:6" x14ac:dyDescent="0.2">
      <c r="F531" s="60"/>
    </row>
    <row r="532" spans="6:6" x14ac:dyDescent="0.2">
      <c r="F532" s="60"/>
    </row>
    <row r="533" spans="6:6" x14ac:dyDescent="0.2">
      <c r="F533" s="60"/>
    </row>
    <row r="534" spans="6:6" x14ac:dyDescent="0.2">
      <c r="F534" s="60"/>
    </row>
    <row r="535" spans="6:6" x14ac:dyDescent="0.2">
      <c r="F535" s="60"/>
    </row>
    <row r="536" spans="6:6" x14ac:dyDescent="0.2">
      <c r="F536" s="60"/>
    </row>
    <row r="537" spans="6:6" x14ac:dyDescent="0.2">
      <c r="F537" s="60"/>
    </row>
    <row r="538" spans="6:6" x14ac:dyDescent="0.2">
      <c r="F538" s="60"/>
    </row>
    <row r="539" spans="6:6" x14ac:dyDescent="0.2">
      <c r="F539" s="60"/>
    </row>
    <row r="540" spans="6:6" x14ac:dyDescent="0.2">
      <c r="F540" s="60"/>
    </row>
    <row r="541" spans="6:6" x14ac:dyDescent="0.2">
      <c r="F541" s="60"/>
    </row>
    <row r="542" spans="6:6" x14ac:dyDescent="0.2">
      <c r="F542" s="60"/>
    </row>
    <row r="543" spans="6:6" x14ac:dyDescent="0.2">
      <c r="F543" s="60"/>
    </row>
    <row r="544" spans="6:6" x14ac:dyDescent="0.2">
      <c r="F544" s="60"/>
    </row>
    <row r="545" spans="6:6" x14ac:dyDescent="0.2">
      <c r="F545" s="60"/>
    </row>
    <row r="546" spans="6:6" x14ac:dyDescent="0.2">
      <c r="F546" s="60"/>
    </row>
    <row r="547" spans="6:6" x14ac:dyDescent="0.2">
      <c r="F547" s="60"/>
    </row>
    <row r="548" spans="6:6" x14ac:dyDescent="0.2">
      <c r="F548" s="60"/>
    </row>
    <row r="549" spans="6:6" x14ac:dyDescent="0.2">
      <c r="F549" s="60"/>
    </row>
    <row r="550" spans="6:6" x14ac:dyDescent="0.2">
      <c r="F550" s="60"/>
    </row>
    <row r="551" spans="6:6" x14ac:dyDescent="0.2">
      <c r="F551" s="60"/>
    </row>
    <row r="552" spans="6:6" x14ac:dyDescent="0.2">
      <c r="F552" s="60"/>
    </row>
    <row r="553" spans="6:6" x14ac:dyDescent="0.2">
      <c r="F553" s="60"/>
    </row>
    <row r="554" spans="6:6" x14ac:dyDescent="0.2">
      <c r="F554" s="60"/>
    </row>
    <row r="555" spans="6:6" x14ac:dyDescent="0.2">
      <c r="F555" s="60"/>
    </row>
    <row r="556" spans="6:6" x14ac:dyDescent="0.2">
      <c r="F556" s="60"/>
    </row>
    <row r="557" spans="6:6" x14ac:dyDescent="0.2">
      <c r="F557" s="60"/>
    </row>
    <row r="558" spans="6:6" x14ac:dyDescent="0.2">
      <c r="F558" s="60"/>
    </row>
    <row r="559" spans="6:6" x14ac:dyDescent="0.2">
      <c r="F559" s="60"/>
    </row>
    <row r="560" spans="6:6" x14ac:dyDescent="0.2">
      <c r="F560" s="60"/>
    </row>
    <row r="561" spans="6:6" x14ac:dyDescent="0.2">
      <c r="F561" s="60"/>
    </row>
    <row r="562" spans="6:6" x14ac:dyDescent="0.2">
      <c r="F562" s="60"/>
    </row>
    <row r="563" spans="6:6" x14ac:dyDescent="0.2">
      <c r="F563" s="60"/>
    </row>
    <row r="564" spans="6:6" x14ac:dyDescent="0.2">
      <c r="F564" s="60"/>
    </row>
    <row r="565" spans="6:6" x14ac:dyDescent="0.2">
      <c r="F565" s="60"/>
    </row>
    <row r="566" spans="6:6" x14ac:dyDescent="0.2">
      <c r="F566" s="60"/>
    </row>
    <row r="567" spans="6:6" x14ac:dyDescent="0.2">
      <c r="F567" s="60"/>
    </row>
    <row r="568" spans="6:6" x14ac:dyDescent="0.2">
      <c r="F568" s="60"/>
    </row>
    <row r="569" spans="6:6" x14ac:dyDescent="0.2">
      <c r="F569" s="60"/>
    </row>
    <row r="570" spans="6:6" x14ac:dyDescent="0.2">
      <c r="F570" s="60"/>
    </row>
    <row r="571" spans="6:6" x14ac:dyDescent="0.2">
      <c r="F571" s="60"/>
    </row>
    <row r="572" spans="6:6" x14ac:dyDescent="0.2">
      <c r="F572" s="60"/>
    </row>
    <row r="573" spans="6:6" x14ac:dyDescent="0.2">
      <c r="F573" s="60"/>
    </row>
    <row r="574" spans="6:6" x14ac:dyDescent="0.2">
      <c r="F574" s="60"/>
    </row>
    <row r="575" spans="6:6" x14ac:dyDescent="0.2">
      <c r="F575" s="60"/>
    </row>
    <row r="576" spans="6:6" x14ac:dyDescent="0.2">
      <c r="F576" s="60"/>
    </row>
    <row r="577" spans="6:6" x14ac:dyDescent="0.2">
      <c r="F577" s="60"/>
    </row>
    <row r="578" spans="6:6" x14ac:dyDescent="0.2">
      <c r="F578" s="60"/>
    </row>
    <row r="579" spans="6:6" x14ac:dyDescent="0.2">
      <c r="F579" s="60"/>
    </row>
    <row r="580" spans="6:6" x14ac:dyDescent="0.2">
      <c r="F580" s="60"/>
    </row>
    <row r="581" spans="6:6" x14ac:dyDescent="0.2">
      <c r="F581" s="60"/>
    </row>
    <row r="582" spans="6:6" x14ac:dyDescent="0.2">
      <c r="F582" s="60"/>
    </row>
    <row r="583" spans="6:6" x14ac:dyDescent="0.2">
      <c r="F583" s="60"/>
    </row>
    <row r="584" spans="6:6" x14ac:dyDescent="0.2">
      <c r="F584" s="60"/>
    </row>
    <row r="585" spans="6:6" x14ac:dyDescent="0.2">
      <c r="F585" s="60"/>
    </row>
    <row r="586" spans="6:6" x14ac:dyDescent="0.2">
      <c r="F586" s="60"/>
    </row>
    <row r="587" spans="6:6" x14ac:dyDescent="0.2">
      <c r="F587" s="60"/>
    </row>
    <row r="588" spans="6:6" x14ac:dyDescent="0.2">
      <c r="F588" s="60"/>
    </row>
    <row r="589" spans="6:6" x14ac:dyDescent="0.2">
      <c r="F589" s="60"/>
    </row>
    <row r="590" spans="6:6" x14ac:dyDescent="0.2">
      <c r="F590" s="60"/>
    </row>
    <row r="591" spans="6:6" x14ac:dyDescent="0.2">
      <c r="F591" s="60"/>
    </row>
    <row r="592" spans="6:6" x14ac:dyDescent="0.2">
      <c r="F592" s="60"/>
    </row>
    <row r="593" spans="6:6" x14ac:dyDescent="0.2">
      <c r="F593" s="60"/>
    </row>
    <row r="594" spans="6:6" x14ac:dyDescent="0.2">
      <c r="F594" s="60"/>
    </row>
    <row r="595" spans="6:6" x14ac:dyDescent="0.2">
      <c r="F595" s="60"/>
    </row>
    <row r="596" spans="6:6" x14ac:dyDescent="0.2">
      <c r="F596" s="60"/>
    </row>
    <row r="597" spans="6:6" x14ac:dyDescent="0.2">
      <c r="F597" s="60"/>
    </row>
    <row r="598" spans="6:6" x14ac:dyDescent="0.2">
      <c r="F598" s="60"/>
    </row>
    <row r="599" spans="6:6" x14ac:dyDescent="0.2">
      <c r="F599" s="60"/>
    </row>
    <row r="600" spans="6:6" x14ac:dyDescent="0.2">
      <c r="F600" s="60"/>
    </row>
    <row r="601" spans="6:6" x14ac:dyDescent="0.2">
      <c r="F601" s="60"/>
    </row>
    <row r="602" spans="6:6" x14ac:dyDescent="0.2">
      <c r="F602" s="60"/>
    </row>
    <row r="603" spans="6:6" x14ac:dyDescent="0.2">
      <c r="F603" s="60"/>
    </row>
    <row r="604" spans="6:6" x14ac:dyDescent="0.2">
      <c r="F604" s="60"/>
    </row>
    <row r="605" spans="6:6" x14ac:dyDescent="0.2">
      <c r="F605" s="60"/>
    </row>
    <row r="606" spans="6:6" x14ac:dyDescent="0.2">
      <c r="F606" s="60"/>
    </row>
    <row r="607" spans="6:6" x14ac:dyDescent="0.2">
      <c r="F607" s="60"/>
    </row>
    <row r="608" spans="6:6" x14ac:dyDescent="0.2">
      <c r="F608" s="60"/>
    </row>
    <row r="609" spans="6:6" x14ac:dyDescent="0.2">
      <c r="F609" s="60"/>
    </row>
    <row r="610" spans="6:6" x14ac:dyDescent="0.2">
      <c r="F610" s="60"/>
    </row>
    <row r="611" spans="6:6" x14ac:dyDescent="0.2">
      <c r="F611" s="60"/>
    </row>
    <row r="612" spans="6:6" x14ac:dyDescent="0.2">
      <c r="F612" s="60"/>
    </row>
    <row r="613" spans="6:6" x14ac:dyDescent="0.2">
      <c r="F613" s="60"/>
    </row>
    <row r="614" spans="6:6" x14ac:dyDescent="0.2">
      <c r="F614" s="60"/>
    </row>
    <row r="615" spans="6:6" x14ac:dyDescent="0.2">
      <c r="F615" s="60"/>
    </row>
    <row r="616" spans="6:6" x14ac:dyDescent="0.2">
      <c r="F616" s="60"/>
    </row>
    <row r="617" spans="6:6" x14ac:dyDescent="0.2">
      <c r="F617" s="60"/>
    </row>
    <row r="618" spans="6:6" x14ac:dyDescent="0.2">
      <c r="F618" s="60"/>
    </row>
    <row r="619" spans="6:6" x14ac:dyDescent="0.2">
      <c r="F619" s="60"/>
    </row>
    <row r="620" spans="6:6" x14ac:dyDescent="0.2">
      <c r="F620" s="60"/>
    </row>
    <row r="621" spans="6:6" x14ac:dyDescent="0.2">
      <c r="F621" s="60"/>
    </row>
    <row r="622" spans="6:6" x14ac:dyDescent="0.2">
      <c r="F622" s="60"/>
    </row>
    <row r="623" spans="6:6" x14ac:dyDescent="0.2">
      <c r="F623" s="60"/>
    </row>
    <row r="624" spans="6:6" x14ac:dyDescent="0.2">
      <c r="F624" s="60"/>
    </row>
    <row r="625" spans="6:6" x14ac:dyDescent="0.2">
      <c r="F625" s="60"/>
    </row>
    <row r="626" spans="6:6" x14ac:dyDescent="0.2">
      <c r="F626" s="60"/>
    </row>
    <row r="627" spans="6:6" x14ac:dyDescent="0.2">
      <c r="F627" s="60"/>
    </row>
    <row r="628" spans="6:6" x14ac:dyDescent="0.2">
      <c r="F628" s="60"/>
    </row>
    <row r="629" spans="6:6" x14ac:dyDescent="0.2">
      <c r="F629" s="60"/>
    </row>
    <row r="630" spans="6:6" x14ac:dyDescent="0.2">
      <c r="F630" s="60"/>
    </row>
    <row r="631" spans="6:6" x14ac:dyDescent="0.2">
      <c r="F631" s="60"/>
    </row>
    <row r="632" spans="6:6" x14ac:dyDescent="0.2">
      <c r="F632" s="60"/>
    </row>
    <row r="633" spans="6:6" x14ac:dyDescent="0.2">
      <c r="F633" s="60"/>
    </row>
    <row r="634" spans="6:6" x14ac:dyDescent="0.2">
      <c r="F634" s="60"/>
    </row>
    <row r="635" spans="6:6" x14ac:dyDescent="0.2">
      <c r="F635" s="60"/>
    </row>
    <row r="636" spans="6:6" x14ac:dyDescent="0.2">
      <c r="F636" s="60"/>
    </row>
    <row r="637" spans="6:6" x14ac:dyDescent="0.2">
      <c r="F637" s="60"/>
    </row>
    <row r="638" spans="6:6" x14ac:dyDescent="0.2">
      <c r="F638" s="60"/>
    </row>
    <row r="639" spans="6:6" x14ac:dyDescent="0.2">
      <c r="F639" s="60"/>
    </row>
    <row r="640" spans="6:6" x14ac:dyDescent="0.2">
      <c r="F640" s="60"/>
    </row>
    <row r="641" spans="6:6" x14ac:dyDescent="0.2">
      <c r="F641" s="60"/>
    </row>
    <row r="642" spans="6:6" x14ac:dyDescent="0.2">
      <c r="F642" s="60"/>
    </row>
    <row r="643" spans="6:6" x14ac:dyDescent="0.2">
      <c r="F643" s="60"/>
    </row>
    <row r="644" spans="6:6" x14ac:dyDescent="0.2">
      <c r="F644" s="60"/>
    </row>
    <row r="645" spans="6:6" x14ac:dyDescent="0.2">
      <c r="F645" s="60"/>
    </row>
    <row r="646" spans="6:6" x14ac:dyDescent="0.2">
      <c r="F646" s="60"/>
    </row>
    <row r="647" spans="6:6" x14ac:dyDescent="0.2">
      <c r="F647" s="60"/>
    </row>
    <row r="648" spans="6:6" x14ac:dyDescent="0.2">
      <c r="F648" s="60"/>
    </row>
    <row r="649" spans="6:6" x14ac:dyDescent="0.2">
      <c r="F649" s="60"/>
    </row>
    <row r="650" spans="6:6" x14ac:dyDescent="0.2">
      <c r="F650" s="60"/>
    </row>
    <row r="651" spans="6:6" x14ac:dyDescent="0.2">
      <c r="F651" s="60"/>
    </row>
    <row r="652" spans="6:6" x14ac:dyDescent="0.2">
      <c r="F652" s="60"/>
    </row>
    <row r="653" spans="6:6" x14ac:dyDescent="0.2">
      <c r="F653" s="60"/>
    </row>
    <row r="654" spans="6:6" x14ac:dyDescent="0.2">
      <c r="F654" s="60"/>
    </row>
    <row r="655" spans="6:6" x14ac:dyDescent="0.2">
      <c r="F655" s="60"/>
    </row>
    <row r="656" spans="6:6" x14ac:dyDescent="0.2">
      <c r="F656" s="60"/>
    </row>
    <row r="657" spans="6:6" x14ac:dyDescent="0.2">
      <c r="F657" s="60"/>
    </row>
    <row r="658" spans="6:6" x14ac:dyDescent="0.2">
      <c r="F658" s="60"/>
    </row>
    <row r="659" spans="6:6" x14ac:dyDescent="0.2">
      <c r="F659" s="60"/>
    </row>
    <row r="660" spans="6:6" x14ac:dyDescent="0.2">
      <c r="F660" s="60"/>
    </row>
    <row r="661" spans="6:6" x14ac:dyDescent="0.2">
      <c r="F661" s="60"/>
    </row>
    <row r="662" spans="6:6" x14ac:dyDescent="0.2">
      <c r="F662" s="60"/>
    </row>
    <row r="663" spans="6:6" x14ac:dyDescent="0.2">
      <c r="F663" s="60"/>
    </row>
    <row r="664" spans="6:6" x14ac:dyDescent="0.2">
      <c r="F664" s="60"/>
    </row>
    <row r="665" spans="6:6" x14ac:dyDescent="0.2">
      <c r="F665" s="60"/>
    </row>
    <row r="666" spans="6:6" x14ac:dyDescent="0.2">
      <c r="F666" s="60"/>
    </row>
    <row r="667" spans="6:6" x14ac:dyDescent="0.2">
      <c r="F667" s="60"/>
    </row>
    <row r="668" spans="6:6" x14ac:dyDescent="0.2">
      <c r="F668" s="60"/>
    </row>
    <row r="669" spans="6:6" x14ac:dyDescent="0.2">
      <c r="F669" s="60"/>
    </row>
    <row r="670" spans="6:6" x14ac:dyDescent="0.2">
      <c r="F670" s="60"/>
    </row>
    <row r="671" spans="6:6" x14ac:dyDescent="0.2">
      <c r="F671" s="60"/>
    </row>
    <row r="672" spans="6:6" x14ac:dyDescent="0.2">
      <c r="F672" s="60"/>
    </row>
    <row r="673" spans="6:6" x14ac:dyDescent="0.2">
      <c r="F673" s="60"/>
    </row>
    <row r="674" spans="6:6" x14ac:dyDescent="0.2">
      <c r="F674" s="60"/>
    </row>
    <row r="675" spans="6:6" x14ac:dyDescent="0.2">
      <c r="F675" s="60"/>
    </row>
    <row r="676" spans="6:6" x14ac:dyDescent="0.2">
      <c r="F676" s="60"/>
    </row>
    <row r="677" spans="6:6" x14ac:dyDescent="0.2">
      <c r="F677" s="60"/>
    </row>
    <row r="678" spans="6:6" x14ac:dyDescent="0.2">
      <c r="F678" s="60"/>
    </row>
    <row r="679" spans="6:6" x14ac:dyDescent="0.2">
      <c r="F679" s="60"/>
    </row>
    <row r="680" spans="6:6" x14ac:dyDescent="0.2">
      <c r="F680" s="60"/>
    </row>
    <row r="681" spans="6:6" x14ac:dyDescent="0.2">
      <c r="F681" s="60"/>
    </row>
    <row r="682" spans="6:6" x14ac:dyDescent="0.2">
      <c r="F682" s="60"/>
    </row>
    <row r="683" spans="6:6" x14ac:dyDescent="0.2">
      <c r="F683" s="60"/>
    </row>
    <row r="684" spans="6:6" x14ac:dyDescent="0.2">
      <c r="F684" s="60"/>
    </row>
    <row r="685" spans="6:6" x14ac:dyDescent="0.2">
      <c r="F685" s="60"/>
    </row>
    <row r="686" spans="6:6" x14ac:dyDescent="0.2">
      <c r="F686" s="60"/>
    </row>
    <row r="687" spans="6:6" x14ac:dyDescent="0.2">
      <c r="F687" s="60"/>
    </row>
    <row r="688" spans="6:6" x14ac:dyDescent="0.2">
      <c r="F688" s="60"/>
    </row>
    <row r="689" spans="6:6" x14ac:dyDescent="0.2">
      <c r="F689" s="60"/>
    </row>
    <row r="690" spans="6:6" x14ac:dyDescent="0.2">
      <c r="F690" s="60"/>
    </row>
    <row r="691" spans="6:6" x14ac:dyDescent="0.2">
      <c r="F691" s="60"/>
    </row>
    <row r="692" spans="6:6" x14ac:dyDescent="0.2">
      <c r="F692" s="60"/>
    </row>
    <row r="693" spans="6:6" x14ac:dyDescent="0.2">
      <c r="F693" s="60"/>
    </row>
    <row r="694" spans="6:6" x14ac:dyDescent="0.2">
      <c r="F694" s="60"/>
    </row>
    <row r="695" spans="6:6" x14ac:dyDescent="0.2">
      <c r="F695" s="60"/>
    </row>
    <row r="696" spans="6:6" x14ac:dyDescent="0.2">
      <c r="F696" s="60"/>
    </row>
    <row r="697" spans="6:6" x14ac:dyDescent="0.2">
      <c r="F697" s="60"/>
    </row>
    <row r="698" spans="6:6" x14ac:dyDescent="0.2">
      <c r="F698" s="60"/>
    </row>
    <row r="699" spans="6:6" x14ac:dyDescent="0.2">
      <c r="F699" s="60"/>
    </row>
    <row r="700" spans="6:6" x14ac:dyDescent="0.2">
      <c r="F700" s="60"/>
    </row>
    <row r="701" spans="6:6" x14ac:dyDescent="0.2">
      <c r="F701" s="60"/>
    </row>
    <row r="702" spans="6:6" x14ac:dyDescent="0.2">
      <c r="F702" s="60"/>
    </row>
    <row r="703" spans="6:6" x14ac:dyDescent="0.2">
      <c r="F703" s="60"/>
    </row>
    <row r="704" spans="6:6" x14ac:dyDescent="0.2">
      <c r="F704" s="60"/>
    </row>
    <row r="705" spans="6:6" x14ac:dyDescent="0.2">
      <c r="F705" s="60"/>
    </row>
    <row r="706" spans="6:6" x14ac:dyDescent="0.2">
      <c r="F706" s="60"/>
    </row>
    <row r="707" spans="6:6" x14ac:dyDescent="0.2">
      <c r="F707" s="60"/>
    </row>
    <row r="708" spans="6:6" x14ac:dyDescent="0.2">
      <c r="F708" s="60"/>
    </row>
    <row r="709" spans="6:6" x14ac:dyDescent="0.2">
      <c r="F709" s="60"/>
    </row>
    <row r="710" spans="6:6" x14ac:dyDescent="0.2">
      <c r="F710" s="60"/>
    </row>
    <row r="711" spans="6:6" x14ac:dyDescent="0.2">
      <c r="F711" s="60"/>
    </row>
    <row r="712" spans="6:6" x14ac:dyDescent="0.2">
      <c r="F712" s="60"/>
    </row>
    <row r="713" spans="6:6" x14ac:dyDescent="0.2">
      <c r="F713" s="60"/>
    </row>
    <row r="714" spans="6:6" x14ac:dyDescent="0.2">
      <c r="F714" s="60"/>
    </row>
    <row r="715" spans="6:6" x14ac:dyDescent="0.2">
      <c r="F715" s="60"/>
    </row>
    <row r="716" spans="6:6" x14ac:dyDescent="0.2">
      <c r="F716" s="60"/>
    </row>
    <row r="717" spans="6:6" x14ac:dyDescent="0.2">
      <c r="F717" s="60"/>
    </row>
    <row r="718" spans="6:6" x14ac:dyDescent="0.2">
      <c r="F718" s="60"/>
    </row>
    <row r="719" spans="6:6" x14ac:dyDescent="0.2">
      <c r="F719" s="60"/>
    </row>
    <row r="720" spans="6:6" x14ac:dyDescent="0.2">
      <c r="F720" s="60"/>
    </row>
    <row r="721" spans="6:6" x14ac:dyDescent="0.2">
      <c r="F721" s="60"/>
    </row>
    <row r="722" spans="6:6" x14ac:dyDescent="0.2">
      <c r="F722" s="60"/>
    </row>
    <row r="723" spans="6:6" x14ac:dyDescent="0.2">
      <c r="F723" s="60"/>
    </row>
    <row r="724" spans="6:6" x14ac:dyDescent="0.2">
      <c r="F724" s="60"/>
    </row>
    <row r="725" spans="6:6" x14ac:dyDescent="0.2">
      <c r="F725" s="60"/>
    </row>
    <row r="726" spans="6:6" x14ac:dyDescent="0.2">
      <c r="F726" s="60"/>
    </row>
    <row r="727" spans="6:6" x14ac:dyDescent="0.2">
      <c r="F727" s="60"/>
    </row>
    <row r="728" spans="6:6" x14ac:dyDescent="0.2">
      <c r="F728" s="60"/>
    </row>
    <row r="729" spans="6:6" x14ac:dyDescent="0.2">
      <c r="F729" s="60"/>
    </row>
    <row r="730" spans="6:6" x14ac:dyDescent="0.2">
      <c r="F730" s="60"/>
    </row>
    <row r="731" spans="6:6" x14ac:dyDescent="0.2">
      <c r="F731" s="60"/>
    </row>
    <row r="732" spans="6:6" x14ac:dyDescent="0.2">
      <c r="F732" s="60"/>
    </row>
    <row r="733" spans="6:6" x14ac:dyDescent="0.2">
      <c r="F733" s="60"/>
    </row>
    <row r="734" spans="6:6" x14ac:dyDescent="0.2">
      <c r="F734" s="60"/>
    </row>
    <row r="735" spans="6:6" x14ac:dyDescent="0.2">
      <c r="F735" s="60"/>
    </row>
    <row r="736" spans="6:6" x14ac:dyDescent="0.2">
      <c r="F736" s="60"/>
    </row>
    <row r="737" spans="6:6" x14ac:dyDescent="0.2">
      <c r="F737" s="60"/>
    </row>
    <row r="738" spans="6:6" x14ac:dyDescent="0.2">
      <c r="F738" s="60"/>
    </row>
    <row r="739" spans="6:6" x14ac:dyDescent="0.2">
      <c r="F739" s="60"/>
    </row>
    <row r="740" spans="6:6" x14ac:dyDescent="0.2">
      <c r="F740" s="60"/>
    </row>
    <row r="741" spans="6:6" x14ac:dyDescent="0.2">
      <c r="F741" s="60"/>
    </row>
    <row r="742" spans="6:6" x14ac:dyDescent="0.2">
      <c r="F742" s="60"/>
    </row>
    <row r="743" spans="6:6" x14ac:dyDescent="0.2">
      <c r="F743" s="60"/>
    </row>
    <row r="744" spans="6:6" x14ac:dyDescent="0.2">
      <c r="F744" s="60"/>
    </row>
    <row r="745" spans="6:6" x14ac:dyDescent="0.2">
      <c r="F745" s="60"/>
    </row>
    <row r="746" spans="6:6" x14ac:dyDescent="0.2">
      <c r="F746" s="60"/>
    </row>
    <row r="747" spans="6:6" x14ac:dyDescent="0.2">
      <c r="F747" s="60"/>
    </row>
    <row r="748" spans="6:6" x14ac:dyDescent="0.2">
      <c r="F748" s="60"/>
    </row>
    <row r="749" spans="6:6" x14ac:dyDescent="0.2">
      <c r="F749" s="60"/>
    </row>
    <row r="750" spans="6:6" x14ac:dyDescent="0.2">
      <c r="F750" s="60"/>
    </row>
    <row r="751" spans="6:6" x14ac:dyDescent="0.2">
      <c r="F751" s="60"/>
    </row>
    <row r="752" spans="6:6" x14ac:dyDescent="0.2">
      <c r="F752" s="60"/>
    </row>
    <row r="753" spans="6:6" x14ac:dyDescent="0.2">
      <c r="F753" s="60"/>
    </row>
    <row r="754" spans="6:6" x14ac:dyDescent="0.2">
      <c r="F754" s="60"/>
    </row>
    <row r="755" spans="6:6" x14ac:dyDescent="0.2">
      <c r="F755" s="60"/>
    </row>
    <row r="756" spans="6:6" x14ac:dyDescent="0.2">
      <c r="F756" s="60"/>
    </row>
    <row r="757" spans="6:6" x14ac:dyDescent="0.2">
      <c r="F757" s="60"/>
    </row>
    <row r="758" spans="6:6" x14ac:dyDescent="0.2">
      <c r="F758" s="60"/>
    </row>
    <row r="759" spans="6:6" x14ac:dyDescent="0.2">
      <c r="F759" s="60"/>
    </row>
    <row r="760" spans="6:6" x14ac:dyDescent="0.2">
      <c r="F760" s="60"/>
    </row>
    <row r="761" spans="6:6" x14ac:dyDescent="0.2">
      <c r="F761" s="60"/>
    </row>
    <row r="762" spans="6:6" x14ac:dyDescent="0.2">
      <c r="F762" s="60"/>
    </row>
    <row r="763" spans="6:6" x14ac:dyDescent="0.2">
      <c r="F763" s="60"/>
    </row>
    <row r="764" spans="6:6" x14ac:dyDescent="0.2">
      <c r="F764" s="60"/>
    </row>
    <row r="765" spans="6:6" x14ac:dyDescent="0.2">
      <c r="F765" s="60"/>
    </row>
    <row r="766" spans="6:6" x14ac:dyDescent="0.2">
      <c r="F766" s="60"/>
    </row>
    <row r="767" spans="6:6" x14ac:dyDescent="0.2">
      <c r="F767" s="60"/>
    </row>
    <row r="768" spans="6:6" x14ac:dyDescent="0.2">
      <c r="F768" s="60"/>
    </row>
    <row r="769" spans="6:6" x14ac:dyDescent="0.2">
      <c r="F769" s="60"/>
    </row>
    <row r="770" spans="6:6" x14ac:dyDescent="0.2">
      <c r="F770" s="60"/>
    </row>
    <row r="771" spans="6:6" x14ac:dyDescent="0.2">
      <c r="F771" s="60"/>
    </row>
    <row r="772" spans="6:6" x14ac:dyDescent="0.2">
      <c r="F772" s="60"/>
    </row>
    <row r="773" spans="6:6" x14ac:dyDescent="0.2">
      <c r="F773" s="60"/>
    </row>
    <row r="774" spans="6:6" x14ac:dyDescent="0.2">
      <c r="F774" s="60"/>
    </row>
    <row r="775" spans="6:6" x14ac:dyDescent="0.2">
      <c r="F775" s="60"/>
    </row>
    <row r="776" spans="6:6" x14ac:dyDescent="0.2">
      <c r="F776" s="60"/>
    </row>
    <row r="777" spans="6:6" x14ac:dyDescent="0.2">
      <c r="F777" s="60"/>
    </row>
    <row r="778" spans="6:6" x14ac:dyDescent="0.2">
      <c r="F778" s="60"/>
    </row>
    <row r="779" spans="6:6" x14ac:dyDescent="0.2">
      <c r="F779" s="60"/>
    </row>
    <row r="780" spans="6:6" x14ac:dyDescent="0.2">
      <c r="F780" s="60"/>
    </row>
    <row r="781" spans="6:6" x14ac:dyDescent="0.2">
      <c r="F781" s="60"/>
    </row>
    <row r="782" spans="6:6" x14ac:dyDescent="0.2">
      <c r="F782" s="60"/>
    </row>
    <row r="783" spans="6:6" x14ac:dyDescent="0.2">
      <c r="F783" s="60"/>
    </row>
    <row r="784" spans="6:6" x14ac:dyDescent="0.2">
      <c r="F784" s="60"/>
    </row>
    <row r="785" spans="6:6" x14ac:dyDescent="0.2">
      <c r="F785" s="60"/>
    </row>
    <row r="786" spans="6:6" x14ac:dyDescent="0.2">
      <c r="F786" s="60"/>
    </row>
    <row r="787" spans="6:6" x14ac:dyDescent="0.2">
      <c r="F787" s="60"/>
    </row>
    <row r="788" spans="6:6" x14ac:dyDescent="0.2">
      <c r="F788" s="60"/>
    </row>
    <row r="789" spans="6:6" x14ac:dyDescent="0.2">
      <c r="F789" s="60"/>
    </row>
    <row r="790" spans="6:6" x14ac:dyDescent="0.2">
      <c r="F790" s="60"/>
    </row>
    <row r="791" spans="6:6" x14ac:dyDescent="0.2">
      <c r="F791" s="60"/>
    </row>
    <row r="792" spans="6:6" x14ac:dyDescent="0.2">
      <c r="F792" s="60"/>
    </row>
    <row r="793" spans="6:6" x14ac:dyDescent="0.2">
      <c r="F793" s="60"/>
    </row>
    <row r="794" spans="6:6" x14ac:dyDescent="0.2">
      <c r="F794" s="60"/>
    </row>
    <row r="795" spans="6:6" x14ac:dyDescent="0.2">
      <c r="F795" s="60"/>
    </row>
    <row r="796" spans="6:6" x14ac:dyDescent="0.2">
      <c r="F796" s="60"/>
    </row>
    <row r="797" spans="6:6" x14ac:dyDescent="0.2">
      <c r="F797" s="60"/>
    </row>
    <row r="798" spans="6:6" x14ac:dyDescent="0.2">
      <c r="F798" s="60"/>
    </row>
    <row r="799" spans="6:6" x14ac:dyDescent="0.2">
      <c r="F799" s="60"/>
    </row>
    <row r="800" spans="6:6" x14ac:dyDescent="0.2">
      <c r="F800" s="60"/>
    </row>
    <row r="801" spans="6:6" x14ac:dyDescent="0.2">
      <c r="F801" s="60"/>
    </row>
    <row r="802" spans="6:6" x14ac:dyDescent="0.2">
      <c r="F802" s="60"/>
    </row>
    <row r="803" spans="6:6" x14ac:dyDescent="0.2">
      <c r="F803" s="60"/>
    </row>
    <row r="804" spans="6:6" x14ac:dyDescent="0.2">
      <c r="F804" s="60"/>
    </row>
    <row r="805" spans="6:6" x14ac:dyDescent="0.2">
      <c r="F805" s="60"/>
    </row>
    <row r="806" spans="6:6" x14ac:dyDescent="0.2">
      <c r="F806" s="60"/>
    </row>
    <row r="807" spans="6:6" x14ac:dyDescent="0.2">
      <c r="F807" s="60"/>
    </row>
    <row r="808" spans="6:6" x14ac:dyDescent="0.2">
      <c r="F808" s="60"/>
    </row>
    <row r="809" spans="6:6" x14ac:dyDescent="0.2">
      <c r="F809" s="60"/>
    </row>
    <row r="810" spans="6:6" x14ac:dyDescent="0.2">
      <c r="F810" s="60"/>
    </row>
    <row r="811" spans="6:6" x14ac:dyDescent="0.2">
      <c r="F811" s="60"/>
    </row>
    <row r="812" spans="6:6" x14ac:dyDescent="0.2">
      <c r="F812" s="60"/>
    </row>
    <row r="813" spans="6:6" x14ac:dyDescent="0.2">
      <c r="F813" s="60"/>
    </row>
    <row r="814" spans="6:6" x14ac:dyDescent="0.2">
      <c r="F814" s="60"/>
    </row>
    <row r="815" spans="6:6" x14ac:dyDescent="0.2">
      <c r="F815" s="60"/>
    </row>
    <row r="816" spans="6:6" x14ac:dyDescent="0.2">
      <c r="F816" s="60"/>
    </row>
    <row r="817" spans="6:6" x14ac:dyDescent="0.2">
      <c r="F817" s="60"/>
    </row>
    <row r="818" spans="6:6" x14ac:dyDescent="0.2">
      <c r="F818" s="60"/>
    </row>
    <row r="819" spans="6:6" x14ac:dyDescent="0.2">
      <c r="F819" s="60"/>
    </row>
    <row r="820" spans="6:6" x14ac:dyDescent="0.2">
      <c r="F820" s="60"/>
    </row>
    <row r="821" spans="6:6" x14ac:dyDescent="0.2">
      <c r="F821" s="60"/>
    </row>
    <row r="822" spans="6:6" x14ac:dyDescent="0.2">
      <c r="F822" s="60"/>
    </row>
    <row r="823" spans="6:6" x14ac:dyDescent="0.2">
      <c r="F823" s="60"/>
    </row>
    <row r="824" spans="6:6" x14ac:dyDescent="0.2">
      <c r="F824" s="60"/>
    </row>
    <row r="825" spans="6:6" x14ac:dyDescent="0.2">
      <c r="F825" s="60"/>
    </row>
    <row r="826" spans="6:6" x14ac:dyDescent="0.2">
      <c r="F826" s="60"/>
    </row>
    <row r="827" spans="6:6" x14ac:dyDescent="0.2">
      <c r="F827" s="60"/>
    </row>
    <row r="828" spans="6:6" x14ac:dyDescent="0.2">
      <c r="F828" s="60"/>
    </row>
    <row r="829" spans="6:6" x14ac:dyDescent="0.2">
      <c r="F829" s="60"/>
    </row>
    <row r="830" spans="6:6" x14ac:dyDescent="0.2">
      <c r="F830" s="60"/>
    </row>
    <row r="831" spans="6:6" x14ac:dyDescent="0.2">
      <c r="F831" s="60"/>
    </row>
    <row r="832" spans="6:6" x14ac:dyDescent="0.2">
      <c r="F832" s="60"/>
    </row>
    <row r="833" spans="6:6" x14ac:dyDescent="0.2">
      <c r="F833" s="60"/>
    </row>
    <row r="834" spans="6:6" x14ac:dyDescent="0.2">
      <c r="F834" s="60"/>
    </row>
    <row r="835" spans="6:6" x14ac:dyDescent="0.2">
      <c r="F835" s="60"/>
    </row>
    <row r="836" spans="6:6" x14ac:dyDescent="0.2">
      <c r="F836" s="60"/>
    </row>
    <row r="837" spans="6:6" x14ac:dyDescent="0.2">
      <c r="F837" s="60"/>
    </row>
    <row r="838" spans="6:6" x14ac:dyDescent="0.2">
      <c r="F838" s="60"/>
    </row>
    <row r="839" spans="6:6" x14ac:dyDescent="0.2">
      <c r="F839" s="60"/>
    </row>
    <row r="840" spans="6:6" x14ac:dyDescent="0.2">
      <c r="F840" s="60"/>
    </row>
    <row r="841" spans="6:6" x14ac:dyDescent="0.2">
      <c r="F841" s="60"/>
    </row>
    <row r="842" spans="6:6" x14ac:dyDescent="0.2">
      <c r="F842" s="60"/>
    </row>
    <row r="843" spans="6:6" x14ac:dyDescent="0.2">
      <c r="F843" s="60"/>
    </row>
    <row r="844" spans="6:6" x14ac:dyDescent="0.2">
      <c r="F844" s="60"/>
    </row>
    <row r="845" spans="6:6" x14ac:dyDescent="0.2">
      <c r="F845" s="60"/>
    </row>
    <row r="846" spans="6:6" x14ac:dyDescent="0.2">
      <c r="F846" s="60"/>
    </row>
    <row r="847" spans="6:6" x14ac:dyDescent="0.2">
      <c r="F847" s="60"/>
    </row>
    <row r="848" spans="6:6" x14ac:dyDescent="0.2">
      <c r="F848" s="60"/>
    </row>
    <row r="849" spans="6:6" x14ac:dyDescent="0.2">
      <c r="F849" s="60"/>
    </row>
    <row r="850" spans="6:6" x14ac:dyDescent="0.2">
      <c r="F850" s="60"/>
    </row>
    <row r="851" spans="6:6" x14ac:dyDescent="0.2">
      <c r="F851" s="60"/>
    </row>
    <row r="852" spans="6:6" x14ac:dyDescent="0.2">
      <c r="F852" s="60"/>
    </row>
    <row r="853" spans="6:6" x14ac:dyDescent="0.2">
      <c r="F853" s="60"/>
    </row>
    <row r="854" spans="6:6" x14ac:dyDescent="0.2">
      <c r="F854" s="60"/>
    </row>
    <row r="855" spans="6:6" x14ac:dyDescent="0.2">
      <c r="F855" s="60"/>
    </row>
    <row r="856" spans="6:6" x14ac:dyDescent="0.2">
      <c r="F856" s="60"/>
    </row>
    <row r="857" spans="6:6" x14ac:dyDescent="0.2">
      <c r="F857" s="60"/>
    </row>
    <row r="858" spans="6:6" x14ac:dyDescent="0.2">
      <c r="F858" s="60"/>
    </row>
    <row r="859" spans="6:6" x14ac:dyDescent="0.2">
      <c r="F859" s="60"/>
    </row>
    <row r="860" spans="6:6" x14ac:dyDescent="0.2">
      <c r="F860" s="60"/>
    </row>
    <row r="861" spans="6:6" x14ac:dyDescent="0.2">
      <c r="F861" s="60"/>
    </row>
    <row r="862" spans="6:6" x14ac:dyDescent="0.2">
      <c r="F862" s="60"/>
    </row>
    <row r="863" spans="6:6" x14ac:dyDescent="0.2">
      <c r="F863" s="60"/>
    </row>
    <row r="864" spans="6:6" x14ac:dyDescent="0.2">
      <c r="F864" s="60"/>
    </row>
    <row r="865" spans="6:6" x14ac:dyDescent="0.2">
      <c r="F865" s="60"/>
    </row>
    <row r="866" spans="6:6" x14ac:dyDescent="0.2">
      <c r="F866" s="60"/>
    </row>
    <row r="867" spans="6:6" x14ac:dyDescent="0.2">
      <c r="F867" s="60"/>
    </row>
    <row r="868" spans="6:6" x14ac:dyDescent="0.2">
      <c r="F868" s="60"/>
    </row>
    <row r="869" spans="6:6" x14ac:dyDescent="0.2">
      <c r="F869" s="60"/>
    </row>
    <row r="870" spans="6:6" x14ac:dyDescent="0.2">
      <c r="F870" s="60"/>
    </row>
    <row r="871" spans="6:6" x14ac:dyDescent="0.2">
      <c r="F871" s="60"/>
    </row>
    <row r="872" spans="6:6" x14ac:dyDescent="0.2">
      <c r="F872" s="60"/>
    </row>
    <row r="873" spans="6:6" x14ac:dyDescent="0.2">
      <c r="F873" s="60"/>
    </row>
    <row r="874" spans="6:6" x14ac:dyDescent="0.2">
      <c r="F874" s="60"/>
    </row>
    <row r="875" spans="6:6" x14ac:dyDescent="0.2">
      <c r="F875" s="60"/>
    </row>
    <row r="876" spans="6:6" x14ac:dyDescent="0.2">
      <c r="F876" s="60"/>
    </row>
    <row r="877" spans="6:6" x14ac:dyDescent="0.2">
      <c r="F877" s="60"/>
    </row>
    <row r="878" spans="6:6" x14ac:dyDescent="0.2">
      <c r="F878" s="60"/>
    </row>
    <row r="879" spans="6:6" x14ac:dyDescent="0.2">
      <c r="F879" s="60"/>
    </row>
    <row r="880" spans="6:6" x14ac:dyDescent="0.2">
      <c r="F880" s="60"/>
    </row>
    <row r="881" spans="6:6" x14ac:dyDescent="0.2">
      <c r="F881" s="60"/>
    </row>
    <row r="882" spans="6:6" x14ac:dyDescent="0.2">
      <c r="F882" s="60"/>
    </row>
    <row r="883" spans="6:6" x14ac:dyDescent="0.2">
      <c r="F883" s="60"/>
    </row>
    <row r="884" spans="6:6" x14ac:dyDescent="0.2">
      <c r="F884" s="60"/>
    </row>
    <row r="885" spans="6:6" x14ac:dyDescent="0.2">
      <c r="F885" s="60"/>
    </row>
    <row r="886" spans="6:6" x14ac:dyDescent="0.2">
      <c r="F886" s="60"/>
    </row>
    <row r="887" spans="6:6" x14ac:dyDescent="0.2">
      <c r="F887" s="60"/>
    </row>
    <row r="888" spans="6:6" x14ac:dyDescent="0.2">
      <c r="F888" s="60"/>
    </row>
    <row r="889" spans="6:6" x14ac:dyDescent="0.2">
      <c r="F889" s="60"/>
    </row>
    <row r="890" spans="6:6" x14ac:dyDescent="0.2">
      <c r="F890" s="60"/>
    </row>
    <row r="891" spans="6:6" x14ac:dyDescent="0.2">
      <c r="F891" s="60"/>
    </row>
    <row r="892" spans="6:6" x14ac:dyDescent="0.2">
      <c r="F892" s="60"/>
    </row>
    <row r="893" spans="6:6" x14ac:dyDescent="0.2">
      <c r="F893" s="60"/>
    </row>
    <row r="894" spans="6:6" x14ac:dyDescent="0.2">
      <c r="F894" s="60"/>
    </row>
    <row r="895" spans="6:6" x14ac:dyDescent="0.2">
      <c r="F895" s="60"/>
    </row>
    <row r="896" spans="6:6" x14ac:dyDescent="0.2">
      <c r="F896" s="60"/>
    </row>
    <row r="897" spans="6:6" x14ac:dyDescent="0.2">
      <c r="F897" s="60"/>
    </row>
    <row r="898" spans="6:6" x14ac:dyDescent="0.2">
      <c r="F898" s="60"/>
    </row>
    <row r="899" spans="6:6" x14ac:dyDescent="0.2">
      <c r="F899" s="60"/>
    </row>
    <row r="900" spans="6:6" x14ac:dyDescent="0.2">
      <c r="F900" s="60"/>
    </row>
    <row r="901" spans="6:6" x14ac:dyDescent="0.2">
      <c r="F901" s="60"/>
    </row>
    <row r="902" spans="6:6" x14ac:dyDescent="0.2">
      <c r="F902" s="60"/>
    </row>
    <row r="903" spans="6:6" x14ac:dyDescent="0.2">
      <c r="F903" s="60"/>
    </row>
    <row r="904" spans="6:6" x14ac:dyDescent="0.2">
      <c r="F904" s="60"/>
    </row>
    <row r="905" spans="6:6" x14ac:dyDescent="0.2">
      <c r="F905" s="60"/>
    </row>
    <row r="906" spans="6:6" x14ac:dyDescent="0.2">
      <c r="F906" s="60"/>
    </row>
    <row r="907" spans="6:6" x14ac:dyDescent="0.2">
      <c r="F907" s="60"/>
    </row>
    <row r="908" spans="6:6" x14ac:dyDescent="0.2">
      <c r="F908" s="60"/>
    </row>
    <row r="909" spans="6:6" x14ac:dyDescent="0.2">
      <c r="F909" s="60"/>
    </row>
    <row r="910" spans="6:6" x14ac:dyDescent="0.2">
      <c r="F910" s="60"/>
    </row>
    <row r="911" spans="6:6" x14ac:dyDescent="0.2">
      <c r="F911" s="60"/>
    </row>
    <row r="912" spans="6:6" x14ac:dyDescent="0.2">
      <c r="F912" s="60"/>
    </row>
    <row r="913" spans="6:6" x14ac:dyDescent="0.2">
      <c r="F913" s="60"/>
    </row>
    <row r="914" spans="6:6" x14ac:dyDescent="0.2">
      <c r="F914" s="60"/>
    </row>
    <row r="915" spans="6:6" x14ac:dyDescent="0.2">
      <c r="F915" s="60"/>
    </row>
    <row r="916" spans="6:6" x14ac:dyDescent="0.2">
      <c r="F916" s="60"/>
    </row>
    <row r="917" spans="6:6" x14ac:dyDescent="0.2">
      <c r="F917" s="60"/>
    </row>
    <row r="918" spans="6:6" x14ac:dyDescent="0.2">
      <c r="F918" s="60"/>
    </row>
    <row r="919" spans="6:6" x14ac:dyDescent="0.2">
      <c r="F919" s="60"/>
    </row>
    <row r="920" spans="6:6" x14ac:dyDescent="0.2">
      <c r="F920" s="60"/>
    </row>
    <row r="921" spans="6:6" x14ac:dyDescent="0.2">
      <c r="F921" s="60"/>
    </row>
    <row r="922" spans="6:6" x14ac:dyDescent="0.2">
      <c r="F922" s="60"/>
    </row>
    <row r="923" spans="6:6" x14ac:dyDescent="0.2">
      <c r="F923" s="60"/>
    </row>
    <row r="924" spans="6:6" x14ac:dyDescent="0.2">
      <c r="F924" s="60"/>
    </row>
    <row r="925" spans="6:6" x14ac:dyDescent="0.2">
      <c r="F925" s="60"/>
    </row>
    <row r="926" spans="6:6" x14ac:dyDescent="0.2">
      <c r="F926" s="60"/>
    </row>
    <row r="927" spans="6:6" x14ac:dyDescent="0.2">
      <c r="F927" s="60"/>
    </row>
    <row r="928" spans="6:6" x14ac:dyDescent="0.2">
      <c r="F928" s="60"/>
    </row>
    <row r="929" spans="6:6" x14ac:dyDescent="0.2">
      <c r="F929" s="60"/>
    </row>
    <row r="930" spans="6:6" x14ac:dyDescent="0.2">
      <c r="F930" s="60"/>
    </row>
    <row r="931" spans="6:6" x14ac:dyDescent="0.2">
      <c r="F931" s="60"/>
    </row>
    <row r="932" spans="6:6" x14ac:dyDescent="0.2">
      <c r="F932" s="60"/>
    </row>
    <row r="933" spans="6:6" x14ac:dyDescent="0.2">
      <c r="F933" s="60"/>
    </row>
    <row r="934" spans="6:6" x14ac:dyDescent="0.2">
      <c r="F934" s="60"/>
    </row>
    <row r="935" spans="6:6" x14ac:dyDescent="0.2">
      <c r="F935" s="60"/>
    </row>
    <row r="936" spans="6:6" x14ac:dyDescent="0.2">
      <c r="F936" s="60"/>
    </row>
    <row r="937" spans="6:6" x14ac:dyDescent="0.2">
      <c r="F937" s="60"/>
    </row>
    <row r="938" spans="6:6" x14ac:dyDescent="0.2">
      <c r="F938" s="60"/>
    </row>
    <row r="939" spans="6:6" x14ac:dyDescent="0.2">
      <c r="F939" s="60"/>
    </row>
    <row r="940" spans="6:6" x14ac:dyDescent="0.2">
      <c r="F940" s="60"/>
    </row>
    <row r="941" spans="6:6" x14ac:dyDescent="0.2">
      <c r="F941" s="60"/>
    </row>
    <row r="942" spans="6:6" x14ac:dyDescent="0.2">
      <c r="F942" s="60"/>
    </row>
    <row r="943" spans="6:6" x14ac:dyDescent="0.2">
      <c r="F943" s="60"/>
    </row>
    <row r="944" spans="6:6" x14ac:dyDescent="0.2">
      <c r="F944" s="60"/>
    </row>
    <row r="945" spans="6:6" x14ac:dyDescent="0.2">
      <c r="F945" s="60"/>
    </row>
    <row r="946" spans="6:6" x14ac:dyDescent="0.2">
      <c r="F946" s="60"/>
    </row>
    <row r="947" spans="6:6" x14ac:dyDescent="0.2">
      <c r="F947" s="60"/>
    </row>
    <row r="948" spans="6:6" x14ac:dyDescent="0.2">
      <c r="F948" s="60"/>
    </row>
    <row r="949" spans="6:6" x14ac:dyDescent="0.2">
      <c r="F949" s="60"/>
    </row>
    <row r="950" spans="6:6" x14ac:dyDescent="0.2">
      <c r="F950" s="60"/>
    </row>
    <row r="951" spans="6:6" x14ac:dyDescent="0.2">
      <c r="F951" s="60"/>
    </row>
    <row r="952" spans="6:6" x14ac:dyDescent="0.2">
      <c r="F952" s="60"/>
    </row>
    <row r="953" spans="6:6" x14ac:dyDescent="0.2">
      <c r="F953" s="60"/>
    </row>
    <row r="954" spans="6:6" x14ac:dyDescent="0.2">
      <c r="F954" s="60"/>
    </row>
    <row r="955" spans="6:6" x14ac:dyDescent="0.2">
      <c r="F955" s="60"/>
    </row>
    <row r="956" spans="6:6" x14ac:dyDescent="0.2">
      <c r="F956" s="60"/>
    </row>
    <row r="957" spans="6:6" x14ac:dyDescent="0.2">
      <c r="F957" s="60"/>
    </row>
    <row r="958" spans="6:6" x14ac:dyDescent="0.2">
      <c r="F958" s="60"/>
    </row>
    <row r="959" spans="6:6" x14ac:dyDescent="0.2">
      <c r="F959" s="60"/>
    </row>
    <row r="960" spans="6:6" x14ac:dyDescent="0.2">
      <c r="F960" s="60"/>
    </row>
    <row r="961" spans="6:6" x14ac:dyDescent="0.2">
      <c r="F961" s="60"/>
    </row>
    <row r="962" spans="6:6" x14ac:dyDescent="0.2">
      <c r="F962" s="60"/>
    </row>
    <row r="963" spans="6:6" x14ac:dyDescent="0.2">
      <c r="F963" s="60"/>
    </row>
    <row r="964" spans="6:6" x14ac:dyDescent="0.2">
      <c r="F964" s="60"/>
    </row>
    <row r="965" spans="6:6" x14ac:dyDescent="0.2">
      <c r="F965" s="60"/>
    </row>
    <row r="966" spans="6:6" x14ac:dyDescent="0.2">
      <c r="F966" s="60"/>
    </row>
    <row r="967" spans="6:6" x14ac:dyDescent="0.2">
      <c r="F967" s="60"/>
    </row>
    <row r="968" spans="6:6" x14ac:dyDescent="0.2">
      <c r="F968" s="60"/>
    </row>
    <row r="969" spans="6:6" x14ac:dyDescent="0.2">
      <c r="F969" s="60"/>
    </row>
    <row r="970" spans="6:6" x14ac:dyDescent="0.2">
      <c r="F970" s="60"/>
    </row>
    <row r="971" spans="6:6" x14ac:dyDescent="0.2">
      <c r="F971" s="60"/>
    </row>
    <row r="972" spans="6:6" x14ac:dyDescent="0.2">
      <c r="F972" s="60"/>
    </row>
    <row r="973" spans="6:6" x14ac:dyDescent="0.2">
      <c r="F973" s="60"/>
    </row>
    <row r="974" spans="6:6" x14ac:dyDescent="0.2">
      <c r="F974" s="60"/>
    </row>
    <row r="975" spans="6:6" x14ac:dyDescent="0.2">
      <c r="F975" s="60"/>
    </row>
    <row r="976" spans="6:6" x14ac:dyDescent="0.2">
      <c r="F976" s="60"/>
    </row>
    <row r="977" spans="6:6" x14ac:dyDescent="0.2">
      <c r="F977" s="60"/>
    </row>
    <row r="978" spans="6:6" x14ac:dyDescent="0.2">
      <c r="F978" s="60"/>
    </row>
    <row r="979" spans="6:6" x14ac:dyDescent="0.2">
      <c r="F979" s="60"/>
    </row>
    <row r="980" spans="6:6" x14ac:dyDescent="0.2">
      <c r="F980" s="60"/>
    </row>
    <row r="981" spans="6:6" x14ac:dyDescent="0.2">
      <c r="F981" s="60"/>
    </row>
    <row r="982" spans="6:6" x14ac:dyDescent="0.2">
      <c r="F982" s="60"/>
    </row>
    <row r="983" spans="6:6" x14ac:dyDescent="0.2">
      <c r="F983" s="60"/>
    </row>
    <row r="984" spans="6:6" x14ac:dyDescent="0.2">
      <c r="F984" s="60"/>
    </row>
    <row r="985" spans="6:6" x14ac:dyDescent="0.2">
      <c r="F985" s="60"/>
    </row>
    <row r="986" spans="6:6" x14ac:dyDescent="0.2">
      <c r="F986" s="60"/>
    </row>
    <row r="987" spans="6:6" x14ac:dyDescent="0.2">
      <c r="F987" s="60"/>
    </row>
    <row r="988" spans="6:6" x14ac:dyDescent="0.2">
      <c r="F988" s="60"/>
    </row>
    <row r="989" spans="6:6" x14ac:dyDescent="0.2">
      <c r="F989" s="60"/>
    </row>
    <row r="990" spans="6:6" x14ac:dyDescent="0.2">
      <c r="F990" s="60"/>
    </row>
    <row r="991" spans="6:6" x14ac:dyDescent="0.2">
      <c r="F991" s="60"/>
    </row>
    <row r="992" spans="6:6" x14ac:dyDescent="0.2">
      <c r="F992" s="60"/>
    </row>
    <row r="993" spans="6:6" x14ac:dyDescent="0.2">
      <c r="F993" s="60"/>
    </row>
    <row r="994" spans="6:6" x14ac:dyDescent="0.2">
      <c r="F994" s="60"/>
    </row>
    <row r="995" spans="6:6" x14ac:dyDescent="0.2">
      <c r="F995" s="60"/>
    </row>
    <row r="996" spans="6:6" x14ac:dyDescent="0.2">
      <c r="F996" s="60"/>
    </row>
    <row r="997" spans="6:6" x14ac:dyDescent="0.2">
      <c r="F997" s="60"/>
    </row>
    <row r="998" spans="6:6" x14ac:dyDescent="0.2">
      <c r="F998" s="60"/>
    </row>
    <row r="999" spans="6:6" x14ac:dyDescent="0.2">
      <c r="F999" s="60"/>
    </row>
    <row r="1000" spans="6:6" x14ac:dyDescent="0.2">
      <c r="F1000" s="60"/>
    </row>
    <row r="1001" spans="6:6" x14ac:dyDescent="0.2">
      <c r="F1001" s="60"/>
    </row>
    <row r="1002" spans="6:6" x14ac:dyDescent="0.2">
      <c r="F1002" s="60"/>
    </row>
    <row r="1003" spans="6:6" x14ac:dyDescent="0.2">
      <c r="F1003" s="60"/>
    </row>
    <row r="1004" spans="6:6" x14ac:dyDescent="0.2">
      <c r="F1004" s="60"/>
    </row>
    <row r="1005" spans="6:6" x14ac:dyDescent="0.2">
      <c r="F1005" s="60"/>
    </row>
    <row r="1006" spans="6:6" x14ac:dyDescent="0.2">
      <c r="F1006" s="60"/>
    </row>
    <row r="1007" spans="6:6" x14ac:dyDescent="0.2">
      <c r="F1007" s="60"/>
    </row>
    <row r="1008" spans="6:6" x14ac:dyDescent="0.2">
      <c r="F1008" s="60"/>
    </row>
    <row r="1009" spans="6:6" x14ac:dyDescent="0.2">
      <c r="F1009" s="60"/>
    </row>
    <row r="1010" spans="6:6" x14ac:dyDescent="0.2">
      <c r="F1010" s="60"/>
    </row>
    <row r="1011" spans="6:6" x14ac:dyDescent="0.2">
      <c r="F1011" s="60"/>
    </row>
    <row r="1012" spans="6:6" x14ac:dyDescent="0.2">
      <c r="F1012" s="60"/>
    </row>
    <row r="1013" spans="6:6" x14ac:dyDescent="0.2">
      <c r="F1013" s="60"/>
    </row>
    <row r="1014" spans="6:6" x14ac:dyDescent="0.2">
      <c r="F1014" s="60"/>
    </row>
    <row r="1015" spans="6:6" x14ac:dyDescent="0.2">
      <c r="F1015" s="60"/>
    </row>
    <row r="1016" spans="6:6" x14ac:dyDescent="0.2">
      <c r="F1016" s="60"/>
    </row>
    <row r="1017" spans="6:6" x14ac:dyDescent="0.2">
      <c r="F1017" s="60"/>
    </row>
    <row r="1018" spans="6:6" x14ac:dyDescent="0.2">
      <c r="F1018" s="60"/>
    </row>
    <row r="1019" spans="6:6" x14ac:dyDescent="0.2">
      <c r="F1019" s="60"/>
    </row>
    <row r="1020" spans="6:6" x14ac:dyDescent="0.2">
      <c r="F1020" s="60"/>
    </row>
    <row r="1021" spans="6:6" x14ac:dyDescent="0.2">
      <c r="F1021" s="60"/>
    </row>
    <row r="1022" spans="6:6" x14ac:dyDescent="0.2">
      <c r="F1022" s="60"/>
    </row>
    <row r="1023" spans="6:6" x14ac:dyDescent="0.2">
      <c r="F1023" s="60"/>
    </row>
    <row r="1024" spans="6:6" x14ac:dyDescent="0.2">
      <c r="F1024" s="60"/>
    </row>
    <row r="1025" spans="6:6" x14ac:dyDescent="0.2">
      <c r="F1025" s="60"/>
    </row>
    <row r="1026" spans="6:6" x14ac:dyDescent="0.2">
      <c r="F1026" s="60"/>
    </row>
    <row r="1027" spans="6:6" x14ac:dyDescent="0.2">
      <c r="F1027" s="60"/>
    </row>
    <row r="1028" spans="6:6" x14ac:dyDescent="0.2">
      <c r="F1028" s="60"/>
    </row>
    <row r="1029" spans="6:6" x14ac:dyDescent="0.2">
      <c r="F1029" s="60"/>
    </row>
    <row r="1030" spans="6:6" x14ac:dyDescent="0.2">
      <c r="F1030" s="60"/>
    </row>
    <row r="1031" spans="6:6" x14ac:dyDescent="0.2">
      <c r="F1031" s="60"/>
    </row>
    <row r="1032" spans="6:6" x14ac:dyDescent="0.2">
      <c r="F1032" s="60"/>
    </row>
    <row r="1033" spans="6:6" x14ac:dyDescent="0.2">
      <c r="F1033" s="60"/>
    </row>
    <row r="1034" spans="6:6" x14ac:dyDescent="0.2">
      <c r="F1034" s="60"/>
    </row>
    <row r="1035" spans="6:6" x14ac:dyDescent="0.2">
      <c r="F1035" s="60"/>
    </row>
    <row r="1036" spans="6:6" x14ac:dyDescent="0.2">
      <c r="F1036" s="60"/>
    </row>
    <row r="1037" spans="6:6" x14ac:dyDescent="0.2">
      <c r="F1037" s="60"/>
    </row>
    <row r="1038" spans="6:6" x14ac:dyDescent="0.2">
      <c r="F1038" s="60"/>
    </row>
    <row r="1039" spans="6:6" x14ac:dyDescent="0.2">
      <c r="F1039" s="60"/>
    </row>
    <row r="1040" spans="6:6" x14ac:dyDescent="0.2">
      <c r="F1040" s="60"/>
    </row>
    <row r="1041" spans="6:6" x14ac:dyDescent="0.2">
      <c r="F1041" s="60"/>
    </row>
    <row r="1042" spans="6:6" x14ac:dyDescent="0.2">
      <c r="F1042" s="60"/>
    </row>
    <row r="1043" spans="6:6" x14ac:dyDescent="0.2">
      <c r="F1043" s="60"/>
    </row>
    <row r="1044" spans="6:6" x14ac:dyDescent="0.2">
      <c r="F1044" s="60"/>
    </row>
    <row r="1045" spans="6:6" x14ac:dyDescent="0.2">
      <c r="F1045" s="60"/>
    </row>
    <row r="1046" spans="6:6" x14ac:dyDescent="0.2">
      <c r="F1046" s="60"/>
    </row>
    <row r="1047" spans="6:6" x14ac:dyDescent="0.2">
      <c r="F1047" s="60"/>
    </row>
    <row r="1048" spans="6:6" x14ac:dyDescent="0.2">
      <c r="F1048" s="60"/>
    </row>
    <row r="1049" spans="6:6" x14ac:dyDescent="0.2">
      <c r="F1049" s="60"/>
    </row>
    <row r="1050" spans="6:6" x14ac:dyDescent="0.2">
      <c r="F1050" s="60"/>
    </row>
    <row r="1051" spans="6:6" x14ac:dyDescent="0.2">
      <c r="F1051" s="60"/>
    </row>
    <row r="1052" spans="6:6" x14ac:dyDescent="0.2">
      <c r="F1052" s="60"/>
    </row>
    <row r="1053" spans="6:6" x14ac:dyDescent="0.2">
      <c r="F1053" s="60"/>
    </row>
    <row r="1054" spans="6:6" x14ac:dyDescent="0.2">
      <c r="F1054" s="60"/>
    </row>
    <row r="1055" spans="6:6" x14ac:dyDescent="0.2">
      <c r="F1055" s="60"/>
    </row>
    <row r="1056" spans="6:6" x14ac:dyDescent="0.2">
      <c r="F1056" s="60"/>
    </row>
    <row r="1057" spans="6:6" x14ac:dyDescent="0.2">
      <c r="F1057" s="60"/>
    </row>
    <row r="1058" spans="6:6" x14ac:dyDescent="0.2">
      <c r="F1058" s="60"/>
    </row>
    <row r="1059" spans="6:6" x14ac:dyDescent="0.2">
      <c r="F1059" s="60"/>
    </row>
    <row r="1060" spans="6:6" x14ac:dyDescent="0.2">
      <c r="F1060" s="60"/>
    </row>
    <row r="1061" spans="6:6" x14ac:dyDescent="0.2">
      <c r="F1061" s="60"/>
    </row>
    <row r="1062" spans="6:6" x14ac:dyDescent="0.2">
      <c r="F1062" s="60"/>
    </row>
    <row r="1063" spans="6:6" x14ac:dyDescent="0.2">
      <c r="F1063" s="60"/>
    </row>
    <row r="1064" spans="6:6" x14ac:dyDescent="0.2">
      <c r="F1064" s="60"/>
    </row>
    <row r="1065" spans="6:6" x14ac:dyDescent="0.2">
      <c r="F1065" s="60"/>
    </row>
    <row r="1066" spans="6:6" x14ac:dyDescent="0.2">
      <c r="F1066" s="60"/>
    </row>
    <row r="1067" spans="6:6" x14ac:dyDescent="0.2">
      <c r="F1067" s="60"/>
    </row>
    <row r="1068" spans="6:6" x14ac:dyDescent="0.2">
      <c r="F1068" s="60"/>
    </row>
    <row r="1069" spans="6:6" x14ac:dyDescent="0.2">
      <c r="F1069" s="60"/>
    </row>
    <row r="1070" spans="6:6" x14ac:dyDescent="0.2">
      <c r="F1070" s="60"/>
    </row>
    <row r="1071" spans="6:6" x14ac:dyDescent="0.2">
      <c r="F1071" s="60"/>
    </row>
    <row r="1072" spans="6:6" x14ac:dyDescent="0.2">
      <c r="F1072" s="60"/>
    </row>
    <row r="1073" spans="6:6" x14ac:dyDescent="0.2">
      <c r="F1073" s="60"/>
    </row>
    <row r="1074" spans="6:6" x14ac:dyDescent="0.2">
      <c r="F1074" s="60"/>
    </row>
    <row r="1075" spans="6:6" x14ac:dyDescent="0.2">
      <c r="F1075" s="60"/>
    </row>
    <row r="1076" spans="6:6" x14ac:dyDescent="0.2">
      <c r="F1076" s="60"/>
    </row>
    <row r="1077" spans="6:6" x14ac:dyDescent="0.2">
      <c r="F1077" s="60"/>
    </row>
    <row r="1078" spans="6:6" x14ac:dyDescent="0.2">
      <c r="F1078" s="60"/>
    </row>
    <row r="1079" spans="6:6" x14ac:dyDescent="0.2">
      <c r="F1079" s="60"/>
    </row>
    <row r="1080" spans="6:6" x14ac:dyDescent="0.2">
      <c r="F1080" s="60"/>
    </row>
    <row r="1081" spans="6:6" x14ac:dyDescent="0.2">
      <c r="F1081" s="60"/>
    </row>
    <row r="1082" spans="6:6" x14ac:dyDescent="0.2">
      <c r="F1082" s="60"/>
    </row>
    <row r="1083" spans="6:6" x14ac:dyDescent="0.2">
      <c r="F1083" s="60"/>
    </row>
    <row r="1084" spans="6:6" x14ac:dyDescent="0.2">
      <c r="F1084" s="60"/>
    </row>
    <row r="1085" spans="6:6" x14ac:dyDescent="0.2">
      <c r="F1085" s="60"/>
    </row>
    <row r="1086" spans="6:6" x14ac:dyDescent="0.2">
      <c r="F1086" s="60"/>
    </row>
    <row r="1087" spans="6:6" x14ac:dyDescent="0.2">
      <c r="F1087" s="60"/>
    </row>
    <row r="1088" spans="6:6" x14ac:dyDescent="0.2">
      <c r="F1088" s="60"/>
    </row>
    <row r="1089" spans="6:6" x14ac:dyDescent="0.2">
      <c r="F1089" s="60"/>
    </row>
    <row r="1090" spans="6:6" x14ac:dyDescent="0.2">
      <c r="F1090" s="60"/>
    </row>
    <row r="1091" spans="6:6" x14ac:dyDescent="0.2">
      <c r="F1091" s="60"/>
    </row>
    <row r="1092" spans="6:6" x14ac:dyDescent="0.2">
      <c r="F1092" s="60"/>
    </row>
    <row r="1093" spans="6:6" x14ac:dyDescent="0.2">
      <c r="F1093" s="60"/>
    </row>
    <row r="1094" spans="6:6" x14ac:dyDescent="0.2">
      <c r="F1094" s="60"/>
    </row>
    <row r="1095" spans="6:6" x14ac:dyDescent="0.2">
      <c r="F1095" s="60"/>
    </row>
    <row r="1096" spans="6:6" x14ac:dyDescent="0.2">
      <c r="F1096" s="60"/>
    </row>
    <row r="1097" spans="6:6" x14ac:dyDescent="0.2">
      <c r="F1097" s="60"/>
    </row>
    <row r="1098" spans="6:6" x14ac:dyDescent="0.2">
      <c r="F1098" s="60"/>
    </row>
    <row r="1099" spans="6:6" x14ac:dyDescent="0.2">
      <c r="F1099" s="60"/>
    </row>
    <row r="1100" spans="6:6" x14ac:dyDescent="0.2">
      <c r="F1100" s="60"/>
    </row>
    <row r="1101" spans="6:6" x14ac:dyDescent="0.2">
      <c r="F1101" s="60"/>
    </row>
    <row r="1102" spans="6:6" x14ac:dyDescent="0.2">
      <c r="F1102" s="60"/>
    </row>
    <row r="1103" spans="6:6" x14ac:dyDescent="0.2">
      <c r="F1103" s="60"/>
    </row>
    <row r="1104" spans="6:6" x14ac:dyDescent="0.2">
      <c r="F1104" s="60"/>
    </row>
    <row r="1105" spans="6:6" x14ac:dyDescent="0.2">
      <c r="F1105" s="60"/>
    </row>
    <row r="1106" spans="6:6" x14ac:dyDescent="0.2">
      <c r="F1106" s="60"/>
    </row>
    <row r="1107" spans="6:6" x14ac:dyDescent="0.2">
      <c r="F1107" s="60"/>
    </row>
    <row r="1108" spans="6:6" x14ac:dyDescent="0.2">
      <c r="F1108" s="60"/>
    </row>
    <row r="1109" spans="6:6" x14ac:dyDescent="0.2">
      <c r="F1109" s="60"/>
    </row>
    <row r="1110" spans="6:6" x14ac:dyDescent="0.2">
      <c r="F1110" s="60"/>
    </row>
    <row r="1111" spans="6:6" x14ac:dyDescent="0.2">
      <c r="F1111" s="60"/>
    </row>
    <row r="1112" spans="6:6" x14ac:dyDescent="0.2">
      <c r="F1112" s="60"/>
    </row>
    <row r="1113" spans="6:6" x14ac:dyDescent="0.2">
      <c r="F1113" s="60"/>
    </row>
    <row r="1114" spans="6:6" x14ac:dyDescent="0.2">
      <c r="F1114" s="60"/>
    </row>
    <row r="1115" spans="6:6" x14ac:dyDescent="0.2">
      <c r="F1115" s="60"/>
    </row>
    <row r="1116" spans="6:6" x14ac:dyDescent="0.2">
      <c r="F1116" s="60"/>
    </row>
    <row r="1117" spans="6:6" x14ac:dyDescent="0.2">
      <c r="F1117" s="60"/>
    </row>
    <row r="1118" spans="6:6" x14ac:dyDescent="0.2">
      <c r="F1118" s="60"/>
    </row>
    <row r="1119" spans="6:6" x14ac:dyDescent="0.2">
      <c r="F1119" s="60"/>
    </row>
    <row r="1120" spans="6:6" x14ac:dyDescent="0.2">
      <c r="F1120" s="60"/>
    </row>
    <row r="1121" spans="6:6" x14ac:dyDescent="0.2">
      <c r="F1121" s="60"/>
    </row>
    <row r="1122" spans="6:6" x14ac:dyDescent="0.2">
      <c r="F1122" s="60"/>
    </row>
    <row r="1123" spans="6:6" x14ac:dyDescent="0.2">
      <c r="F1123" s="60"/>
    </row>
    <row r="1124" spans="6:6" x14ac:dyDescent="0.2">
      <c r="F1124" s="60"/>
    </row>
    <row r="1125" spans="6:6" x14ac:dyDescent="0.2">
      <c r="F1125" s="60"/>
    </row>
    <row r="1126" spans="6:6" x14ac:dyDescent="0.2">
      <c r="F1126" s="60"/>
    </row>
    <row r="1127" spans="6:6" x14ac:dyDescent="0.2">
      <c r="F1127" s="60"/>
    </row>
    <row r="1128" spans="6:6" x14ac:dyDescent="0.2">
      <c r="F1128" s="60"/>
    </row>
    <row r="1129" spans="6:6" x14ac:dyDescent="0.2">
      <c r="F1129" s="60"/>
    </row>
    <row r="1130" spans="6:6" x14ac:dyDescent="0.2">
      <c r="F1130" s="60"/>
    </row>
    <row r="1131" spans="6:6" x14ac:dyDescent="0.2">
      <c r="F1131" s="60"/>
    </row>
    <row r="1132" spans="6:6" x14ac:dyDescent="0.2">
      <c r="F1132" s="60"/>
    </row>
    <row r="1133" spans="6:6" x14ac:dyDescent="0.2">
      <c r="F1133" s="60"/>
    </row>
    <row r="1134" spans="6:6" x14ac:dyDescent="0.2">
      <c r="F1134" s="60"/>
    </row>
    <row r="1135" spans="6:6" x14ac:dyDescent="0.2">
      <c r="F1135" s="60"/>
    </row>
    <row r="1136" spans="6:6" x14ac:dyDescent="0.2">
      <c r="F1136" s="60"/>
    </row>
    <row r="1137" spans="6:6" x14ac:dyDescent="0.2">
      <c r="F1137" s="60"/>
    </row>
    <row r="1138" spans="6:6" x14ac:dyDescent="0.2">
      <c r="F1138" s="60"/>
    </row>
    <row r="1139" spans="6:6" x14ac:dyDescent="0.2">
      <c r="F1139" s="60"/>
    </row>
    <row r="1140" spans="6:6" x14ac:dyDescent="0.2">
      <c r="F1140" s="60"/>
    </row>
    <row r="1141" spans="6:6" x14ac:dyDescent="0.2">
      <c r="F1141" s="60"/>
    </row>
    <row r="1142" spans="6:6" x14ac:dyDescent="0.2">
      <c r="F1142" s="60"/>
    </row>
    <row r="1143" spans="6:6" x14ac:dyDescent="0.2">
      <c r="F1143" s="60"/>
    </row>
    <row r="1144" spans="6:6" x14ac:dyDescent="0.2">
      <c r="F1144" s="60"/>
    </row>
    <row r="1145" spans="6:6" x14ac:dyDescent="0.2">
      <c r="F1145" s="60"/>
    </row>
    <row r="1146" spans="6:6" x14ac:dyDescent="0.2">
      <c r="F1146" s="60"/>
    </row>
    <row r="1147" spans="6:6" x14ac:dyDescent="0.2">
      <c r="F1147" s="60"/>
    </row>
    <row r="1148" spans="6:6" x14ac:dyDescent="0.2">
      <c r="F1148" s="60"/>
    </row>
    <row r="1149" spans="6:6" x14ac:dyDescent="0.2">
      <c r="F1149" s="60"/>
    </row>
    <row r="1150" spans="6:6" x14ac:dyDescent="0.2">
      <c r="F1150" s="60"/>
    </row>
    <row r="1151" spans="6:6" x14ac:dyDescent="0.2">
      <c r="F1151" s="60"/>
    </row>
    <row r="1152" spans="6:6" x14ac:dyDescent="0.2">
      <c r="F1152" s="60"/>
    </row>
    <row r="1153" spans="6:6" x14ac:dyDescent="0.2">
      <c r="F1153" s="60"/>
    </row>
    <row r="1154" spans="6:6" x14ac:dyDescent="0.2">
      <c r="F1154" s="60"/>
    </row>
    <row r="1155" spans="6:6" x14ac:dyDescent="0.2">
      <c r="F1155" s="60"/>
    </row>
    <row r="1156" spans="6:6" x14ac:dyDescent="0.2">
      <c r="F1156" s="60"/>
    </row>
    <row r="1157" spans="6:6" x14ac:dyDescent="0.2">
      <c r="F1157" s="60"/>
    </row>
    <row r="1158" spans="6:6" x14ac:dyDescent="0.2">
      <c r="F1158" s="60"/>
    </row>
    <row r="1159" spans="6:6" x14ac:dyDescent="0.2">
      <c r="F1159" s="60"/>
    </row>
    <row r="1160" spans="6:6" x14ac:dyDescent="0.2">
      <c r="F1160" s="60"/>
    </row>
    <row r="1161" spans="6:6" x14ac:dyDescent="0.2">
      <c r="F1161" s="60"/>
    </row>
    <row r="1162" spans="6:6" x14ac:dyDescent="0.2">
      <c r="F1162" s="60"/>
    </row>
    <row r="1163" spans="6:6" x14ac:dyDescent="0.2">
      <c r="F1163" s="60"/>
    </row>
    <row r="1164" spans="6:6" x14ac:dyDescent="0.2">
      <c r="F1164" s="60"/>
    </row>
    <row r="1165" spans="6:6" x14ac:dyDescent="0.2">
      <c r="F1165" s="60"/>
    </row>
    <row r="1166" spans="6:6" x14ac:dyDescent="0.2">
      <c r="F1166" s="60"/>
    </row>
    <row r="1167" spans="6:6" x14ac:dyDescent="0.2">
      <c r="F1167" s="60"/>
    </row>
    <row r="1168" spans="6:6" x14ac:dyDescent="0.2">
      <c r="F1168" s="60"/>
    </row>
    <row r="1169" spans="6:6" x14ac:dyDescent="0.2">
      <c r="F1169" s="60"/>
    </row>
    <row r="1170" spans="6:6" x14ac:dyDescent="0.2">
      <c r="F1170" s="60"/>
    </row>
    <row r="1171" spans="6:6" x14ac:dyDescent="0.2">
      <c r="F1171" s="60"/>
    </row>
    <row r="1172" spans="6:6" x14ac:dyDescent="0.2">
      <c r="F1172" s="60"/>
    </row>
    <row r="1173" spans="6:6" x14ac:dyDescent="0.2">
      <c r="F1173" s="60"/>
    </row>
    <row r="1174" spans="6:6" x14ac:dyDescent="0.2">
      <c r="F1174" s="60"/>
    </row>
    <row r="1175" spans="6:6" x14ac:dyDescent="0.2">
      <c r="F1175" s="60"/>
    </row>
    <row r="1176" spans="6:6" x14ac:dyDescent="0.2">
      <c r="F1176" s="60"/>
    </row>
    <row r="1177" spans="6:6" x14ac:dyDescent="0.2">
      <c r="F1177" s="60"/>
    </row>
    <row r="1178" spans="6:6" x14ac:dyDescent="0.2">
      <c r="F1178" s="60"/>
    </row>
    <row r="1179" spans="6:6" x14ac:dyDescent="0.2">
      <c r="F1179" s="60"/>
    </row>
    <row r="1180" spans="6:6" x14ac:dyDescent="0.2">
      <c r="F1180" s="60"/>
    </row>
    <row r="1181" spans="6:6" x14ac:dyDescent="0.2">
      <c r="F1181" s="60"/>
    </row>
    <row r="1182" spans="6:6" x14ac:dyDescent="0.2">
      <c r="F1182" s="60"/>
    </row>
    <row r="1183" spans="6:6" x14ac:dyDescent="0.2">
      <c r="F1183" s="60"/>
    </row>
    <row r="1184" spans="6:6" x14ac:dyDescent="0.2">
      <c r="F1184" s="60"/>
    </row>
    <row r="1185" spans="6:6" x14ac:dyDescent="0.2">
      <c r="F1185" s="60"/>
    </row>
    <row r="1186" spans="6:6" x14ac:dyDescent="0.2">
      <c r="F1186" s="60"/>
    </row>
    <row r="1187" spans="6:6" x14ac:dyDescent="0.2">
      <c r="F1187" s="60"/>
    </row>
    <row r="1188" spans="6:6" x14ac:dyDescent="0.2">
      <c r="F1188" s="60"/>
    </row>
    <row r="1189" spans="6:6" x14ac:dyDescent="0.2">
      <c r="F1189" s="60"/>
    </row>
    <row r="1190" spans="6:6" x14ac:dyDescent="0.2">
      <c r="F1190" s="60"/>
    </row>
    <row r="1191" spans="6:6" x14ac:dyDescent="0.2">
      <c r="F1191" s="60"/>
    </row>
    <row r="1192" spans="6:6" x14ac:dyDescent="0.2">
      <c r="F1192" s="60"/>
    </row>
    <row r="1193" spans="6:6" x14ac:dyDescent="0.2">
      <c r="F1193" s="60"/>
    </row>
    <row r="1194" spans="6:6" x14ac:dyDescent="0.2">
      <c r="F1194" s="60"/>
    </row>
    <row r="1195" spans="6:6" x14ac:dyDescent="0.2">
      <c r="F1195" s="60"/>
    </row>
    <row r="1196" spans="6:6" x14ac:dyDescent="0.2">
      <c r="F1196" s="60"/>
    </row>
    <row r="1197" spans="6:6" x14ac:dyDescent="0.2">
      <c r="F1197" s="60"/>
    </row>
    <row r="1198" spans="6:6" x14ac:dyDescent="0.2">
      <c r="F1198" s="60"/>
    </row>
    <row r="1199" spans="6:6" x14ac:dyDescent="0.2">
      <c r="F1199" s="60"/>
    </row>
    <row r="1200" spans="6:6" x14ac:dyDescent="0.2">
      <c r="F1200" s="60"/>
    </row>
    <row r="1201" spans="6:6" x14ac:dyDescent="0.2">
      <c r="F1201" s="60"/>
    </row>
    <row r="1202" spans="6:6" x14ac:dyDescent="0.2">
      <c r="F1202" s="60"/>
    </row>
    <row r="1203" spans="6:6" x14ac:dyDescent="0.2">
      <c r="F1203" s="60"/>
    </row>
    <row r="1204" spans="6:6" x14ac:dyDescent="0.2">
      <c r="F1204" s="60"/>
    </row>
    <row r="1205" spans="6:6" x14ac:dyDescent="0.2">
      <c r="F1205" s="60"/>
    </row>
    <row r="1206" spans="6:6" x14ac:dyDescent="0.2">
      <c r="F1206" s="60"/>
    </row>
    <row r="1207" spans="6:6" x14ac:dyDescent="0.2">
      <c r="F1207" s="60"/>
    </row>
    <row r="1208" spans="6:6" x14ac:dyDescent="0.2">
      <c r="F1208" s="60"/>
    </row>
    <row r="1209" spans="6:6" x14ac:dyDescent="0.2">
      <c r="F1209" s="60"/>
    </row>
    <row r="1210" spans="6:6" x14ac:dyDescent="0.2">
      <c r="F1210" s="60"/>
    </row>
    <row r="1211" spans="6:6" x14ac:dyDescent="0.2">
      <c r="F1211" s="60"/>
    </row>
    <row r="1212" spans="6:6" x14ac:dyDescent="0.2">
      <c r="F1212" s="60"/>
    </row>
    <row r="1213" spans="6:6" x14ac:dyDescent="0.2">
      <c r="F1213" s="60"/>
    </row>
    <row r="1214" spans="6:6" x14ac:dyDescent="0.2">
      <c r="F1214" s="60"/>
    </row>
    <row r="1215" spans="6:6" x14ac:dyDescent="0.2">
      <c r="F1215" s="60"/>
    </row>
    <row r="1216" spans="6:6" x14ac:dyDescent="0.2">
      <c r="F1216" s="60"/>
    </row>
    <row r="1217" spans="6:6" x14ac:dyDescent="0.2">
      <c r="F1217" s="60"/>
    </row>
    <row r="1218" spans="6:6" x14ac:dyDescent="0.2">
      <c r="F1218" s="60"/>
    </row>
    <row r="1219" spans="6:6" x14ac:dyDescent="0.2">
      <c r="F1219" s="60"/>
    </row>
    <row r="1220" spans="6:6" x14ac:dyDescent="0.2">
      <c r="F1220" s="60"/>
    </row>
    <row r="1221" spans="6:6" x14ac:dyDescent="0.2">
      <c r="F1221" s="60"/>
    </row>
    <row r="1222" spans="6:6" x14ac:dyDescent="0.2">
      <c r="F1222" s="60"/>
    </row>
    <row r="1223" spans="6:6" x14ac:dyDescent="0.2">
      <c r="F1223" s="60"/>
    </row>
    <row r="1224" spans="6:6" x14ac:dyDescent="0.2">
      <c r="F1224" s="60"/>
    </row>
    <row r="1225" spans="6:6" x14ac:dyDescent="0.2">
      <c r="F1225" s="60"/>
    </row>
    <row r="1226" spans="6:6" x14ac:dyDescent="0.2">
      <c r="F1226" s="60"/>
    </row>
    <row r="1227" spans="6:6" x14ac:dyDescent="0.2">
      <c r="F1227" s="60"/>
    </row>
    <row r="1228" spans="6:6" x14ac:dyDescent="0.2">
      <c r="F1228" s="60"/>
    </row>
    <row r="1229" spans="6:6" x14ac:dyDescent="0.2">
      <c r="F1229" s="60"/>
    </row>
    <row r="1230" spans="6:6" x14ac:dyDescent="0.2">
      <c r="F1230" s="60"/>
    </row>
    <row r="1231" spans="6:6" x14ac:dyDescent="0.2">
      <c r="F1231" s="60"/>
    </row>
    <row r="1232" spans="6:6" x14ac:dyDescent="0.2">
      <c r="F1232" s="60"/>
    </row>
    <row r="1233" spans="6:6" x14ac:dyDescent="0.2">
      <c r="F1233" s="60"/>
    </row>
    <row r="1234" spans="6:6" x14ac:dyDescent="0.2">
      <c r="F1234" s="60"/>
    </row>
    <row r="1235" spans="6:6" x14ac:dyDescent="0.2">
      <c r="F1235" s="60"/>
    </row>
    <row r="1236" spans="6:6" x14ac:dyDescent="0.2">
      <c r="F1236" s="60"/>
    </row>
    <row r="1237" spans="6:6" x14ac:dyDescent="0.2">
      <c r="F1237" s="60"/>
    </row>
    <row r="1238" spans="6:6" x14ac:dyDescent="0.2">
      <c r="F1238" s="60"/>
    </row>
    <row r="1239" spans="6:6" x14ac:dyDescent="0.2">
      <c r="F1239" s="60"/>
    </row>
    <row r="1240" spans="6:6" x14ac:dyDescent="0.2">
      <c r="F1240" s="60"/>
    </row>
    <row r="1241" spans="6:6" x14ac:dyDescent="0.2">
      <c r="F1241" s="60"/>
    </row>
    <row r="1242" spans="6:6" x14ac:dyDescent="0.2">
      <c r="F1242" s="60"/>
    </row>
    <row r="1243" spans="6:6" x14ac:dyDescent="0.2">
      <c r="F1243" s="60"/>
    </row>
    <row r="1244" spans="6:6" x14ac:dyDescent="0.2">
      <c r="F1244" s="60"/>
    </row>
    <row r="1245" spans="6:6" x14ac:dyDescent="0.2">
      <c r="F1245" s="60"/>
    </row>
    <row r="1246" spans="6:6" x14ac:dyDescent="0.2">
      <c r="F1246" s="60"/>
    </row>
    <row r="1247" spans="6:6" x14ac:dyDescent="0.2">
      <c r="F1247" s="60"/>
    </row>
    <row r="1248" spans="6:6" x14ac:dyDescent="0.2">
      <c r="F1248" s="60"/>
    </row>
    <row r="1249" spans="6:6" x14ac:dyDescent="0.2">
      <c r="F1249" s="60"/>
    </row>
    <row r="1250" spans="6:6" x14ac:dyDescent="0.2">
      <c r="F1250" s="60"/>
    </row>
    <row r="1251" spans="6:6" x14ac:dyDescent="0.2">
      <c r="F1251" s="60"/>
    </row>
    <row r="1252" spans="6:6" x14ac:dyDescent="0.2">
      <c r="F1252" s="60"/>
    </row>
    <row r="1253" spans="6:6" x14ac:dyDescent="0.2">
      <c r="F1253" s="60"/>
    </row>
    <row r="1254" spans="6:6" x14ac:dyDescent="0.2">
      <c r="F1254" s="60"/>
    </row>
    <row r="1255" spans="6:6" x14ac:dyDescent="0.2">
      <c r="F1255" s="60"/>
    </row>
    <row r="1256" spans="6:6" x14ac:dyDescent="0.2">
      <c r="F1256" s="60"/>
    </row>
    <row r="1257" spans="6:6" x14ac:dyDescent="0.2">
      <c r="F1257" s="60"/>
    </row>
    <row r="1258" spans="6:6" x14ac:dyDescent="0.2">
      <c r="F1258" s="60"/>
    </row>
    <row r="1259" spans="6:6" x14ac:dyDescent="0.2">
      <c r="F1259" s="60"/>
    </row>
    <row r="1260" spans="6:6" x14ac:dyDescent="0.2">
      <c r="F1260" s="60"/>
    </row>
    <row r="1261" spans="6:6" x14ac:dyDescent="0.2">
      <c r="F1261" s="60"/>
    </row>
    <row r="1262" spans="6:6" x14ac:dyDescent="0.2">
      <c r="F1262" s="60"/>
    </row>
    <row r="1263" spans="6:6" x14ac:dyDescent="0.2">
      <c r="F1263" s="60"/>
    </row>
    <row r="1264" spans="6:6" x14ac:dyDescent="0.2">
      <c r="F1264" s="60"/>
    </row>
    <row r="1265" spans="6:6" x14ac:dyDescent="0.2">
      <c r="F1265" s="60"/>
    </row>
    <row r="1266" spans="6:6" x14ac:dyDescent="0.2">
      <c r="F1266" s="60"/>
    </row>
    <row r="1267" spans="6:6" x14ac:dyDescent="0.2">
      <c r="F1267" s="60"/>
    </row>
    <row r="1268" spans="6:6" x14ac:dyDescent="0.2">
      <c r="F1268" s="60"/>
    </row>
    <row r="1269" spans="6:6" x14ac:dyDescent="0.2">
      <c r="F1269" s="60"/>
    </row>
    <row r="1270" spans="6:6" x14ac:dyDescent="0.2">
      <c r="F1270" s="60"/>
    </row>
    <row r="1271" spans="6:6" x14ac:dyDescent="0.2">
      <c r="F1271" s="60"/>
    </row>
    <row r="1272" spans="6:6" x14ac:dyDescent="0.2">
      <c r="F1272" s="60"/>
    </row>
    <row r="1273" spans="6:6" x14ac:dyDescent="0.2">
      <c r="F1273" s="60"/>
    </row>
    <row r="1274" spans="6:6" x14ac:dyDescent="0.2">
      <c r="F1274" s="60"/>
    </row>
    <row r="1275" spans="6:6" x14ac:dyDescent="0.2">
      <c r="F1275" s="60"/>
    </row>
    <row r="1276" spans="6:6" x14ac:dyDescent="0.2">
      <c r="F1276" s="60"/>
    </row>
    <row r="1277" spans="6:6" x14ac:dyDescent="0.2">
      <c r="F1277" s="60"/>
    </row>
    <row r="1278" spans="6:6" x14ac:dyDescent="0.2">
      <c r="F1278" s="60"/>
    </row>
    <row r="1279" spans="6:6" x14ac:dyDescent="0.2">
      <c r="F1279" s="60"/>
    </row>
    <row r="1280" spans="6:6" x14ac:dyDescent="0.2">
      <c r="F1280" s="60"/>
    </row>
    <row r="1281" spans="6:6" x14ac:dyDescent="0.2">
      <c r="F1281" s="60"/>
    </row>
    <row r="1282" spans="6:6" x14ac:dyDescent="0.2">
      <c r="F1282" s="60"/>
    </row>
    <row r="1283" spans="6:6" x14ac:dyDescent="0.2">
      <c r="F1283" s="60"/>
    </row>
    <row r="1284" spans="6:6" x14ac:dyDescent="0.2">
      <c r="F1284" s="60"/>
    </row>
    <row r="1285" spans="6:6" x14ac:dyDescent="0.2">
      <c r="F1285" s="60"/>
    </row>
    <row r="1286" spans="6:6" x14ac:dyDescent="0.2">
      <c r="F1286" s="60"/>
    </row>
    <row r="1287" spans="6:6" x14ac:dyDescent="0.2">
      <c r="F1287" s="60"/>
    </row>
    <row r="1288" spans="6:6" x14ac:dyDescent="0.2">
      <c r="F1288" s="60"/>
    </row>
    <row r="1289" spans="6:6" x14ac:dyDescent="0.2">
      <c r="F1289" s="60"/>
    </row>
    <row r="1290" spans="6:6" x14ac:dyDescent="0.2">
      <c r="F1290" s="60"/>
    </row>
    <row r="1291" spans="6:6" x14ac:dyDescent="0.2">
      <c r="F1291" s="60"/>
    </row>
    <row r="1292" spans="6:6" x14ac:dyDescent="0.2">
      <c r="F1292" s="60"/>
    </row>
    <row r="1293" spans="6:6" x14ac:dyDescent="0.2">
      <c r="F1293" s="60"/>
    </row>
    <row r="1294" spans="6:6" x14ac:dyDescent="0.2">
      <c r="F1294" s="60"/>
    </row>
    <row r="1295" spans="6:6" x14ac:dyDescent="0.2">
      <c r="F1295" s="60"/>
    </row>
    <row r="1296" spans="6:6" x14ac:dyDescent="0.2">
      <c r="F1296" s="60"/>
    </row>
    <row r="1297" spans="6:6" x14ac:dyDescent="0.2">
      <c r="F1297" s="60"/>
    </row>
    <row r="1298" spans="6:6" x14ac:dyDescent="0.2">
      <c r="F1298" s="60"/>
    </row>
    <row r="1299" spans="6:6" x14ac:dyDescent="0.2">
      <c r="F1299" s="60"/>
    </row>
    <row r="1300" spans="6:6" x14ac:dyDescent="0.2">
      <c r="F1300" s="60"/>
    </row>
    <row r="1301" spans="6:6" x14ac:dyDescent="0.2">
      <c r="F1301" s="60"/>
    </row>
    <row r="1302" spans="6:6" x14ac:dyDescent="0.2">
      <c r="F1302" s="60"/>
    </row>
    <row r="1303" spans="6:6" x14ac:dyDescent="0.2">
      <c r="F1303" s="60"/>
    </row>
    <row r="1304" spans="6:6" x14ac:dyDescent="0.2">
      <c r="F1304" s="60"/>
    </row>
    <row r="1305" spans="6:6" x14ac:dyDescent="0.2">
      <c r="F1305" s="60"/>
    </row>
    <row r="1306" spans="6:6" x14ac:dyDescent="0.2">
      <c r="F1306" s="60"/>
    </row>
    <row r="1307" spans="6:6" x14ac:dyDescent="0.2">
      <c r="F1307" s="60"/>
    </row>
    <row r="1308" spans="6:6" x14ac:dyDescent="0.2">
      <c r="F1308" s="60"/>
    </row>
    <row r="1309" spans="6:6" x14ac:dyDescent="0.2">
      <c r="F1309" s="60"/>
    </row>
    <row r="1310" spans="6:6" x14ac:dyDescent="0.2">
      <c r="F1310" s="60"/>
    </row>
    <row r="1311" spans="6:6" x14ac:dyDescent="0.2">
      <c r="F1311" s="60"/>
    </row>
    <row r="1312" spans="6:6" x14ac:dyDescent="0.2">
      <c r="F1312" s="60"/>
    </row>
    <row r="1313" spans="6:6" x14ac:dyDescent="0.2">
      <c r="F1313" s="60"/>
    </row>
    <row r="1314" spans="6:6" x14ac:dyDescent="0.2">
      <c r="F1314" s="60"/>
    </row>
    <row r="1315" spans="6:6" x14ac:dyDescent="0.2">
      <c r="F1315" s="60"/>
    </row>
    <row r="1316" spans="6:6" x14ac:dyDescent="0.2">
      <c r="F1316" s="60"/>
    </row>
    <row r="1317" spans="6:6" x14ac:dyDescent="0.2">
      <c r="F1317" s="60"/>
    </row>
    <row r="1318" spans="6:6" x14ac:dyDescent="0.2">
      <c r="F1318" s="60"/>
    </row>
    <row r="1319" spans="6:6" x14ac:dyDescent="0.2">
      <c r="F1319" s="60"/>
    </row>
    <row r="1320" spans="6:6" x14ac:dyDescent="0.2">
      <c r="F1320" s="60"/>
    </row>
    <row r="1321" spans="6:6" x14ac:dyDescent="0.2">
      <c r="F1321" s="60"/>
    </row>
    <row r="1322" spans="6:6" x14ac:dyDescent="0.2">
      <c r="F1322" s="60"/>
    </row>
    <row r="1323" spans="6:6" x14ac:dyDescent="0.2">
      <c r="F1323" s="60"/>
    </row>
    <row r="1324" spans="6:6" x14ac:dyDescent="0.2">
      <c r="F1324" s="60"/>
    </row>
    <row r="1325" spans="6:6" x14ac:dyDescent="0.2">
      <c r="F1325" s="60"/>
    </row>
    <row r="1326" spans="6:6" x14ac:dyDescent="0.2">
      <c r="F1326" s="60"/>
    </row>
    <row r="1327" spans="6:6" x14ac:dyDescent="0.2">
      <c r="F1327" s="60"/>
    </row>
    <row r="1328" spans="6:6" x14ac:dyDescent="0.2">
      <c r="F1328" s="60"/>
    </row>
    <row r="1329" spans="6:6" x14ac:dyDescent="0.2">
      <c r="F1329" s="60"/>
    </row>
    <row r="1330" spans="6:6" x14ac:dyDescent="0.2">
      <c r="F1330" s="60"/>
    </row>
    <row r="1331" spans="6:6" x14ac:dyDescent="0.2">
      <c r="F1331" s="60"/>
    </row>
    <row r="1332" spans="6:6" x14ac:dyDescent="0.2">
      <c r="F1332" s="60"/>
    </row>
    <row r="1333" spans="6:6" x14ac:dyDescent="0.2">
      <c r="F1333" s="60"/>
    </row>
    <row r="1334" spans="6:6" x14ac:dyDescent="0.2">
      <c r="F1334" s="60"/>
    </row>
    <row r="1335" spans="6:6" x14ac:dyDescent="0.2">
      <c r="F1335" s="60"/>
    </row>
    <row r="1336" spans="6:6" x14ac:dyDescent="0.2">
      <c r="F1336" s="60"/>
    </row>
    <row r="1337" spans="6:6" x14ac:dyDescent="0.2">
      <c r="F1337" s="60"/>
    </row>
    <row r="1338" spans="6:6" x14ac:dyDescent="0.2">
      <c r="F1338" s="60"/>
    </row>
    <row r="1339" spans="6:6" x14ac:dyDescent="0.2">
      <c r="F1339" s="60"/>
    </row>
    <row r="1340" spans="6:6" x14ac:dyDescent="0.2">
      <c r="F1340" s="60"/>
    </row>
    <row r="1341" spans="6:6" x14ac:dyDescent="0.2">
      <c r="F1341" s="60"/>
    </row>
    <row r="1342" spans="6:6" x14ac:dyDescent="0.2">
      <c r="F1342" s="60"/>
    </row>
    <row r="1343" spans="6:6" x14ac:dyDescent="0.2">
      <c r="F1343" s="60"/>
    </row>
    <row r="1344" spans="6:6" x14ac:dyDescent="0.2">
      <c r="F1344" s="60"/>
    </row>
    <row r="1345" spans="6:6" x14ac:dyDescent="0.2">
      <c r="F1345" s="60"/>
    </row>
    <row r="1346" spans="6:6" x14ac:dyDescent="0.2">
      <c r="F1346" s="60"/>
    </row>
    <row r="1347" spans="6:6" x14ac:dyDescent="0.2">
      <c r="F1347" s="60"/>
    </row>
    <row r="1348" spans="6:6" x14ac:dyDescent="0.2">
      <c r="F1348" s="60"/>
    </row>
    <row r="1349" spans="6:6" x14ac:dyDescent="0.2">
      <c r="F1349" s="60"/>
    </row>
    <row r="1350" spans="6:6" x14ac:dyDescent="0.2">
      <c r="F1350" s="60"/>
    </row>
    <row r="1351" spans="6:6" x14ac:dyDescent="0.2">
      <c r="F1351" s="60"/>
    </row>
    <row r="1352" spans="6:6" x14ac:dyDescent="0.2">
      <c r="F1352" s="60"/>
    </row>
    <row r="1353" spans="6:6" x14ac:dyDescent="0.2">
      <c r="F1353" s="60"/>
    </row>
    <row r="1354" spans="6:6" x14ac:dyDescent="0.2">
      <c r="F1354" s="60"/>
    </row>
    <row r="1355" spans="6:6" x14ac:dyDescent="0.2">
      <c r="F1355" s="60"/>
    </row>
    <row r="1356" spans="6:6" x14ac:dyDescent="0.2">
      <c r="F1356" s="60"/>
    </row>
    <row r="1357" spans="6:6" x14ac:dyDescent="0.2">
      <c r="F1357" s="60"/>
    </row>
    <row r="1358" spans="6:6" x14ac:dyDescent="0.2">
      <c r="F1358" s="60"/>
    </row>
    <row r="1359" spans="6:6" x14ac:dyDescent="0.2">
      <c r="F1359" s="60"/>
    </row>
    <row r="1360" spans="6:6" x14ac:dyDescent="0.2">
      <c r="F1360" s="60"/>
    </row>
    <row r="1361" spans="6:6" x14ac:dyDescent="0.2">
      <c r="F1361" s="60"/>
    </row>
    <row r="1362" spans="6:6" x14ac:dyDescent="0.2">
      <c r="F1362" s="60"/>
    </row>
    <row r="1363" spans="6:6" x14ac:dyDescent="0.2">
      <c r="F1363" s="60"/>
    </row>
    <row r="1364" spans="6:6" x14ac:dyDescent="0.2">
      <c r="F1364" s="60"/>
    </row>
    <row r="1365" spans="6:6" x14ac:dyDescent="0.2">
      <c r="F1365" s="60"/>
    </row>
    <row r="1366" spans="6:6" x14ac:dyDescent="0.2">
      <c r="F1366" s="60"/>
    </row>
    <row r="1367" spans="6:6" x14ac:dyDescent="0.2">
      <c r="F1367" s="60"/>
    </row>
    <row r="1368" spans="6:6" x14ac:dyDescent="0.2">
      <c r="F1368" s="60"/>
    </row>
    <row r="1369" spans="6:6" x14ac:dyDescent="0.2">
      <c r="F1369" s="60"/>
    </row>
    <row r="1370" spans="6:6" x14ac:dyDescent="0.2">
      <c r="F1370" s="60"/>
    </row>
    <row r="1371" spans="6:6" x14ac:dyDescent="0.2">
      <c r="F1371" s="60"/>
    </row>
    <row r="1372" spans="6:6" x14ac:dyDescent="0.2">
      <c r="F1372" s="60"/>
    </row>
    <row r="1373" spans="6:6" x14ac:dyDescent="0.2">
      <c r="F1373" s="60"/>
    </row>
    <row r="1374" spans="6:6" x14ac:dyDescent="0.2">
      <c r="F1374" s="60"/>
    </row>
    <row r="1375" spans="6:6" x14ac:dyDescent="0.2">
      <c r="F1375" s="60"/>
    </row>
    <row r="1376" spans="6:6" x14ac:dyDescent="0.2">
      <c r="F1376" s="60"/>
    </row>
    <row r="1377" spans="6:6" x14ac:dyDescent="0.2">
      <c r="F1377" s="60"/>
    </row>
    <row r="1378" spans="6:6" x14ac:dyDescent="0.2">
      <c r="F1378" s="60"/>
    </row>
    <row r="1379" spans="6:6" x14ac:dyDescent="0.2">
      <c r="F1379" s="60"/>
    </row>
    <row r="1380" spans="6:6" x14ac:dyDescent="0.2">
      <c r="F1380" s="60"/>
    </row>
    <row r="1381" spans="6:6" x14ac:dyDescent="0.2">
      <c r="F1381" s="60"/>
    </row>
    <row r="1382" spans="6:6" x14ac:dyDescent="0.2">
      <c r="F1382" s="60"/>
    </row>
    <row r="1383" spans="6:6" x14ac:dyDescent="0.2">
      <c r="F1383" s="60"/>
    </row>
    <row r="1384" spans="6:6" x14ac:dyDescent="0.2">
      <c r="F1384" s="60"/>
    </row>
    <row r="1385" spans="6:6" x14ac:dyDescent="0.2">
      <c r="F1385" s="60"/>
    </row>
    <row r="1386" spans="6:6" x14ac:dyDescent="0.2">
      <c r="F1386" s="60"/>
    </row>
    <row r="1387" spans="6:6" x14ac:dyDescent="0.2">
      <c r="F1387" s="60"/>
    </row>
    <row r="1388" spans="6:6" x14ac:dyDescent="0.2">
      <c r="F1388" s="60"/>
    </row>
    <row r="1389" spans="6:6" x14ac:dyDescent="0.2">
      <c r="F1389" s="60"/>
    </row>
    <row r="1390" spans="6:6" x14ac:dyDescent="0.2">
      <c r="F1390" s="60"/>
    </row>
    <row r="1391" spans="6:6" x14ac:dyDescent="0.2">
      <c r="F1391" s="60"/>
    </row>
    <row r="1392" spans="6:6" x14ac:dyDescent="0.2">
      <c r="F1392" s="60"/>
    </row>
    <row r="1393" spans="6:6" x14ac:dyDescent="0.2">
      <c r="F1393" s="60"/>
    </row>
    <row r="1394" spans="6:6" x14ac:dyDescent="0.2">
      <c r="F1394" s="60"/>
    </row>
    <row r="1395" spans="6:6" x14ac:dyDescent="0.2">
      <c r="F1395" s="60"/>
    </row>
    <row r="1396" spans="6:6" x14ac:dyDescent="0.2">
      <c r="F1396" s="60"/>
    </row>
    <row r="1397" spans="6:6" x14ac:dyDescent="0.2">
      <c r="F1397" s="60"/>
    </row>
    <row r="1398" spans="6:6" x14ac:dyDescent="0.2">
      <c r="F1398" s="60"/>
    </row>
    <row r="1399" spans="6:6" x14ac:dyDescent="0.2">
      <c r="F1399" s="60"/>
    </row>
    <row r="1400" spans="6:6" x14ac:dyDescent="0.2">
      <c r="F1400" s="60"/>
    </row>
    <row r="1401" spans="6:6" x14ac:dyDescent="0.2">
      <c r="F1401" s="60"/>
    </row>
    <row r="1402" spans="6:6" x14ac:dyDescent="0.2">
      <c r="F1402" s="60"/>
    </row>
    <row r="1403" spans="6:6" x14ac:dyDescent="0.2">
      <c r="F1403" s="60"/>
    </row>
    <row r="1404" spans="6:6" x14ac:dyDescent="0.2">
      <c r="F1404" s="60"/>
    </row>
    <row r="1405" spans="6:6" x14ac:dyDescent="0.2">
      <c r="F1405" s="60"/>
    </row>
    <row r="1406" spans="6:6" x14ac:dyDescent="0.2">
      <c r="F1406" s="60"/>
    </row>
    <row r="1407" spans="6:6" x14ac:dyDescent="0.2">
      <c r="F1407" s="60"/>
    </row>
    <row r="1408" spans="6:6" x14ac:dyDescent="0.2">
      <c r="F1408" s="60"/>
    </row>
    <row r="1409" spans="6:6" x14ac:dyDescent="0.2">
      <c r="F1409" s="60"/>
    </row>
    <row r="1410" spans="6:6" x14ac:dyDescent="0.2">
      <c r="F1410" s="60"/>
    </row>
    <row r="1411" spans="6:6" x14ac:dyDescent="0.2">
      <c r="F1411" s="60"/>
    </row>
    <row r="1412" spans="6:6" x14ac:dyDescent="0.2">
      <c r="F1412" s="60"/>
    </row>
    <row r="1413" spans="6:6" x14ac:dyDescent="0.2">
      <c r="F1413" s="60"/>
    </row>
    <row r="1414" spans="6:6" x14ac:dyDescent="0.2">
      <c r="F1414" s="60"/>
    </row>
    <row r="1415" spans="6:6" x14ac:dyDescent="0.2">
      <c r="F1415" s="60"/>
    </row>
    <row r="1416" spans="6:6" x14ac:dyDescent="0.2">
      <c r="F1416" s="60"/>
    </row>
    <row r="1417" spans="6:6" x14ac:dyDescent="0.2">
      <c r="F1417" s="60"/>
    </row>
    <row r="1418" spans="6:6" x14ac:dyDescent="0.2">
      <c r="F1418" s="60"/>
    </row>
    <row r="1419" spans="6:6" x14ac:dyDescent="0.2">
      <c r="F1419" s="60"/>
    </row>
    <row r="1420" spans="6:6" x14ac:dyDescent="0.2">
      <c r="F1420" s="60"/>
    </row>
    <row r="1421" spans="6:6" x14ac:dyDescent="0.2">
      <c r="F1421" s="60"/>
    </row>
    <row r="1422" spans="6:6" x14ac:dyDescent="0.2">
      <c r="F1422" s="60"/>
    </row>
    <row r="1423" spans="6:6" x14ac:dyDescent="0.2">
      <c r="F1423" s="60"/>
    </row>
    <row r="1424" spans="6:6" x14ac:dyDescent="0.2">
      <c r="F1424" s="60"/>
    </row>
    <row r="1425" spans="6:6" x14ac:dyDescent="0.2">
      <c r="F1425" s="60"/>
    </row>
    <row r="1426" spans="6:6" x14ac:dyDescent="0.2">
      <c r="F1426" s="60"/>
    </row>
    <row r="1427" spans="6:6" x14ac:dyDescent="0.2">
      <c r="F1427" s="60"/>
    </row>
    <row r="1428" spans="6:6" x14ac:dyDescent="0.2">
      <c r="F1428" s="60"/>
    </row>
    <row r="1429" spans="6:6" x14ac:dyDescent="0.2">
      <c r="F1429" s="60"/>
    </row>
    <row r="1430" spans="6:6" x14ac:dyDescent="0.2">
      <c r="F1430" s="60"/>
    </row>
    <row r="1431" spans="6:6" x14ac:dyDescent="0.2">
      <c r="F1431" s="60"/>
    </row>
    <row r="1432" spans="6:6" x14ac:dyDescent="0.2">
      <c r="F1432" s="60"/>
    </row>
    <row r="1433" spans="6:6" x14ac:dyDescent="0.2">
      <c r="F1433" s="60"/>
    </row>
    <row r="1434" spans="6:6" x14ac:dyDescent="0.2">
      <c r="F1434" s="60"/>
    </row>
    <row r="1435" spans="6:6" x14ac:dyDescent="0.2">
      <c r="F1435" s="60"/>
    </row>
    <row r="1436" spans="6:6" x14ac:dyDescent="0.2">
      <c r="F1436" s="60"/>
    </row>
    <row r="1437" spans="6:6" x14ac:dyDescent="0.2">
      <c r="F1437" s="60"/>
    </row>
    <row r="1438" spans="6:6" x14ac:dyDescent="0.2">
      <c r="F1438" s="60"/>
    </row>
    <row r="1439" spans="6:6" x14ac:dyDescent="0.2">
      <c r="F1439" s="60"/>
    </row>
    <row r="1440" spans="6:6" x14ac:dyDescent="0.2">
      <c r="F1440" s="60"/>
    </row>
    <row r="1441" spans="6:6" x14ac:dyDescent="0.2">
      <c r="F1441" s="60"/>
    </row>
    <row r="1442" spans="6:6" x14ac:dyDescent="0.2">
      <c r="F1442" s="60"/>
    </row>
    <row r="1443" spans="6:6" x14ac:dyDescent="0.2">
      <c r="F1443" s="60"/>
    </row>
    <row r="1444" spans="6:6" x14ac:dyDescent="0.2">
      <c r="F1444" s="60"/>
    </row>
    <row r="1445" spans="6:6" x14ac:dyDescent="0.2">
      <c r="F1445" s="60"/>
    </row>
    <row r="1446" spans="6:6" x14ac:dyDescent="0.2">
      <c r="F1446" s="60"/>
    </row>
    <row r="1447" spans="6:6" x14ac:dyDescent="0.2">
      <c r="F1447" s="60"/>
    </row>
    <row r="1448" spans="6:6" x14ac:dyDescent="0.2">
      <c r="F1448" s="60"/>
    </row>
    <row r="1449" spans="6:6" x14ac:dyDescent="0.2">
      <c r="F1449" s="60"/>
    </row>
    <row r="1450" spans="6:6" x14ac:dyDescent="0.2">
      <c r="F1450" s="60"/>
    </row>
    <row r="1451" spans="6:6" x14ac:dyDescent="0.2">
      <c r="F1451" s="60"/>
    </row>
    <row r="1452" spans="6:6" x14ac:dyDescent="0.2">
      <c r="F1452" s="60"/>
    </row>
    <row r="1453" spans="6:6" x14ac:dyDescent="0.2">
      <c r="F1453" s="60"/>
    </row>
    <row r="1454" spans="6:6" x14ac:dyDescent="0.2">
      <c r="F1454" s="60"/>
    </row>
    <row r="1455" spans="6:6" x14ac:dyDescent="0.2">
      <c r="F1455" s="60"/>
    </row>
    <row r="1456" spans="6:6" x14ac:dyDescent="0.2">
      <c r="F1456" s="60"/>
    </row>
    <row r="1457" spans="6:6" x14ac:dyDescent="0.2">
      <c r="F1457" s="60"/>
    </row>
    <row r="1458" spans="6:6" x14ac:dyDescent="0.2">
      <c r="F1458" s="60"/>
    </row>
    <row r="1459" spans="6:6" x14ac:dyDescent="0.2">
      <c r="F1459" s="60"/>
    </row>
    <row r="1460" spans="6:6" x14ac:dyDescent="0.2">
      <c r="F1460" s="60"/>
    </row>
    <row r="1461" spans="6:6" x14ac:dyDescent="0.2">
      <c r="F1461" s="60"/>
    </row>
    <row r="1462" spans="6:6" x14ac:dyDescent="0.2">
      <c r="F1462" s="60"/>
    </row>
    <row r="1463" spans="6:6" x14ac:dyDescent="0.2">
      <c r="F1463" s="60"/>
    </row>
    <row r="1464" spans="6:6" x14ac:dyDescent="0.2">
      <c r="F1464" s="60"/>
    </row>
    <row r="1465" spans="6:6" x14ac:dyDescent="0.2">
      <c r="F1465" s="60"/>
    </row>
    <row r="1466" spans="6:6" x14ac:dyDescent="0.2">
      <c r="F1466" s="60"/>
    </row>
    <row r="1467" spans="6:6" x14ac:dyDescent="0.2">
      <c r="F1467" s="60"/>
    </row>
    <row r="1468" spans="6:6" x14ac:dyDescent="0.2">
      <c r="F1468" s="60"/>
    </row>
    <row r="1469" spans="6:6" x14ac:dyDescent="0.2">
      <c r="F1469" s="60"/>
    </row>
    <row r="1470" spans="6:6" x14ac:dyDescent="0.2">
      <c r="F1470" s="60"/>
    </row>
    <row r="1471" spans="6:6" x14ac:dyDescent="0.2">
      <c r="F1471" s="60"/>
    </row>
    <row r="1472" spans="6:6" x14ac:dyDescent="0.2">
      <c r="F1472" s="60"/>
    </row>
    <row r="1473" spans="6:6" x14ac:dyDescent="0.2">
      <c r="F1473" s="60"/>
    </row>
    <row r="1474" spans="6:6" x14ac:dyDescent="0.2">
      <c r="F1474" s="60"/>
    </row>
    <row r="1475" spans="6:6" x14ac:dyDescent="0.2">
      <c r="F1475" s="60"/>
    </row>
    <row r="1476" spans="6:6" x14ac:dyDescent="0.2">
      <c r="F1476" s="60"/>
    </row>
    <row r="1477" spans="6:6" x14ac:dyDescent="0.2">
      <c r="F1477" s="60"/>
    </row>
    <row r="1478" spans="6:6" x14ac:dyDescent="0.2">
      <c r="F1478" s="60"/>
    </row>
    <row r="1479" spans="6:6" x14ac:dyDescent="0.2">
      <c r="F1479" s="60"/>
    </row>
    <row r="1480" spans="6:6" x14ac:dyDescent="0.2">
      <c r="F1480" s="60"/>
    </row>
    <row r="1481" spans="6:6" x14ac:dyDescent="0.2">
      <c r="F1481" s="60"/>
    </row>
    <row r="1482" spans="6:6" x14ac:dyDescent="0.2">
      <c r="F1482" s="60"/>
    </row>
    <row r="1483" spans="6:6" x14ac:dyDescent="0.2">
      <c r="F1483" s="60"/>
    </row>
    <row r="1484" spans="6:6" x14ac:dyDescent="0.2">
      <c r="F1484" s="60"/>
    </row>
    <row r="1485" spans="6:6" x14ac:dyDescent="0.2">
      <c r="F1485" s="60"/>
    </row>
    <row r="1486" spans="6:6" x14ac:dyDescent="0.2">
      <c r="F1486" s="60"/>
    </row>
    <row r="1487" spans="6:6" x14ac:dyDescent="0.2">
      <c r="F1487" s="60"/>
    </row>
    <row r="1488" spans="6:6" x14ac:dyDescent="0.2">
      <c r="F1488" s="60"/>
    </row>
    <row r="1489" spans="6:6" x14ac:dyDescent="0.2">
      <c r="F1489" s="60"/>
    </row>
    <row r="1490" spans="6:6" x14ac:dyDescent="0.2">
      <c r="F1490" s="60"/>
    </row>
    <row r="1491" spans="6:6" x14ac:dyDescent="0.2">
      <c r="F1491" s="60"/>
    </row>
    <row r="1492" spans="6:6" x14ac:dyDescent="0.2">
      <c r="F1492" s="60"/>
    </row>
    <row r="1493" spans="6:6" x14ac:dyDescent="0.2">
      <c r="F1493" s="60"/>
    </row>
    <row r="1494" spans="6:6" x14ac:dyDescent="0.2">
      <c r="F1494" s="60"/>
    </row>
    <row r="1495" spans="6:6" x14ac:dyDescent="0.2">
      <c r="F1495" s="60"/>
    </row>
    <row r="1496" spans="6:6" x14ac:dyDescent="0.2">
      <c r="F1496" s="60"/>
    </row>
    <row r="1497" spans="6:6" x14ac:dyDescent="0.2">
      <c r="F1497" s="60"/>
    </row>
    <row r="1498" spans="6:6" x14ac:dyDescent="0.2">
      <c r="F1498" s="60"/>
    </row>
    <row r="1499" spans="6:6" x14ac:dyDescent="0.2">
      <c r="F1499" s="60"/>
    </row>
    <row r="1500" spans="6:6" x14ac:dyDescent="0.2">
      <c r="F1500" s="60"/>
    </row>
    <row r="1501" spans="6:6" x14ac:dyDescent="0.2">
      <c r="F1501" s="60"/>
    </row>
    <row r="1502" spans="6:6" x14ac:dyDescent="0.2">
      <c r="F1502" s="60"/>
    </row>
    <row r="1503" spans="6:6" x14ac:dyDescent="0.2">
      <c r="F1503" s="60"/>
    </row>
    <row r="1504" spans="6:6" x14ac:dyDescent="0.2">
      <c r="F1504" s="60"/>
    </row>
    <row r="1505" spans="6:6" x14ac:dyDescent="0.2">
      <c r="F1505" s="60"/>
    </row>
    <row r="1506" spans="6:6" x14ac:dyDescent="0.2">
      <c r="F1506" s="60"/>
    </row>
    <row r="1507" spans="6:6" x14ac:dyDescent="0.2">
      <c r="F1507" s="60"/>
    </row>
    <row r="1508" spans="6:6" x14ac:dyDescent="0.2">
      <c r="F1508" s="60"/>
    </row>
    <row r="1509" spans="6:6" x14ac:dyDescent="0.2">
      <c r="F1509" s="60"/>
    </row>
    <row r="1510" spans="6:6" x14ac:dyDescent="0.2">
      <c r="F1510" s="60"/>
    </row>
    <row r="1511" spans="6:6" x14ac:dyDescent="0.2">
      <c r="F1511" s="60"/>
    </row>
    <row r="1512" spans="6:6" x14ac:dyDescent="0.2">
      <c r="F1512" s="60"/>
    </row>
    <row r="1513" spans="6:6" x14ac:dyDescent="0.2">
      <c r="F1513" s="60"/>
    </row>
    <row r="1514" spans="6:6" x14ac:dyDescent="0.2">
      <c r="F1514" s="60"/>
    </row>
    <row r="1515" spans="6:6" x14ac:dyDescent="0.2">
      <c r="F1515" s="60"/>
    </row>
    <row r="1516" spans="6:6" x14ac:dyDescent="0.2">
      <c r="F1516" s="60"/>
    </row>
    <row r="1517" spans="6:6" x14ac:dyDescent="0.2">
      <c r="F1517" s="60"/>
    </row>
    <row r="1518" spans="6:6" x14ac:dyDescent="0.2">
      <c r="F1518" s="60"/>
    </row>
    <row r="1519" spans="6:6" x14ac:dyDescent="0.2">
      <c r="F1519" s="60"/>
    </row>
    <row r="1520" spans="6:6" x14ac:dyDescent="0.2">
      <c r="F1520" s="60"/>
    </row>
    <row r="1521" spans="6:6" x14ac:dyDescent="0.2">
      <c r="F1521" s="60"/>
    </row>
    <row r="1522" spans="6:6" x14ac:dyDescent="0.2">
      <c r="F1522" s="60"/>
    </row>
    <row r="1523" spans="6:6" x14ac:dyDescent="0.2">
      <c r="F1523" s="60"/>
    </row>
    <row r="1524" spans="6:6" x14ac:dyDescent="0.2">
      <c r="F1524" s="60"/>
    </row>
    <row r="1525" spans="6:6" x14ac:dyDescent="0.2">
      <c r="F1525" s="60"/>
    </row>
    <row r="1526" spans="6:6" x14ac:dyDescent="0.2">
      <c r="F1526" s="60"/>
    </row>
    <row r="1527" spans="6:6" x14ac:dyDescent="0.2">
      <c r="F1527" s="60"/>
    </row>
    <row r="1528" spans="6:6" x14ac:dyDescent="0.2">
      <c r="F1528" s="60"/>
    </row>
    <row r="1529" spans="6:6" x14ac:dyDescent="0.2">
      <c r="F1529" s="60"/>
    </row>
    <row r="1530" spans="6:6" x14ac:dyDescent="0.2">
      <c r="F1530" s="60"/>
    </row>
    <row r="1531" spans="6:6" x14ac:dyDescent="0.2">
      <c r="F1531" s="60"/>
    </row>
    <row r="1532" spans="6:6" x14ac:dyDescent="0.2">
      <c r="F1532" s="60"/>
    </row>
    <row r="1533" spans="6:6" x14ac:dyDescent="0.2">
      <c r="F1533" s="60"/>
    </row>
    <row r="1534" spans="6:6" x14ac:dyDescent="0.2">
      <c r="F1534" s="60"/>
    </row>
    <row r="1535" spans="6:6" x14ac:dyDescent="0.2">
      <c r="F1535" s="60"/>
    </row>
    <row r="1536" spans="6:6" x14ac:dyDescent="0.2">
      <c r="F1536" s="60"/>
    </row>
    <row r="1537" spans="6:6" x14ac:dyDescent="0.2">
      <c r="F1537" s="60"/>
    </row>
    <row r="1538" spans="6:6" x14ac:dyDescent="0.2">
      <c r="F1538" s="60"/>
    </row>
    <row r="1539" spans="6:6" x14ac:dyDescent="0.2">
      <c r="F1539" s="60"/>
    </row>
    <row r="1540" spans="6:6" x14ac:dyDescent="0.2">
      <c r="F1540" s="60"/>
    </row>
    <row r="1541" spans="6:6" x14ac:dyDescent="0.2">
      <c r="F1541" s="60"/>
    </row>
    <row r="1542" spans="6:6" x14ac:dyDescent="0.2">
      <c r="F1542" s="60"/>
    </row>
    <row r="1543" spans="6:6" x14ac:dyDescent="0.2">
      <c r="F1543" s="60"/>
    </row>
    <row r="1544" spans="6:6" x14ac:dyDescent="0.2">
      <c r="F1544" s="60"/>
    </row>
    <row r="1545" spans="6:6" x14ac:dyDescent="0.2">
      <c r="F1545" s="60"/>
    </row>
    <row r="1546" spans="6:6" x14ac:dyDescent="0.2">
      <c r="F1546" s="60"/>
    </row>
    <row r="1547" spans="6:6" x14ac:dyDescent="0.2">
      <c r="F1547" s="60"/>
    </row>
    <row r="1548" spans="6:6" x14ac:dyDescent="0.2">
      <c r="F1548" s="60"/>
    </row>
    <row r="1549" spans="6:6" x14ac:dyDescent="0.2">
      <c r="F1549" s="60"/>
    </row>
    <row r="1550" spans="6:6" x14ac:dyDescent="0.2">
      <c r="F1550" s="60"/>
    </row>
    <row r="1551" spans="6:6" x14ac:dyDescent="0.2">
      <c r="F1551" s="60"/>
    </row>
    <row r="1552" spans="6:6" x14ac:dyDescent="0.2">
      <c r="F1552" s="60"/>
    </row>
    <row r="1553" spans="6:6" x14ac:dyDescent="0.2">
      <c r="F1553" s="60"/>
    </row>
    <row r="1554" spans="6:6" x14ac:dyDescent="0.2">
      <c r="F1554" s="60"/>
    </row>
    <row r="1555" spans="6:6" x14ac:dyDescent="0.2">
      <c r="F1555" s="60"/>
    </row>
    <row r="1556" spans="6:6" x14ac:dyDescent="0.2">
      <c r="F1556" s="60"/>
    </row>
    <row r="1557" spans="6:6" x14ac:dyDescent="0.2">
      <c r="F1557" s="60"/>
    </row>
    <row r="1558" spans="6:6" x14ac:dyDescent="0.2">
      <c r="F1558" s="60"/>
    </row>
    <row r="1559" spans="6:6" x14ac:dyDescent="0.2">
      <c r="F1559" s="60"/>
    </row>
    <row r="1560" spans="6:6" x14ac:dyDescent="0.2">
      <c r="F1560" s="60"/>
    </row>
    <row r="1561" spans="6:6" x14ac:dyDescent="0.2">
      <c r="F1561" s="60"/>
    </row>
    <row r="1562" spans="6:6" x14ac:dyDescent="0.2">
      <c r="F1562" s="60"/>
    </row>
    <row r="1563" spans="6:6" x14ac:dyDescent="0.2">
      <c r="F1563" s="60"/>
    </row>
    <row r="1564" spans="6:6" x14ac:dyDescent="0.2">
      <c r="F1564" s="60"/>
    </row>
    <row r="1565" spans="6:6" x14ac:dyDescent="0.2">
      <c r="F1565" s="60"/>
    </row>
    <row r="1566" spans="6:6" x14ac:dyDescent="0.2">
      <c r="F1566" s="60"/>
    </row>
    <row r="1567" spans="6:6" x14ac:dyDescent="0.2">
      <c r="F1567" s="60"/>
    </row>
    <row r="1568" spans="6:6" x14ac:dyDescent="0.2">
      <c r="F1568" s="60"/>
    </row>
    <row r="1569" spans="6:6" x14ac:dyDescent="0.2">
      <c r="F1569" s="60"/>
    </row>
    <row r="1570" spans="6:6" x14ac:dyDescent="0.2">
      <c r="F1570" s="60"/>
    </row>
    <row r="1571" spans="6:6" x14ac:dyDescent="0.2">
      <c r="F1571" s="60"/>
    </row>
    <row r="1572" spans="6:6" x14ac:dyDescent="0.2">
      <c r="F1572" s="60"/>
    </row>
    <row r="1573" spans="6:6" x14ac:dyDescent="0.2">
      <c r="F1573" s="60"/>
    </row>
    <row r="1574" spans="6:6" x14ac:dyDescent="0.2">
      <c r="F1574" s="60"/>
    </row>
    <row r="1575" spans="6:6" x14ac:dyDescent="0.2">
      <c r="F1575" s="60"/>
    </row>
    <row r="1576" spans="6:6" x14ac:dyDescent="0.2">
      <c r="F1576" s="60"/>
    </row>
    <row r="1577" spans="6:6" x14ac:dyDescent="0.2">
      <c r="F1577" s="60"/>
    </row>
    <row r="1578" spans="6:6" x14ac:dyDescent="0.2">
      <c r="F1578" s="60"/>
    </row>
    <row r="1579" spans="6:6" x14ac:dyDescent="0.2">
      <c r="F1579" s="60"/>
    </row>
    <row r="1580" spans="6:6" x14ac:dyDescent="0.2">
      <c r="F1580" s="60"/>
    </row>
    <row r="1581" spans="6:6" x14ac:dyDescent="0.2">
      <c r="F1581" s="60"/>
    </row>
    <row r="1582" spans="6:6" x14ac:dyDescent="0.2">
      <c r="F1582" s="60"/>
    </row>
    <row r="1583" spans="6:6" x14ac:dyDescent="0.2">
      <c r="F1583" s="60"/>
    </row>
    <row r="1584" spans="6:6" x14ac:dyDescent="0.2">
      <c r="F1584" s="60"/>
    </row>
    <row r="1585" spans="6:6" x14ac:dyDescent="0.2">
      <c r="F1585" s="60"/>
    </row>
    <row r="1586" spans="6:6" x14ac:dyDescent="0.2">
      <c r="F1586" s="60"/>
    </row>
    <row r="1587" spans="6:6" x14ac:dyDescent="0.2">
      <c r="F1587" s="60"/>
    </row>
    <row r="1588" spans="6:6" x14ac:dyDescent="0.2">
      <c r="F1588" s="60"/>
    </row>
    <row r="1589" spans="6:6" x14ac:dyDescent="0.2">
      <c r="F1589" s="60"/>
    </row>
    <row r="1590" spans="6:6" x14ac:dyDescent="0.2">
      <c r="F1590" s="60"/>
    </row>
    <row r="1591" spans="6:6" x14ac:dyDescent="0.2">
      <c r="F1591" s="60"/>
    </row>
    <row r="1592" spans="6:6" x14ac:dyDescent="0.2">
      <c r="F1592" s="60"/>
    </row>
    <row r="1593" spans="6:6" x14ac:dyDescent="0.2">
      <c r="F1593" s="60"/>
    </row>
    <row r="1594" spans="6:6" x14ac:dyDescent="0.2">
      <c r="F1594" s="60"/>
    </row>
    <row r="1595" spans="6:6" x14ac:dyDescent="0.2">
      <c r="F1595" s="60"/>
    </row>
    <row r="1596" spans="6:6" x14ac:dyDescent="0.2">
      <c r="F1596" s="60"/>
    </row>
    <row r="1597" spans="6:6" x14ac:dyDescent="0.2">
      <c r="F1597" s="60"/>
    </row>
    <row r="1598" spans="6:6" x14ac:dyDescent="0.2">
      <c r="F1598" s="60"/>
    </row>
    <row r="1599" spans="6:6" x14ac:dyDescent="0.2">
      <c r="F1599" s="60"/>
    </row>
    <row r="1600" spans="6:6" x14ac:dyDescent="0.2">
      <c r="F1600" s="60"/>
    </row>
    <row r="1601" spans="6:6" x14ac:dyDescent="0.2">
      <c r="F1601" s="60"/>
    </row>
    <row r="1602" spans="6:6" x14ac:dyDescent="0.2">
      <c r="F1602" s="60"/>
    </row>
    <row r="1603" spans="6:6" x14ac:dyDescent="0.2">
      <c r="F1603" s="60"/>
    </row>
    <row r="1604" spans="6:6" x14ac:dyDescent="0.2">
      <c r="F1604" s="60"/>
    </row>
    <row r="1605" spans="6:6" x14ac:dyDescent="0.2">
      <c r="F1605" s="60"/>
    </row>
    <row r="1606" spans="6:6" x14ac:dyDescent="0.2">
      <c r="F1606" s="60"/>
    </row>
    <row r="1607" spans="6:6" x14ac:dyDescent="0.2">
      <c r="F1607" s="60"/>
    </row>
    <row r="1608" spans="6:6" x14ac:dyDescent="0.2">
      <c r="F1608" s="60"/>
    </row>
    <row r="1609" spans="6:6" x14ac:dyDescent="0.2">
      <c r="F1609" s="60"/>
    </row>
    <row r="1610" spans="6:6" x14ac:dyDescent="0.2">
      <c r="F1610" s="60"/>
    </row>
    <row r="1611" spans="6:6" x14ac:dyDescent="0.2">
      <c r="F1611" s="60"/>
    </row>
    <row r="1612" spans="6:6" x14ac:dyDescent="0.2">
      <c r="F1612" s="60"/>
    </row>
    <row r="1613" spans="6:6" x14ac:dyDescent="0.2">
      <c r="F1613" s="60"/>
    </row>
    <row r="1614" spans="6:6" x14ac:dyDescent="0.2">
      <c r="F1614" s="60"/>
    </row>
    <row r="1615" spans="6:6" x14ac:dyDescent="0.2">
      <c r="F1615" s="60"/>
    </row>
    <row r="1616" spans="6:6" x14ac:dyDescent="0.2">
      <c r="F1616" s="60"/>
    </row>
    <row r="1617" spans="6:6" x14ac:dyDescent="0.2">
      <c r="F1617" s="60"/>
    </row>
    <row r="1618" spans="6:6" x14ac:dyDescent="0.2">
      <c r="F1618" s="60"/>
    </row>
    <row r="1619" spans="6:6" x14ac:dyDescent="0.2">
      <c r="F1619" s="60"/>
    </row>
    <row r="1620" spans="6:6" x14ac:dyDescent="0.2">
      <c r="F1620" s="60"/>
    </row>
    <row r="1621" spans="6:6" x14ac:dyDescent="0.2">
      <c r="F1621" s="60"/>
    </row>
    <row r="1622" spans="6:6" x14ac:dyDescent="0.2">
      <c r="F1622" s="60"/>
    </row>
    <row r="1623" spans="6:6" x14ac:dyDescent="0.2">
      <c r="F1623" s="60"/>
    </row>
    <row r="1624" spans="6:6" x14ac:dyDescent="0.2">
      <c r="F1624" s="60"/>
    </row>
    <row r="1625" spans="6:6" x14ac:dyDescent="0.2">
      <c r="F1625" s="60"/>
    </row>
    <row r="1626" spans="6:6" x14ac:dyDescent="0.2">
      <c r="F1626" s="60"/>
    </row>
    <row r="1627" spans="6:6" x14ac:dyDescent="0.2">
      <c r="F1627" s="60"/>
    </row>
    <row r="1628" spans="6:6" x14ac:dyDescent="0.2">
      <c r="F1628" s="60"/>
    </row>
    <row r="1629" spans="6:6" x14ac:dyDescent="0.2">
      <c r="F1629" s="60"/>
    </row>
    <row r="1630" spans="6:6" x14ac:dyDescent="0.2">
      <c r="F1630" s="60"/>
    </row>
    <row r="1631" spans="6:6" x14ac:dyDescent="0.2">
      <c r="F1631" s="60"/>
    </row>
    <row r="1632" spans="6:6" x14ac:dyDescent="0.2">
      <c r="F1632" s="60"/>
    </row>
    <row r="1633" spans="6:6" x14ac:dyDescent="0.2">
      <c r="F1633" s="60"/>
    </row>
    <row r="1634" spans="6:6" x14ac:dyDescent="0.2">
      <c r="F1634" s="60"/>
    </row>
    <row r="1635" spans="6:6" x14ac:dyDescent="0.2">
      <c r="F1635" s="60"/>
    </row>
    <row r="1636" spans="6:6" x14ac:dyDescent="0.2">
      <c r="F1636" s="60"/>
    </row>
    <row r="1637" spans="6:6" x14ac:dyDescent="0.2">
      <c r="F1637" s="60"/>
    </row>
    <row r="1638" spans="6:6" x14ac:dyDescent="0.2">
      <c r="F1638" s="60"/>
    </row>
    <row r="1639" spans="6:6" x14ac:dyDescent="0.2">
      <c r="F1639" s="60"/>
    </row>
    <row r="1640" spans="6:6" x14ac:dyDescent="0.2">
      <c r="F1640" s="60"/>
    </row>
    <row r="1641" spans="6:6" x14ac:dyDescent="0.2">
      <c r="F1641" s="60"/>
    </row>
    <row r="1642" spans="6:6" x14ac:dyDescent="0.2">
      <c r="F1642" s="60"/>
    </row>
    <row r="1643" spans="6:6" x14ac:dyDescent="0.2">
      <c r="F1643" s="60"/>
    </row>
    <row r="1644" spans="6:6" x14ac:dyDescent="0.2">
      <c r="F1644" s="60"/>
    </row>
    <row r="1645" spans="6:6" x14ac:dyDescent="0.2">
      <c r="F1645" s="60"/>
    </row>
    <row r="1646" spans="6:6" x14ac:dyDescent="0.2">
      <c r="F1646" s="60"/>
    </row>
    <row r="1647" spans="6:6" x14ac:dyDescent="0.2">
      <c r="F1647" s="60"/>
    </row>
    <row r="1648" spans="6:6" x14ac:dyDescent="0.2">
      <c r="F1648" s="60"/>
    </row>
    <row r="1649" spans="6:6" x14ac:dyDescent="0.2">
      <c r="F1649" s="60"/>
    </row>
    <row r="1650" spans="6:6" x14ac:dyDescent="0.2">
      <c r="F1650" s="60"/>
    </row>
    <row r="1651" spans="6:6" x14ac:dyDescent="0.2">
      <c r="F1651" s="60"/>
    </row>
    <row r="1652" spans="6:6" x14ac:dyDescent="0.2">
      <c r="F1652" s="60"/>
    </row>
    <row r="1653" spans="6:6" x14ac:dyDescent="0.2">
      <c r="F1653" s="60"/>
    </row>
    <row r="1654" spans="6:6" x14ac:dyDescent="0.2">
      <c r="F1654" s="60"/>
    </row>
    <row r="1655" spans="6:6" x14ac:dyDescent="0.2">
      <c r="F1655" s="60"/>
    </row>
    <row r="1656" spans="6:6" x14ac:dyDescent="0.2">
      <c r="F1656" s="60"/>
    </row>
    <row r="1657" spans="6:6" x14ac:dyDescent="0.2">
      <c r="F1657" s="60"/>
    </row>
    <row r="1658" spans="6:6" x14ac:dyDescent="0.2">
      <c r="F1658" s="60"/>
    </row>
    <row r="1659" spans="6:6" x14ac:dyDescent="0.2">
      <c r="F1659" s="60"/>
    </row>
    <row r="1660" spans="6:6" x14ac:dyDescent="0.2">
      <c r="F1660" s="60"/>
    </row>
    <row r="1661" spans="6:6" x14ac:dyDescent="0.2">
      <c r="F1661" s="60"/>
    </row>
    <row r="1662" spans="6:6" x14ac:dyDescent="0.2">
      <c r="F1662" s="60"/>
    </row>
    <row r="1663" spans="6:6" x14ac:dyDescent="0.2">
      <c r="F1663" s="60"/>
    </row>
    <row r="1664" spans="6:6" x14ac:dyDescent="0.2">
      <c r="F1664" s="60"/>
    </row>
    <row r="1665" spans="6:6" x14ac:dyDescent="0.2">
      <c r="F1665" s="60"/>
    </row>
    <row r="1666" spans="6:6" x14ac:dyDescent="0.2">
      <c r="F1666" s="60"/>
    </row>
    <row r="1667" spans="6:6" x14ac:dyDescent="0.2">
      <c r="F1667" s="60"/>
    </row>
    <row r="1668" spans="6:6" x14ac:dyDescent="0.2">
      <c r="F1668" s="60"/>
    </row>
    <row r="1669" spans="6:6" x14ac:dyDescent="0.2">
      <c r="F1669" s="60"/>
    </row>
    <row r="1670" spans="6:6" x14ac:dyDescent="0.2">
      <c r="F1670" s="60"/>
    </row>
    <row r="1671" spans="6:6" x14ac:dyDescent="0.2">
      <c r="F1671" s="60"/>
    </row>
    <row r="1672" spans="6:6" x14ac:dyDescent="0.2">
      <c r="F1672" s="60"/>
    </row>
    <row r="1673" spans="6:6" x14ac:dyDescent="0.2">
      <c r="F1673" s="60"/>
    </row>
    <row r="1674" spans="6:6" x14ac:dyDescent="0.2">
      <c r="F1674" s="60"/>
    </row>
    <row r="1675" spans="6:6" x14ac:dyDescent="0.2">
      <c r="F1675" s="60"/>
    </row>
    <row r="1676" spans="6:6" x14ac:dyDescent="0.2">
      <c r="F1676" s="60"/>
    </row>
    <row r="1677" spans="6:6" x14ac:dyDescent="0.2">
      <c r="F1677" s="60"/>
    </row>
    <row r="1678" spans="6:6" x14ac:dyDescent="0.2">
      <c r="F1678" s="60"/>
    </row>
    <row r="1679" spans="6:6" x14ac:dyDescent="0.2">
      <c r="F1679" s="60"/>
    </row>
    <row r="1680" spans="6:6" x14ac:dyDescent="0.2">
      <c r="F1680" s="60"/>
    </row>
    <row r="1681" spans="6:6" x14ac:dyDescent="0.2">
      <c r="F1681" s="60"/>
    </row>
    <row r="1682" spans="6:6" x14ac:dyDescent="0.2">
      <c r="F1682" s="60"/>
    </row>
    <row r="1683" spans="6:6" x14ac:dyDescent="0.2">
      <c r="F1683" s="60"/>
    </row>
    <row r="1684" spans="6:6" x14ac:dyDescent="0.2">
      <c r="F1684" s="60"/>
    </row>
    <row r="1685" spans="6:6" x14ac:dyDescent="0.2">
      <c r="F1685" s="60"/>
    </row>
    <row r="1686" spans="6:6" x14ac:dyDescent="0.2">
      <c r="F1686" s="60"/>
    </row>
    <row r="1687" spans="6:6" x14ac:dyDescent="0.2">
      <c r="F1687" s="60"/>
    </row>
    <row r="1688" spans="6:6" x14ac:dyDescent="0.2">
      <c r="F1688" s="60"/>
    </row>
    <row r="1689" spans="6:6" x14ac:dyDescent="0.2">
      <c r="F1689" s="60"/>
    </row>
    <row r="1690" spans="6:6" x14ac:dyDescent="0.2">
      <c r="F1690" s="60"/>
    </row>
    <row r="1691" spans="6:6" x14ac:dyDescent="0.2">
      <c r="F1691" s="60"/>
    </row>
    <row r="1692" spans="6:6" x14ac:dyDescent="0.2">
      <c r="F1692" s="60"/>
    </row>
    <row r="1693" spans="6:6" x14ac:dyDescent="0.2">
      <c r="F1693" s="60"/>
    </row>
    <row r="1694" spans="6:6" x14ac:dyDescent="0.2">
      <c r="F1694" s="60"/>
    </row>
    <row r="1695" spans="6:6" x14ac:dyDescent="0.2">
      <c r="F1695" s="60"/>
    </row>
    <row r="1696" spans="6:6" x14ac:dyDescent="0.2">
      <c r="F1696" s="60"/>
    </row>
    <row r="1697" spans="6:6" x14ac:dyDescent="0.2">
      <c r="F1697" s="60"/>
    </row>
    <row r="1698" spans="6:6" x14ac:dyDescent="0.2">
      <c r="F1698" s="60"/>
    </row>
    <row r="1699" spans="6:6" x14ac:dyDescent="0.2">
      <c r="F1699" s="60"/>
    </row>
    <row r="1700" spans="6:6" x14ac:dyDescent="0.2">
      <c r="F1700" s="60"/>
    </row>
    <row r="1701" spans="6:6" x14ac:dyDescent="0.2">
      <c r="F1701" s="60"/>
    </row>
    <row r="1702" spans="6:6" x14ac:dyDescent="0.2">
      <c r="F1702" s="60"/>
    </row>
    <row r="1703" spans="6:6" x14ac:dyDescent="0.2">
      <c r="F1703" s="60"/>
    </row>
    <row r="1704" spans="6:6" x14ac:dyDescent="0.2">
      <c r="F1704" s="60"/>
    </row>
    <row r="1705" spans="6:6" x14ac:dyDescent="0.2">
      <c r="F1705" s="60"/>
    </row>
    <row r="1706" spans="6:6" x14ac:dyDescent="0.2">
      <c r="F1706" s="60"/>
    </row>
    <row r="1707" spans="6:6" x14ac:dyDescent="0.2">
      <c r="F1707" s="60"/>
    </row>
    <row r="1708" spans="6:6" x14ac:dyDescent="0.2">
      <c r="F1708" s="60"/>
    </row>
    <row r="1709" spans="6:6" x14ac:dyDescent="0.2">
      <c r="F1709" s="60"/>
    </row>
    <row r="1710" spans="6:6" x14ac:dyDescent="0.2">
      <c r="F1710" s="60"/>
    </row>
    <row r="1711" spans="6:6" x14ac:dyDescent="0.2">
      <c r="F1711" s="60"/>
    </row>
    <row r="1712" spans="6:6" x14ac:dyDescent="0.2">
      <c r="F1712" s="60"/>
    </row>
    <row r="1713" spans="6:6" x14ac:dyDescent="0.2">
      <c r="F1713" s="60"/>
    </row>
    <row r="1714" spans="6:6" x14ac:dyDescent="0.2">
      <c r="F1714" s="60"/>
    </row>
    <row r="1715" spans="6:6" x14ac:dyDescent="0.2">
      <c r="F1715" s="60"/>
    </row>
    <row r="1716" spans="6:6" x14ac:dyDescent="0.2">
      <c r="F1716" s="60"/>
    </row>
    <row r="1717" spans="6:6" x14ac:dyDescent="0.2">
      <c r="F1717" s="60"/>
    </row>
    <row r="1718" spans="6:6" x14ac:dyDescent="0.2">
      <c r="F1718" s="60"/>
    </row>
    <row r="1719" spans="6:6" x14ac:dyDescent="0.2">
      <c r="F1719" s="60"/>
    </row>
    <row r="1720" spans="6:6" x14ac:dyDescent="0.2">
      <c r="F1720" s="60"/>
    </row>
    <row r="1721" spans="6:6" x14ac:dyDescent="0.2">
      <c r="F1721" s="60"/>
    </row>
    <row r="1722" spans="6:6" x14ac:dyDescent="0.2">
      <c r="F1722" s="60"/>
    </row>
    <row r="1723" spans="6:6" x14ac:dyDescent="0.2">
      <c r="F1723" s="60"/>
    </row>
    <row r="1724" spans="6:6" x14ac:dyDescent="0.2">
      <c r="F1724" s="60"/>
    </row>
    <row r="1725" spans="6:6" x14ac:dyDescent="0.2">
      <c r="F1725" s="60"/>
    </row>
    <row r="1726" spans="6:6" x14ac:dyDescent="0.2">
      <c r="F1726" s="60"/>
    </row>
    <row r="1727" spans="6:6" x14ac:dyDescent="0.2">
      <c r="F1727" s="60"/>
    </row>
    <row r="1728" spans="6:6" x14ac:dyDescent="0.2">
      <c r="F1728" s="60"/>
    </row>
    <row r="1729" spans="6:6" x14ac:dyDescent="0.2">
      <c r="F1729" s="60"/>
    </row>
    <row r="1730" spans="6:6" x14ac:dyDescent="0.2">
      <c r="F1730" s="60"/>
    </row>
    <row r="1731" spans="6:6" x14ac:dyDescent="0.2">
      <c r="F1731" s="60"/>
    </row>
    <row r="1732" spans="6:6" x14ac:dyDescent="0.2">
      <c r="F1732" s="60"/>
    </row>
    <row r="1733" spans="6:6" x14ac:dyDescent="0.2">
      <c r="F1733" s="60"/>
    </row>
    <row r="1734" spans="6:6" x14ac:dyDescent="0.2">
      <c r="F1734" s="60"/>
    </row>
    <row r="1735" spans="6:6" x14ac:dyDescent="0.2">
      <c r="F1735" s="60"/>
    </row>
    <row r="1736" spans="6:6" x14ac:dyDescent="0.2">
      <c r="F1736" s="60"/>
    </row>
    <row r="1737" spans="6:6" x14ac:dyDescent="0.2">
      <c r="F1737" s="60"/>
    </row>
    <row r="1738" spans="6:6" x14ac:dyDescent="0.2">
      <c r="F1738" s="60"/>
    </row>
    <row r="1739" spans="6:6" x14ac:dyDescent="0.2">
      <c r="F1739" s="60"/>
    </row>
    <row r="1740" spans="6:6" x14ac:dyDescent="0.2">
      <c r="F1740" s="60"/>
    </row>
    <row r="1741" spans="6:6" x14ac:dyDescent="0.2">
      <c r="F1741" s="60"/>
    </row>
    <row r="1742" spans="6:6" x14ac:dyDescent="0.2">
      <c r="F1742" s="60"/>
    </row>
    <row r="1743" spans="6:6" x14ac:dyDescent="0.2">
      <c r="F1743" s="60"/>
    </row>
    <row r="1744" spans="6:6" x14ac:dyDescent="0.2">
      <c r="F1744" s="60"/>
    </row>
    <row r="1745" spans="6:6" x14ac:dyDescent="0.2">
      <c r="F1745" s="60"/>
    </row>
    <row r="1746" spans="6:6" x14ac:dyDescent="0.2">
      <c r="F1746" s="60"/>
    </row>
    <row r="1747" spans="6:6" x14ac:dyDescent="0.2">
      <c r="F1747" s="60"/>
    </row>
    <row r="1748" spans="6:6" x14ac:dyDescent="0.2">
      <c r="F1748" s="60"/>
    </row>
    <row r="1749" spans="6:6" x14ac:dyDescent="0.2">
      <c r="F1749" s="60"/>
    </row>
    <row r="1750" spans="6:6" x14ac:dyDescent="0.2">
      <c r="F1750" s="60"/>
    </row>
    <row r="1751" spans="6:6" x14ac:dyDescent="0.2">
      <c r="F1751" s="60"/>
    </row>
    <row r="1752" spans="6:6" x14ac:dyDescent="0.2">
      <c r="F1752" s="60"/>
    </row>
    <row r="1753" spans="6:6" x14ac:dyDescent="0.2">
      <c r="F1753" s="60"/>
    </row>
    <row r="1754" spans="6:6" x14ac:dyDescent="0.2">
      <c r="F1754" s="60"/>
    </row>
    <row r="1755" spans="6:6" x14ac:dyDescent="0.2">
      <c r="F1755" s="60"/>
    </row>
    <row r="1756" spans="6:6" x14ac:dyDescent="0.2">
      <c r="F1756" s="60"/>
    </row>
    <row r="1757" spans="6:6" x14ac:dyDescent="0.2">
      <c r="F1757" s="60"/>
    </row>
    <row r="1758" spans="6:6" x14ac:dyDescent="0.2">
      <c r="F1758" s="60"/>
    </row>
    <row r="1759" spans="6:6" x14ac:dyDescent="0.2">
      <c r="F1759" s="60"/>
    </row>
    <row r="1760" spans="6:6" x14ac:dyDescent="0.2">
      <c r="F1760" s="60"/>
    </row>
    <row r="1761" spans="6:6" x14ac:dyDescent="0.2">
      <c r="F1761" s="60"/>
    </row>
    <row r="1762" spans="6:6" x14ac:dyDescent="0.2">
      <c r="F1762" s="60"/>
    </row>
    <row r="1763" spans="6:6" x14ac:dyDescent="0.2">
      <c r="F1763" s="60"/>
    </row>
    <row r="1764" spans="6:6" x14ac:dyDescent="0.2">
      <c r="F1764" s="60"/>
    </row>
    <row r="1765" spans="6:6" x14ac:dyDescent="0.2">
      <c r="F1765" s="60"/>
    </row>
    <row r="1766" spans="6:6" x14ac:dyDescent="0.2">
      <c r="F1766" s="60"/>
    </row>
    <row r="1767" spans="6:6" x14ac:dyDescent="0.2">
      <c r="F1767" s="60"/>
    </row>
    <row r="1768" spans="6:6" x14ac:dyDescent="0.2">
      <c r="F1768" s="60"/>
    </row>
    <row r="1769" spans="6:6" x14ac:dyDescent="0.2">
      <c r="F1769" s="60"/>
    </row>
    <row r="1770" spans="6:6" x14ac:dyDescent="0.2">
      <c r="F1770" s="60"/>
    </row>
    <row r="1771" spans="6:6" x14ac:dyDescent="0.2">
      <c r="F1771" s="60"/>
    </row>
    <row r="1772" spans="6:6" x14ac:dyDescent="0.2">
      <c r="F1772" s="60"/>
    </row>
    <row r="1773" spans="6:6" x14ac:dyDescent="0.2">
      <c r="F1773" s="60"/>
    </row>
    <row r="1774" spans="6:6" x14ac:dyDescent="0.2">
      <c r="F1774" s="60"/>
    </row>
    <row r="1775" spans="6:6" x14ac:dyDescent="0.2">
      <c r="F1775" s="60"/>
    </row>
    <row r="1776" spans="6:6" x14ac:dyDescent="0.2">
      <c r="F1776" s="60"/>
    </row>
    <row r="1777" spans="6:6" x14ac:dyDescent="0.2">
      <c r="F1777" s="60"/>
    </row>
    <row r="1778" spans="6:6" x14ac:dyDescent="0.2">
      <c r="F1778" s="60"/>
    </row>
    <row r="1779" spans="6:6" x14ac:dyDescent="0.2">
      <c r="F1779" s="60"/>
    </row>
    <row r="1780" spans="6:6" x14ac:dyDescent="0.2">
      <c r="F1780" s="60"/>
    </row>
    <row r="1781" spans="6:6" x14ac:dyDescent="0.2">
      <c r="F1781" s="60"/>
    </row>
    <row r="1782" spans="6:6" x14ac:dyDescent="0.2">
      <c r="F1782" s="60"/>
    </row>
    <row r="1783" spans="6:6" x14ac:dyDescent="0.2">
      <c r="F1783" s="60"/>
    </row>
    <row r="1784" spans="6:6" x14ac:dyDescent="0.2">
      <c r="F1784" s="60"/>
    </row>
    <row r="1785" spans="6:6" x14ac:dyDescent="0.2">
      <c r="F1785" s="60"/>
    </row>
    <row r="1786" spans="6:6" x14ac:dyDescent="0.2">
      <c r="F1786" s="60"/>
    </row>
    <row r="1787" spans="6:6" x14ac:dyDescent="0.2">
      <c r="F1787" s="60"/>
    </row>
    <row r="1788" spans="6:6" x14ac:dyDescent="0.2">
      <c r="F1788" s="60"/>
    </row>
    <row r="1789" spans="6:6" x14ac:dyDescent="0.2">
      <c r="F1789" s="60"/>
    </row>
    <row r="1790" spans="6:6" x14ac:dyDescent="0.2">
      <c r="F1790" s="60"/>
    </row>
    <row r="1791" spans="6:6" x14ac:dyDescent="0.2">
      <c r="F1791" s="60"/>
    </row>
    <row r="1792" spans="6:6" x14ac:dyDescent="0.2">
      <c r="F1792" s="60"/>
    </row>
    <row r="1793" spans="6:6" x14ac:dyDescent="0.2">
      <c r="F1793" s="60"/>
    </row>
    <row r="1794" spans="6:6" x14ac:dyDescent="0.2">
      <c r="F1794" s="60"/>
    </row>
    <row r="1795" spans="6:6" x14ac:dyDescent="0.2">
      <c r="F1795" s="60"/>
    </row>
    <row r="1796" spans="6:6" x14ac:dyDescent="0.2">
      <c r="F1796" s="60"/>
    </row>
    <row r="1797" spans="6:6" x14ac:dyDescent="0.2">
      <c r="F1797" s="60"/>
    </row>
    <row r="1798" spans="6:6" x14ac:dyDescent="0.2">
      <c r="F1798" s="60"/>
    </row>
    <row r="1799" spans="6:6" x14ac:dyDescent="0.2">
      <c r="F1799" s="60"/>
    </row>
    <row r="1800" spans="6:6" x14ac:dyDescent="0.2">
      <c r="F1800" s="60"/>
    </row>
    <row r="1801" spans="6:6" x14ac:dyDescent="0.2">
      <c r="F1801" s="60"/>
    </row>
    <row r="1802" spans="6:6" x14ac:dyDescent="0.2">
      <c r="F1802" s="60"/>
    </row>
    <row r="1803" spans="6:6" x14ac:dyDescent="0.2">
      <c r="F1803" s="60"/>
    </row>
    <row r="1804" spans="6:6" x14ac:dyDescent="0.2">
      <c r="F1804" s="60"/>
    </row>
    <row r="1805" spans="6:6" x14ac:dyDescent="0.2">
      <c r="F1805" s="60"/>
    </row>
    <row r="1806" spans="6:6" x14ac:dyDescent="0.2">
      <c r="F1806" s="60"/>
    </row>
    <row r="1807" spans="6:6" x14ac:dyDescent="0.2">
      <c r="F1807" s="60"/>
    </row>
    <row r="1808" spans="6:6" x14ac:dyDescent="0.2">
      <c r="F1808" s="60"/>
    </row>
    <row r="1809" spans="6:6" x14ac:dyDescent="0.2">
      <c r="F1809" s="60"/>
    </row>
    <row r="1810" spans="6:6" x14ac:dyDescent="0.2">
      <c r="F1810" s="60"/>
    </row>
    <row r="1811" spans="6:6" x14ac:dyDescent="0.2">
      <c r="F1811" s="60"/>
    </row>
    <row r="1812" spans="6:6" x14ac:dyDescent="0.2">
      <c r="F1812" s="60"/>
    </row>
    <row r="1813" spans="6:6" x14ac:dyDescent="0.2">
      <c r="F1813" s="60"/>
    </row>
    <row r="1814" spans="6:6" x14ac:dyDescent="0.2">
      <c r="F1814" s="60"/>
    </row>
    <row r="1815" spans="6:6" x14ac:dyDescent="0.2">
      <c r="F1815" s="60"/>
    </row>
    <row r="1816" spans="6:6" x14ac:dyDescent="0.2">
      <c r="F1816" s="60"/>
    </row>
    <row r="1817" spans="6:6" x14ac:dyDescent="0.2">
      <c r="F1817" s="60"/>
    </row>
    <row r="1818" spans="6:6" x14ac:dyDescent="0.2">
      <c r="F1818" s="60"/>
    </row>
    <row r="1819" spans="6:6" x14ac:dyDescent="0.2">
      <c r="F1819" s="60"/>
    </row>
    <row r="1820" spans="6:6" x14ac:dyDescent="0.2">
      <c r="F1820" s="60"/>
    </row>
    <row r="1821" spans="6:6" x14ac:dyDescent="0.2">
      <c r="F1821" s="60"/>
    </row>
    <row r="1822" spans="6:6" x14ac:dyDescent="0.2">
      <c r="F1822" s="60"/>
    </row>
    <row r="1823" spans="6:6" x14ac:dyDescent="0.2">
      <c r="F1823" s="60"/>
    </row>
    <row r="1824" spans="6:6" x14ac:dyDescent="0.2">
      <c r="F1824" s="60"/>
    </row>
    <row r="1825" spans="6:6" x14ac:dyDescent="0.2">
      <c r="F1825" s="60"/>
    </row>
    <row r="1826" spans="6:6" x14ac:dyDescent="0.2">
      <c r="F1826" s="60"/>
    </row>
    <row r="1827" spans="6:6" x14ac:dyDescent="0.2">
      <c r="F1827" s="60"/>
    </row>
    <row r="1828" spans="6:6" x14ac:dyDescent="0.2">
      <c r="F1828" s="60"/>
    </row>
    <row r="1829" spans="6:6" x14ac:dyDescent="0.2">
      <c r="F1829" s="60"/>
    </row>
    <row r="1830" spans="6:6" x14ac:dyDescent="0.2">
      <c r="F1830" s="60"/>
    </row>
    <row r="1831" spans="6:6" x14ac:dyDescent="0.2">
      <c r="F1831" s="60"/>
    </row>
    <row r="1832" spans="6:6" x14ac:dyDescent="0.2">
      <c r="F1832" s="60"/>
    </row>
    <row r="1833" spans="6:6" x14ac:dyDescent="0.2">
      <c r="F1833" s="60"/>
    </row>
    <row r="1834" spans="6:6" x14ac:dyDescent="0.2">
      <c r="F1834" s="60"/>
    </row>
    <row r="1835" spans="6:6" x14ac:dyDescent="0.2">
      <c r="F1835" s="60"/>
    </row>
    <row r="1836" spans="6:6" x14ac:dyDescent="0.2">
      <c r="F1836" s="60"/>
    </row>
    <row r="1837" spans="6:6" x14ac:dyDescent="0.2">
      <c r="F1837" s="60"/>
    </row>
    <row r="1838" spans="6:6" x14ac:dyDescent="0.2">
      <c r="F1838" s="60"/>
    </row>
    <row r="1839" spans="6:6" x14ac:dyDescent="0.2">
      <c r="F1839" s="60"/>
    </row>
    <row r="1840" spans="6:6" x14ac:dyDescent="0.2">
      <c r="F1840" s="60"/>
    </row>
    <row r="1841" spans="6:6" x14ac:dyDescent="0.2">
      <c r="F1841" s="60"/>
    </row>
    <row r="1842" spans="6:6" x14ac:dyDescent="0.2">
      <c r="F1842" s="60"/>
    </row>
    <row r="1843" spans="6:6" x14ac:dyDescent="0.2">
      <c r="F1843" s="60"/>
    </row>
    <row r="1844" spans="6:6" x14ac:dyDescent="0.2">
      <c r="F1844" s="60"/>
    </row>
    <row r="1845" spans="6:6" x14ac:dyDescent="0.2">
      <c r="F1845" s="60"/>
    </row>
    <row r="1846" spans="6:6" x14ac:dyDescent="0.2">
      <c r="F1846" s="60"/>
    </row>
    <row r="1847" spans="6:6" x14ac:dyDescent="0.2">
      <c r="F1847" s="60"/>
    </row>
    <row r="1848" spans="6:6" x14ac:dyDescent="0.2">
      <c r="F1848" s="60"/>
    </row>
    <row r="1849" spans="6:6" x14ac:dyDescent="0.2">
      <c r="F1849" s="60"/>
    </row>
    <row r="1850" spans="6:6" x14ac:dyDescent="0.2">
      <c r="F1850" s="60"/>
    </row>
    <row r="1851" spans="6:6" x14ac:dyDescent="0.2">
      <c r="F1851" s="60"/>
    </row>
    <row r="1852" spans="6:6" x14ac:dyDescent="0.2">
      <c r="F1852" s="60"/>
    </row>
    <row r="1853" spans="6:6" x14ac:dyDescent="0.2">
      <c r="F1853" s="60"/>
    </row>
    <row r="1854" spans="6:6" x14ac:dyDescent="0.2">
      <c r="F1854" s="60"/>
    </row>
    <row r="1855" spans="6:6" x14ac:dyDescent="0.2">
      <c r="F1855" s="60"/>
    </row>
    <row r="1856" spans="6:6" x14ac:dyDescent="0.2">
      <c r="F1856" s="60"/>
    </row>
    <row r="1857" spans="6:6" x14ac:dyDescent="0.2">
      <c r="F1857" s="60"/>
    </row>
    <row r="1858" spans="6:6" x14ac:dyDescent="0.2">
      <c r="F1858" s="60"/>
    </row>
    <row r="1859" spans="6:6" x14ac:dyDescent="0.2">
      <c r="F1859" s="60"/>
    </row>
    <row r="1860" spans="6:6" x14ac:dyDescent="0.2">
      <c r="F1860" s="60"/>
    </row>
    <row r="1861" spans="6:6" x14ac:dyDescent="0.2">
      <c r="F1861" s="60"/>
    </row>
    <row r="1862" spans="6:6" x14ac:dyDescent="0.2">
      <c r="F1862" s="60"/>
    </row>
    <row r="1863" spans="6:6" x14ac:dyDescent="0.2">
      <c r="F1863" s="60"/>
    </row>
    <row r="1864" spans="6:6" x14ac:dyDescent="0.2">
      <c r="F1864" s="60"/>
    </row>
    <row r="1865" spans="6:6" x14ac:dyDescent="0.2">
      <c r="F1865" s="60"/>
    </row>
    <row r="1866" spans="6:6" x14ac:dyDescent="0.2">
      <c r="F1866" s="60"/>
    </row>
    <row r="1867" spans="6:6" x14ac:dyDescent="0.2">
      <c r="F1867" s="60"/>
    </row>
    <row r="1868" spans="6:6" x14ac:dyDescent="0.2">
      <c r="F1868" s="60"/>
    </row>
    <row r="1869" spans="6:6" x14ac:dyDescent="0.2">
      <c r="F1869" s="60"/>
    </row>
    <row r="1870" spans="6:6" x14ac:dyDescent="0.2">
      <c r="F1870" s="60"/>
    </row>
    <row r="1871" spans="6:6" x14ac:dyDescent="0.2">
      <c r="F1871" s="60"/>
    </row>
    <row r="1872" spans="6:6" x14ac:dyDescent="0.2">
      <c r="F1872" s="60"/>
    </row>
    <row r="1873" spans="6:6" x14ac:dyDescent="0.2">
      <c r="F1873" s="60"/>
    </row>
    <row r="1874" spans="6:6" x14ac:dyDescent="0.2">
      <c r="F1874" s="60"/>
    </row>
    <row r="1875" spans="6:6" x14ac:dyDescent="0.2">
      <c r="F1875" s="60"/>
    </row>
    <row r="1876" spans="6:6" x14ac:dyDescent="0.2">
      <c r="F1876" s="60"/>
    </row>
    <row r="1877" spans="6:6" x14ac:dyDescent="0.2">
      <c r="F1877" s="60"/>
    </row>
    <row r="1878" spans="6:6" x14ac:dyDescent="0.2">
      <c r="F1878" s="60"/>
    </row>
    <row r="1879" spans="6:6" x14ac:dyDescent="0.2">
      <c r="F1879" s="60"/>
    </row>
    <row r="1880" spans="6:6" x14ac:dyDescent="0.2">
      <c r="F1880" s="60"/>
    </row>
    <row r="1881" spans="6:6" x14ac:dyDescent="0.2">
      <c r="F1881" s="60"/>
    </row>
    <row r="1882" spans="6:6" x14ac:dyDescent="0.2">
      <c r="F1882" s="60"/>
    </row>
    <row r="1883" spans="6:6" x14ac:dyDescent="0.2">
      <c r="F1883" s="60"/>
    </row>
    <row r="1884" spans="6:6" x14ac:dyDescent="0.2">
      <c r="F1884" s="60"/>
    </row>
    <row r="1885" spans="6:6" x14ac:dyDescent="0.2">
      <c r="F1885" s="60"/>
    </row>
    <row r="1886" spans="6:6" x14ac:dyDescent="0.2">
      <c r="F1886" s="60"/>
    </row>
    <row r="1887" spans="6:6" x14ac:dyDescent="0.2">
      <c r="F1887" s="60"/>
    </row>
    <row r="1888" spans="6:6" x14ac:dyDescent="0.2">
      <c r="F1888" s="60"/>
    </row>
    <row r="1889" spans="6:6" x14ac:dyDescent="0.2">
      <c r="F1889" s="60"/>
    </row>
    <row r="1890" spans="6:6" x14ac:dyDescent="0.2">
      <c r="F1890" s="60"/>
    </row>
    <row r="1891" spans="6:6" x14ac:dyDescent="0.2">
      <c r="F1891" s="60"/>
    </row>
    <row r="1892" spans="6:6" x14ac:dyDescent="0.2">
      <c r="F1892" s="60"/>
    </row>
    <row r="1893" spans="6:6" x14ac:dyDescent="0.2">
      <c r="F1893" s="60"/>
    </row>
    <row r="1894" spans="6:6" x14ac:dyDescent="0.2">
      <c r="F1894" s="60"/>
    </row>
    <row r="1895" spans="6:6" x14ac:dyDescent="0.2">
      <c r="F1895" s="60"/>
    </row>
    <row r="1896" spans="6:6" x14ac:dyDescent="0.2">
      <c r="F1896" s="60"/>
    </row>
    <row r="1897" spans="6:6" x14ac:dyDescent="0.2">
      <c r="F1897" s="60"/>
    </row>
    <row r="1898" spans="6:6" x14ac:dyDescent="0.2">
      <c r="F1898" s="60"/>
    </row>
    <row r="1899" spans="6:6" x14ac:dyDescent="0.2">
      <c r="F1899" s="60"/>
    </row>
    <row r="1900" spans="6:6" x14ac:dyDescent="0.2">
      <c r="F1900" s="60"/>
    </row>
    <row r="1901" spans="6:6" x14ac:dyDescent="0.2">
      <c r="F1901" s="60"/>
    </row>
    <row r="1902" spans="6:6" x14ac:dyDescent="0.2">
      <c r="F1902" s="60"/>
    </row>
    <row r="1903" spans="6:6" x14ac:dyDescent="0.2">
      <c r="F1903" s="60"/>
    </row>
    <row r="1904" spans="6:6" x14ac:dyDescent="0.2">
      <c r="F1904" s="60"/>
    </row>
    <row r="1905" spans="6:6" x14ac:dyDescent="0.2">
      <c r="F1905" s="60"/>
    </row>
    <row r="1906" spans="6:6" x14ac:dyDescent="0.2">
      <c r="F1906" s="60"/>
    </row>
    <row r="1907" spans="6:6" x14ac:dyDescent="0.2">
      <c r="F1907" s="60"/>
    </row>
    <row r="1908" spans="6:6" x14ac:dyDescent="0.2">
      <c r="F1908" s="60"/>
    </row>
    <row r="1909" spans="6:6" x14ac:dyDescent="0.2">
      <c r="F1909" s="60"/>
    </row>
    <row r="1910" spans="6:6" x14ac:dyDescent="0.2">
      <c r="F1910" s="60"/>
    </row>
    <row r="1911" spans="6:6" x14ac:dyDescent="0.2">
      <c r="F1911" s="60"/>
    </row>
    <row r="1912" spans="6:6" x14ac:dyDescent="0.2">
      <c r="F1912" s="60"/>
    </row>
    <row r="1913" spans="6:6" x14ac:dyDescent="0.2">
      <c r="F1913" s="60"/>
    </row>
    <row r="1914" spans="6:6" x14ac:dyDescent="0.2">
      <c r="F1914" s="60"/>
    </row>
    <row r="1915" spans="6:6" x14ac:dyDescent="0.2">
      <c r="F1915" s="60"/>
    </row>
    <row r="1916" spans="6:6" x14ac:dyDescent="0.2">
      <c r="F1916" s="60"/>
    </row>
    <row r="1917" spans="6:6" x14ac:dyDescent="0.2">
      <c r="F1917" s="60"/>
    </row>
    <row r="1918" spans="6:6" x14ac:dyDescent="0.2">
      <c r="F1918" s="60"/>
    </row>
    <row r="1919" spans="6:6" x14ac:dyDescent="0.2">
      <c r="F1919" s="60"/>
    </row>
    <row r="1920" spans="6:6" x14ac:dyDescent="0.2">
      <c r="F1920" s="60"/>
    </row>
    <row r="1921" spans="6:6" x14ac:dyDescent="0.2">
      <c r="F1921" s="60"/>
    </row>
    <row r="1922" spans="6:6" x14ac:dyDescent="0.2">
      <c r="F1922" s="60"/>
    </row>
    <row r="1923" spans="6:6" x14ac:dyDescent="0.2">
      <c r="F1923" s="60"/>
    </row>
    <row r="1924" spans="6:6" x14ac:dyDescent="0.2">
      <c r="F1924" s="60"/>
    </row>
    <row r="1925" spans="6:6" x14ac:dyDescent="0.2">
      <c r="F1925" s="60"/>
    </row>
    <row r="1926" spans="6:6" x14ac:dyDescent="0.2">
      <c r="F1926" s="60"/>
    </row>
    <row r="1927" spans="6:6" x14ac:dyDescent="0.2">
      <c r="F1927" s="60"/>
    </row>
    <row r="1928" spans="6:6" x14ac:dyDescent="0.2">
      <c r="F1928" s="60"/>
    </row>
    <row r="1929" spans="6:6" x14ac:dyDescent="0.2">
      <c r="F1929" s="60"/>
    </row>
    <row r="1930" spans="6:6" x14ac:dyDescent="0.2">
      <c r="F1930" s="60"/>
    </row>
    <row r="1931" spans="6:6" x14ac:dyDescent="0.2">
      <c r="F1931" s="60"/>
    </row>
    <row r="1932" spans="6:6" x14ac:dyDescent="0.2">
      <c r="F1932" s="60"/>
    </row>
    <row r="1933" spans="6:6" x14ac:dyDescent="0.2">
      <c r="F1933" s="60"/>
    </row>
    <row r="1934" spans="6:6" x14ac:dyDescent="0.2">
      <c r="F1934" s="60"/>
    </row>
    <row r="1935" spans="6:6" x14ac:dyDescent="0.2">
      <c r="F1935" s="60"/>
    </row>
    <row r="1936" spans="6:6" x14ac:dyDescent="0.2">
      <c r="F1936" s="60"/>
    </row>
    <row r="1937" spans="6:6" x14ac:dyDescent="0.2">
      <c r="F1937" s="60"/>
    </row>
    <row r="1938" spans="6:6" x14ac:dyDescent="0.2">
      <c r="F1938" s="60"/>
    </row>
    <row r="1939" spans="6:6" x14ac:dyDescent="0.2">
      <c r="F1939" s="60"/>
    </row>
    <row r="1940" spans="6:6" x14ac:dyDescent="0.2">
      <c r="F1940" s="60"/>
    </row>
    <row r="1941" spans="6:6" x14ac:dyDescent="0.2">
      <c r="F1941" s="60"/>
    </row>
    <row r="1942" spans="6:6" x14ac:dyDescent="0.2">
      <c r="F1942" s="60"/>
    </row>
    <row r="1943" spans="6:6" x14ac:dyDescent="0.2">
      <c r="F1943" s="60"/>
    </row>
    <row r="1944" spans="6:6" x14ac:dyDescent="0.2">
      <c r="F1944" s="60"/>
    </row>
    <row r="1945" spans="6:6" x14ac:dyDescent="0.2">
      <c r="F1945" s="60"/>
    </row>
    <row r="1946" spans="6:6" x14ac:dyDescent="0.2">
      <c r="F1946" s="60"/>
    </row>
    <row r="1947" spans="6:6" x14ac:dyDescent="0.2">
      <c r="F1947" s="60"/>
    </row>
    <row r="1948" spans="6:6" x14ac:dyDescent="0.2">
      <c r="F1948" s="60"/>
    </row>
    <row r="1949" spans="6:6" x14ac:dyDescent="0.2">
      <c r="F1949" s="60"/>
    </row>
    <row r="1950" spans="6:6" x14ac:dyDescent="0.2">
      <c r="F1950" s="60"/>
    </row>
    <row r="1951" spans="6:6" x14ac:dyDescent="0.2">
      <c r="F1951" s="60"/>
    </row>
    <row r="1952" spans="6:6" x14ac:dyDescent="0.2">
      <c r="F1952" s="60"/>
    </row>
    <row r="1953" spans="6:6" x14ac:dyDescent="0.2">
      <c r="F1953" s="60"/>
    </row>
    <row r="1954" spans="6:6" x14ac:dyDescent="0.2">
      <c r="F1954" s="60"/>
    </row>
    <row r="1955" spans="6:6" x14ac:dyDescent="0.2">
      <c r="F1955" s="60"/>
    </row>
    <row r="1956" spans="6:6" x14ac:dyDescent="0.2">
      <c r="F1956" s="60"/>
    </row>
    <row r="1957" spans="6:6" x14ac:dyDescent="0.2">
      <c r="F1957" s="60"/>
    </row>
    <row r="1958" spans="6:6" x14ac:dyDescent="0.2">
      <c r="F1958" s="60"/>
    </row>
    <row r="1959" spans="6:6" x14ac:dyDescent="0.2">
      <c r="F1959" s="60"/>
    </row>
    <row r="1960" spans="6:6" x14ac:dyDescent="0.2">
      <c r="F1960" s="60"/>
    </row>
    <row r="1961" spans="6:6" x14ac:dyDescent="0.2">
      <c r="F1961" s="60"/>
    </row>
    <row r="1962" spans="6:6" x14ac:dyDescent="0.2">
      <c r="F1962" s="60"/>
    </row>
    <row r="1963" spans="6:6" x14ac:dyDescent="0.2">
      <c r="F1963" s="60"/>
    </row>
    <row r="1964" spans="6:6" x14ac:dyDescent="0.2">
      <c r="F1964" s="60"/>
    </row>
    <row r="1965" spans="6:6" x14ac:dyDescent="0.2">
      <c r="F1965" s="60"/>
    </row>
    <row r="1966" spans="6:6" x14ac:dyDescent="0.2">
      <c r="F1966" s="60"/>
    </row>
    <row r="1967" spans="6:6" x14ac:dyDescent="0.2">
      <c r="F1967" s="60"/>
    </row>
    <row r="1968" spans="6:6" x14ac:dyDescent="0.2">
      <c r="F1968" s="60"/>
    </row>
    <row r="1969" spans="6:6" x14ac:dyDescent="0.2">
      <c r="F1969" s="60"/>
    </row>
    <row r="1970" spans="6:6" x14ac:dyDescent="0.2">
      <c r="F1970" s="60"/>
    </row>
    <row r="1971" spans="6:6" x14ac:dyDescent="0.2">
      <c r="F1971" s="60"/>
    </row>
    <row r="1972" spans="6:6" x14ac:dyDescent="0.2">
      <c r="F1972" s="60"/>
    </row>
    <row r="1973" spans="6:6" x14ac:dyDescent="0.2">
      <c r="F1973" s="60"/>
    </row>
  </sheetData>
  <conditionalFormatting sqref="G1:Q65536">
    <cfRule type="containsErrors" dxfId="0" priority="1">
      <formula>ISERROR(G1)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</vt:lpstr>
      <vt:lpstr>U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2019-11-30T16:52:07Z</dcterms:created>
  <dcterms:modified xsi:type="dcterms:W3CDTF">2019-12-24T17:02:09Z</dcterms:modified>
</cp:coreProperties>
</file>