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ms/Desktop/"/>
    </mc:Choice>
  </mc:AlternateContent>
  <xr:revisionPtr revIDLastSave="0" documentId="13_ncr:1_{E1423AF8-6F12-4448-B9B0-9E63C9C4D51C}" xr6:coauthVersionLast="45" xr6:coauthVersionMax="45" xr10:uidLastSave="{00000000-0000-0000-0000-000000000000}"/>
  <bookViews>
    <workbookView xWindow="0" yWindow="0" windowWidth="28800" windowHeight="18000" activeTab="1" xr2:uid="{FC26BE07-C3A6-8D4A-8019-EC791081BC06}"/>
  </bookViews>
  <sheets>
    <sheet name="Sheet1" sheetId="1" r:id="rId1"/>
    <sheet name="Sheet2" sheetId="2" r:id="rId2"/>
  </sheets>
  <definedNames>
    <definedName name="D">Sheet1!$C$17</definedName>
    <definedName name="solver_adj" localSheetId="0" hidden="1">Sheet1!$D$14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Sheet1!$E$28</definedName>
    <definedName name="solver_lhs2" localSheetId="0" hidden="1">Sheet1!$E$29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Sheet1!$F$28</definedName>
    <definedName name="solver_rhs2" localSheetId="0" hidden="1">Sheet1!$F$29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261.6586</definedName>
    <definedName name="solver_ver" localSheetId="0" hidden="1">2</definedName>
    <definedName name="U">Sheet1!$C$16</definedName>
    <definedName name="UP">Sheet1!$C$16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C11" i="2" s="1"/>
  <c r="B11" i="2"/>
  <c r="B7" i="2"/>
  <c r="B12" i="2" s="1"/>
  <c r="H11" i="2" l="1"/>
  <c r="E11" i="2"/>
  <c r="F11" i="2" s="1"/>
  <c r="G11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B13" i="2"/>
  <c r="D12" i="2"/>
  <c r="C12" i="2" s="1"/>
  <c r="C15" i="1"/>
  <c r="C18" i="1" s="1"/>
  <c r="G41" i="1"/>
  <c r="Q1" i="1"/>
  <c r="P1" i="1"/>
  <c r="N1" i="1"/>
  <c r="O1" i="1"/>
  <c r="M1" i="1"/>
  <c r="H1" i="1"/>
  <c r="I1" i="1"/>
  <c r="J1" i="1"/>
  <c r="K1" i="1"/>
  <c r="L1" i="1"/>
  <c r="H12" i="2" l="1"/>
  <c r="B14" i="2"/>
  <c r="E12" i="2"/>
  <c r="F12" i="2" s="1"/>
  <c r="G12" i="2" s="1"/>
  <c r="D13" i="2"/>
  <c r="C13" i="2" s="1"/>
  <c r="C16" i="1"/>
  <c r="C17" i="1" s="1"/>
  <c r="P2" i="1"/>
  <c r="O2" i="1"/>
  <c r="Q2" i="1"/>
  <c r="N2" i="1"/>
  <c r="M2" i="1"/>
  <c r="L2" i="1"/>
  <c r="H2" i="1"/>
  <c r="I2" i="1"/>
  <c r="G2" i="1"/>
  <c r="K2" i="1"/>
  <c r="J2" i="1"/>
  <c r="D14" i="2" l="1"/>
  <c r="C14" i="2" s="1"/>
  <c r="H13" i="2"/>
  <c r="B15" i="2"/>
  <c r="E13" i="2"/>
  <c r="F13" i="2" s="1"/>
  <c r="G13" i="2" s="1"/>
  <c r="N3" i="1"/>
  <c r="N13" i="1" s="1"/>
  <c r="M3" i="1"/>
  <c r="M17" i="1" s="1"/>
  <c r="O3" i="1"/>
  <c r="Q3" i="1"/>
  <c r="P3" i="1"/>
  <c r="I3" i="1"/>
  <c r="J3" i="1"/>
  <c r="J29" i="1" s="1"/>
  <c r="K3" i="1"/>
  <c r="K25" i="1" s="1"/>
  <c r="L3" i="1"/>
  <c r="L21" i="1" s="1"/>
  <c r="H3" i="1"/>
  <c r="H37" i="1" s="1"/>
  <c r="E14" i="2" l="1"/>
  <c r="F14" i="2" s="1"/>
  <c r="G14" i="2" s="1"/>
  <c r="H14" i="2"/>
  <c r="B16" i="2"/>
  <c r="D15" i="2"/>
  <c r="I33" i="1"/>
  <c r="Q4" i="1"/>
  <c r="O4" i="1"/>
  <c r="N4" i="1"/>
  <c r="P4" i="1"/>
  <c r="M4" i="1"/>
  <c r="C19" i="1"/>
  <c r="L4" i="1"/>
  <c r="L45" i="1" s="1"/>
  <c r="H4" i="1"/>
  <c r="H45" i="1" s="1"/>
  <c r="K4" i="1"/>
  <c r="K57" i="1" s="1"/>
  <c r="I4" i="1"/>
  <c r="J4" i="1"/>
  <c r="C15" i="2" l="1"/>
  <c r="H15" i="2" s="1"/>
  <c r="E15" i="2"/>
  <c r="F15" i="2" s="1"/>
  <c r="G15" i="2" s="1"/>
  <c r="B17" i="2"/>
  <c r="D16" i="2"/>
  <c r="M41" i="1"/>
  <c r="N37" i="1"/>
  <c r="M49" i="1"/>
  <c r="M57" i="1"/>
  <c r="M65" i="1"/>
  <c r="N61" i="1"/>
  <c r="N53" i="1"/>
  <c r="N45" i="1"/>
  <c r="N69" i="1"/>
  <c r="L53" i="1"/>
  <c r="M25" i="1"/>
  <c r="L29" i="1"/>
  <c r="N21" i="1"/>
  <c r="N29" i="1"/>
  <c r="L37" i="1"/>
  <c r="M33" i="1"/>
  <c r="K33" i="1"/>
  <c r="C20" i="1"/>
  <c r="L61" i="1"/>
  <c r="J45" i="1"/>
  <c r="J53" i="1"/>
  <c r="I41" i="1"/>
  <c r="I49" i="1"/>
  <c r="J37" i="1"/>
  <c r="K49" i="1"/>
  <c r="K41" i="1"/>
  <c r="C16" i="2" l="1"/>
  <c r="H16" i="2" s="1"/>
  <c r="E16" i="2"/>
  <c r="F16" i="2" s="1"/>
  <c r="G16" i="2" s="1"/>
  <c r="B18" i="2"/>
  <c r="D17" i="2"/>
  <c r="N38" i="1"/>
  <c r="N55" i="1"/>
  <c r="N23" i="1"/>
  <c r="N14" i="1"/>
  <c r="N62" i="1"/>
  <c r="N47" i="1"/>
  <c r="N30" i="1"/>
  <c r="N15" i="1"/>
  <c r="N46" i="1"/>
  <c r="N71" i="1"/>
  <c r="N54" i="1"/>
  <c r="N70" i="1"/>
  <c r="N39" i="1"/>
  <c r="N31" i="1"/>
  <c r="N22" i="1"/>
  <c r="N63" i="1"/>
  <c r="C17" i="2" l="1"/>
  <c r="H17" i="2" s="1"/>
  <c r="E17" i="2"/>
  <c r="F17" i="2" s="1"/>
  <c r="G17" i="2" s="1"/>
  <c r="B19" i="2"/>
  <c r="D18" i="2"/>
  <c r="M34" i="1"/>
  <c r="M42" i="1"/>
  <c r="M26" i="1"/>
  <c r="M19" i="1"/>
  <c r="M58" i="1"/>
  <c r="M43" i="1"/>
  <c r="M51" i="1"/>
  <c r="M66" i="1"/>
  <c r="M50" i="1"/>
  <c r="M59" i="1"/>
  <c r="M67" i="1"/>
  <c r="M27" i="1"/>
  <c r="M35" i="1"/>
  <c r="M18" i="1"/>
  <c r="C18" i="2" l="1"/>
  <c r="H18" i="2" s="1"/>
  <c r="E18" i="2"/>
  <c r="F18" i="2" s="1"/>
  <c r="G18" i="2" s="1"/>
  <c r="B20" i="2"/>
  <c r="D19" i="2"/>
  <c r="L38" i="1"/>
  <c r="L22" i="1"/>
  <c r="L54" i="1"/>
  <c r="L30" i="1"/>
  <c r="L62" i="1"/>
  <c r="L47" i="1"/>
  <c r="L39" i="1"/>
  <c r="L55" i="1"/>
  <c r="L63" i="1"/>
  <c r="L46" i="1"/>
  <c r="L31" i="1"/>
  <c r="L23" i="1"/>
  <c r="C19" i="2" l="1"/>
  <c r="H19" i="2" s="1"/>
  <c r="E19" i="2"/>
  <c r="F19" i="2" s="1"/>
  <c r="G19" i="2" s="1"/>
  <c r="B21" i="2"/>
  <c r="D20" i="2"/>
  <c r="K34" i="1"/>
  <c r="K26" i="1"/>
  <c r="K58" i="1"/>
  <c r="K51" i="1"/>
  <c r="K43" i="1"/>
  <c r="K59" i="1"/>
  <c r="K27" i="1"/>
  <c r="K35" i="1"/>
  <c r="K50" i="1"/>
  <c r="K42" i="1"/>
  <c r="C20" i="2" l="1"/>
  <c r="H20" i="2" s="1"/>
  <c r="E20" i="2"/>
  <c r="F20" i="2" s="1"/>
  <c r="G20" i="2" s="1"/>
  <c r="B22" i="2"/>
  <c r="D21" i="2"/>
  <c r="J30" i="1"/>
  <c r="J54" i="1"/>
  <c r="J39" i="1"/>
  <c r="J31" i="1"/>
  <c r="J47" i="1"/>
  <c r="J55" i="1"/>
  <c r="J46" i="1"/>
  <c r="J38" i="1"/>
  <c r="B23" i="2" l="1"/>
  <c r="D22" i="2"/>
  <c r="C21" i="2"/>
  <c r="H21" i="2" s="1"/>
  <c r="E21" i="2"/>
  <c r="F21" i="2" s="1"/>
  <c r="G21" i="2" s="1"/>
  <c r="I34" i="1"/>
  <c r="I50" i="1"/>
  <c r="I51" i="1"/>
  <c r="I43" i="1"/>
  <c r="I35" i="1"/>
  <c r="I42" i="1"/>
  <c r="C22" i="2" l="1"/>
  <c r="H22" i="2" s="1"/>
  <c r="E22" i="2"/>
  <c r="F22" i="2" s="1"/>
  <c r="G22" i="2" s="1"/>
  <c r="B24" i="2"/>
  <c r="D23" i="2"/>
  <c r="H46" i="1"/>
  <c r="H39" i="1"/>
  <c r="H47" i="1"/>
  <c r="H38" i="1"/>
  <c r="B25" i="2" l="1"/>
  <c r="D24" i="2"/>
  <c r="C23" i="2"/>
  <c r="H23" i="2" s="1"/>
  <c r="E23" i="2"/>
  <c r="F23" i="2" s="1"/>
  <c r="G23" i="2" s="1"/>
  <c r="E24" i="1"/>
  <c r="E23" i="1"/>
  <c r="G42" i="1"/>
  <c r="C23" i="1" s="1"/>
  <c r="G43" i="1"/>
  <c r="C24" i="1" s="1"/>
  <c r="C24" i="2" l="1"/>
  <c r="H24" i="2" s="1"/>
  <c r="E24" i="2"/>
  <c r="F24" i="2" s="1"/>
  <c r="G24" i="2" s="1"/>
  <c r="B26" i="2"/>
  <c r="D25" i="2"/>
  <c r="C25" i="2" l="1"/>
  <c r="H25" i="2" s="1"/>
  <c r="E25" i="2"/>
  <c r="F25" i="2" s="1"/>
  <c r="G25" i="2" s="1"/>
  <c r="B27" i="2"/>
  <c r="D26" i="2"/>
  <c r="B28" i="2" l="1"/>
  <c r="D27" i="2"/>
  <c r="C26" i="2"/>
  <c r="H26" i="2" s="1"/>
  <c r="E26" i="2"/>
  <c r="F26" i="2" s="1"/>
  <c r="G26" i="2" s="1"/>
  <c r="C27" i="2" l="1"/>
  <c r="H27" i="2" s="1"/>
  <c r="E27" i="2"/>
  <c r="F27" i="2" s="1"/>
  <c r="G27" i="2" s="1"/>
  <c r="B29" i="2"/>
  <c r="D28" i="2"/>
  <c r="C28" i="2" l="1"/>
  <c r="H28" i="2" s="1"/>
  <c r="E28" i="2"/>
  <c r="F28" i="2" s="1"/>
  <c r="G28" i="2" s="1"/>
  <c r="B30" i="2"/>
  <c r="D29" i="2"/>
  <c r="C29" i="2" l="1"/>
  <c r="H29" i="2" s="1"/>
  <c r="E29" i="2"/>
  <c r="F29" i="2" s="1"/>
  <c r="G29" i="2" s="1"/>
  <c r="B31" i="2"/>
  <c r="D30" i="2"/>
  <c r="C30" i="2" l="1"/>
  <c r="H30" i="2" s="1"/>
  <c r="E30" i="2"/>
  <c r="F30" i="2" s="1"/>
  <c r="G30" i="2" s="1"/>
  <c r="B32" i="2"/>
  <c r="D31" i="2"/>
  <c r="C31" i="2" l="1"/>
  <c r="H31" i="2" s="1"/>
  <c r="E31" i="2"/>
  <c r="F31" i="2" s="1"/>
  <c r="G31" i="2" s="1"/>
  <c r="B33" i="2"/>
  <c r="D32" i="2"/>
  <c r="C32" i="2" l="1"/>
  <c r="H32" i="2" s="1"/>
  <c r="E32" i="2"/>
  <c r="F32" i="2" s="1"/>
  <c r="G32" i="2" s="1"/>
  <c r="B34" i="2"/>
  <c r="D33" i="2"/>
  <c r="C33" i="2" l="1"/>
  <c r="H33" i="2" s="1"/>
  <c r="E33" i="2"/>
  <c r="F33" i="2" s="1"/>
  <c r="G33" i="2" s="1"/>
  <c r="B35" i="2"/>
  <c r="D34" i="2"/>
  <c r="E34" i="2" l="1"/>
  <c r="F34" i="2" s="1"/>
  <c r="G34" i="2" s="1"/>
  <c r="C34" i="2"/>
  <c r="H34" i="2" s="1"/>
  <c r="B36" i="2"/>
  <c r="D35" i="2"/>
  <c r="C35" i="2" l="1"/>
  <c r="H35" i="2" s="1"/>
  <c r="E35" i="2"/>
  <c r="F35" i="2" s="1"/>
  <c r="G35" i="2" s="1"/>
  <c r="B37" i="2"/>
  <c r="D36" i="2"/>
  <c r="C36" i="2" l="1"/>
  <c r="H36" i="2" s="1"/>
  <c r="E36" i="2"/>
  <c r="F36" i="2" s="1"/>
  <c r="G36" i="2" s="1"/>
  <c r="B38" i="2"/>
  <c r="D37" i="2"/>
  <c r="C37" i="2" l="1"/>
  <c r="H37" i="2" s="1"/>
  <c r="E37" i="2"/>
  <c r="F37" i="2" s="1"/>
  <c r="G37" i="2" s="1"/>
  <c r="B39" i="2"/>
  <c r="D38" i="2"/>
  <c r="B40" i="2" l="1"/>
  <c r="D39" i="2"/>
  <c r="C38" i="2"/>
  <c r="H38" i="2" s="1"/>
  <c r="E38" i="2"/>
  <c r="F38" i="2" s="1"/>
  <c r="G38" i="2" s="1"/>
  <c r="C39" i="2" l="1"/>
  <c r="H39" i="2" s="1"/>
  <c r="E39" i="2"/>
  <c r="F39" i="2" s="1"/>
  <c r="G39" i="2" s="1"/>
  <c r="B41" i="2"/>
  <c r="D40" i="2"/>
  <c r="C40" i="2" l="1"/>
  <c r="H40" i="2" s="1"/>
  <c r="E40" i="2"/>
  <c r="F40" i="2" s="1"/>
  <c r="G40" i="2" s="1"/>
  <c r="B42" i="2"/>
  <c r="D41" i="2"/>
  <c r="C41" i="2" l="1"/>
  <c r="H41" i="2" s="1"/>
  <c r="E41" i="2"/>
  <c r="F41" i="2" s="1"/>
  <c r="G41" i="2" s="1"/>
  <c r="B43" i="2"/>
  <c r="D42" i="2"/>
  <c r="C42" i="2" l="1"/>
  <c r="H42" i="2" s="1"/>
  <c r="E42" i="2"/>
  <c r="F42" i="2" s="1"/>
  <c r="G42" i="2" s="1"/>
  <c r="B44" i="2"/>
  <c r="D43" i="2"/>
  <c r="C43" i="2" l="1"/>
  <c r="H43" i="2" s="1"/>
  <c r="E43" i="2"/>
  <c r="F43" i="2" s="1"/>
  <c r="G43" i="2" s="1"/>
  <c r="B45" i="2"/>
  <c r="D44" i="2"/>
  <c r="C44" i="2" l="1"/>
  <c r="H44" i="2" s="1"/>
  <c r="E44" i="2"/>
  <c r="F44" i="2" s="1"/>
  <c r="G44" i="2" s="1"/>
  <c r="B46" i="2"/>
  <c r="D45" i="2"/>
  <c r="C45" i="2" l="1"/>
  <c r="H45" i="2" s="1"/>
  <c r="E45" i="2"/>
  <c r="F45" i="2" s="1"/>
  <c r="G45" i="2" s="1"/>
  <c r="B47" i="2"/>
  <c r="D46" i="2"/>
  <c r="C46" i="2" l="1"/>
  <c r="H46" i="2" s="1"/>
  <c r="E46" i="2"/>
  <c r="F46" i="2" s="1"/>
  <c r="G46" i="2" s="1"/>
  <c r="B48" i="2"/>
  <c r="D47" i="2"/>
  <c r="E47" i="2" l="1"/>
  <c r="F47" i="2" s="1"/>
  <c r="G47" i="2" s="1"/>
  <c r="C47" i="2"/>
  <c r="H47" i="2" s="1"/>
  <c r="B49" i="2"/>
  <c r="D48" i="2"/>
  <c r="C48" i="2" l="1"/>
  <c r="H48" i="2" s="1"/>
  <c r="E48" i="2"/>
  <c r="F48" i="2" s="1"/>
  <c r="G48" i="2" s="1"/>
  <c r="B50" i="2"/>
  <c r="D49" i="2"/>
  <c r="B51" i="2" l="1"/>
  <c r="D50" i="2"/>
  <c r="C49" i="2"/>
  <c r="H49" i="2" s="1"/>
  <c r="E49" i="2"/>
  <c r="F49" i="2" s="1"/>
  <c r="G49" i="2" s="1"/>
  <c r="C50" i="2" l="1"/>
  <c r="H50" i="2" s="1"/>
  <c r="E50" i="2"/>
  <c r="F50" i="2" s="1"/>
  <c r="G50" i="2" s="1"/>
  <c r="B52" i="2"/>
  <c r="D51" i="2"/>
  <c r="C51" i="2" l="1"/>
  <c r="H51" i="2" s="1"/>
  <c r="E51" i="2"/>
  <c r="F51" i="2" s="1"/>
  <c r="G51" i="2" s="1"/>
  <c r="B53" i="2"/>
  <c r="D52" i="2"/>
  <c r="C52" i="2" l="1"/>
  <c r="H52" i="2" s="1"/>
  <c r="E52" i="2"/>
  <c r="F52" i="2" s="1"/>
  <c r="G52" i="2" s="1"/>
  <c r="B54" i="2"/>
  <c r="D53" i="2"/>
  <c r="C53" i="2" l="1"/>
  <c r="H53" i="2" s="1"/>
  <c r="E53" i="2"/>
  <c r="F53" i="2" s="1"/>
  <c r="G53" i="2" s="1"/>
  <c r="B55" i="2"/>
  <c r="D54" i="2"/>
  <c r="C54" i="2" l="1"/>
  <c r="H54" i="2" s="1"/>
  <c r="E54" i="2"/>
  <c r="F54" i="2" s="1"/>
  <c r="G54" i="2" s="1"/>
  <c r="B56" i="2"/>
  <c r="D55" i="2"/>
  <c r="C55" i="2" l="1"/>
  <c r="H55" i="2" s="1"/>
  <c r="E55" i="2"/>
  <c r="F55" i="2" s="1"/>
  <c r="G55" i="2" s="1"/>
  <c r="B57" i="2"/>
  <c r="D56" i="2"/>
  <c r="B58" i="2" l="1"/>
  <c r="D57" i="2"/>
  <c r="C56" i="2"/>
  <c r="H56" i="2" s="1"/>
  <c r="E56" i="2"/>
  <c r="F56" i="2" s="1"/>
  <c r="G56" i="2" s="1"/>
  <c r="C57" i="2" l="1"/>
  <c r="H57" i="2" s="1"/>
  <c r="E57" i="2"/>
  <c r="F57" i="2" s="1"/>
  <c r="G57" i="2" s="1"/>
  <c r="B59" i="2"/>
  <c r="D58" i="2"/>
  <c r="C58" i="2" l="1"/>
  <c r="H58" i="2" s="1"/>
  <c r="E58" i="2"/>
  <c r="F58" i="2" s="1"/>
  <c r="G58" i="2" s="1"/>
  <c r="B60" i="2"/>
  <c r="D59" i="2"/>
  <c r="B61" i="2" l="1"/>
  <c r="D60" i="2"/>
  <c r="C59" i="2"/>
  <c r="H59" i="2" s="1"/>
  <c r="E59" i="2"/>
  <c r="F59" i="2" s="1"/>
  <c r="G59" i="2" s="1"/>
  <c r="C60" i="2" l="1"/>
  <c r="H60" i="2" s="1"/>
  <c r="E60" i="2"/>
  <c r="F60" i="2" s="1"/>
  <c r="G60" i="2" s="1"/>
  <c r="B62" i="2"/>
  <c r="D61" i="2"/>
  <c r="C61" i="2" l="1"/>
  <c r="H61" i="2" s="1"/>
  <c r="E61" i="2"/>
  <c r="F61" i="2" s="1"/>
  <c r="G61" i="2" s="1"/>
  <c r="B63" i="2"/>
  <c r="D62" i="2"/>
  <c r="B64" i="2" l="1"/>
  <c r="D63" i="2"/>
  <c r="C62" i="2"/>
  <c r="H62" i="2" s="1"/>
  <c r="E62" i="2"/>
  <c r="F62" i="2" s="1"/>
  <c r="G62" i="2" s="1"/>
  <c r="C63" i="2" l="1"/>
  <c r="H63" i="2" s="1"/>
  <c r="E63" i="2"/>
  <c r="F63" i="2" s="1"/>
  <c r="G63" i="2" s="1"/>
  <c r="B65" i="2"/>
  <c r="D64" i="2"/>
  <c r="C64" i="2" l="1"/>
  <c r="H64" i="2" s="1"/>
  <c r="E64" i="2"/>
  <c r="F64" i="2" s="1"/>
  <c r="G64" i="2" s="1"/>
  <c r="B66" i="2"/>
  <c r="D65" i="2"/>
  <c r="B67" i="2" l="1"/>
  <c r="D66" i="2"/>
  <c r="C65" i="2"/>
  <c r="H65" i="2" s="1"/>
  <c r="E65" i="2"/>
  <c r="F65" i="2" s="1"/>
  <c r="G65" i="2" s="1"/>
  <c r="C66" i="2" l="1"/>
  <c r="H66" i="2" s="1"/>
  <c r="E66" i="2"/>
  <c r="F66" i="2" s="1"/>
  <c r="G66" i="2" s="1"/>
  <c r="B68" i="2"/>
  <c r="D67" i="2"/>
  <c r="C67" i="2" l="1"/>
  <c r="H67" i="2" s="1"/>
  <c r="E67" i="2"/>
  <c r="F67" i="2" s="1"/>
  <c r="G67" i="2" s="1"/>
  <c r="B69" i="2"/>
  <c r="D68" i="2"/>
  <c r="C68" i="2" l="1"/>
  <c r="H68" i="2" s="1"/>
  <c r="E68" i="2"/>
  <c r="F68" i="2" s="1"/>
  <c r="G68" i="2" s="1"/>
  <c r="B70" i="2"/>
  <c r="D69" i="2"/>
  <c r="C69" i="2" l="1"/>
  <c r="H69" i="2" s="1"/>
  <c r="E69" i="2"/>
  <c r="F69" i="2" s="1"/>
  <c r="G69" i="2" s="1"/>
  <c r="B71" i="2"/>
  <c r="D70" i="2"/>
  <c r="C70" i="2" l="1"/>
  <c r="H70" i="2" s="1"/>
  <c r="E70" i="2"/>
  <c r="F70" i="2" s="1"/>
  <c r="G70" i="2" s="1"/>
  <c r="B72" i="2"/>
  <c r="D71" i="2"/>
  <c r="B73" i="2" l="1"/>
  <c r="D72" i="2"/>
  <c r="C71" i="2"/>
  <c r="H71" i="2" s="1"/>
  <c r="E71" i="2"/>
  <c r="F71" i="2" s="1"/>
  <c r="G71" i="2" s="1"/>
  <c r="C72" i="2" l="1"/>
  <c r="H72" i="2" s="1"/>
  <c r="E72" i="2"/>
  <c r="F72" i="2" s="1"/>
  <c r="G72" i="2" s="1"/>
  <c r="B74" i="2"/>
  <c r="D73" i="2"/>
  <c r="C73" i="2" l="1"/>
  <c r="H73" i="2" s="1"/>
  <c r="E73" i="2"/>
  <c r="F73" i="2" s="1"/>
  <c r="G73" i="2" s="1"/>
  <c r="B75" i="2"/>
  <c r="D74" i="2"/>
  <c r="C74" i="2" l="1"/>
  <c r="H74" i="2" s="1"/>
  <c r="E74" i="2"/>
  <c r="F74" i="2" s="1"/>
  <c r="G74" i="2" s="1"/>
  <c r="B76" i="2"/>
  <c r="D75" i="2"/>
  <c r="C75" i="2" l="1"/>
  <c r="H75" i="2" s="1"/>
  <c r="E75" i="2"/>
  <c r="F75" i="2" s="1"/>
  <c r="G75" i="2" s="1"/>
  <c r="B77" i="2"/>
  <c r="D76" i="2"/>
  <c r="C76" i="2" l="1"/>
  <c r="H76" i="2" s="1"/>
  <c r="E76" i="2"/>
  <c r="F76" i="2" s="1"/>
  <c r="G76" i="2" s="1"/>
  <c r="B78" i="2"/>
  <c r="D77" i="2"/>
  <c r="C77" i="2" l="1"/>
  <c r="H77" i="2" s="1"/>
  <c r="E77" i="2"/>
  <c r="F77" i="2" s="1"/>
  <c r="G77" i="2" s="1"/>
  <c r="B79" i="2"/>
  <c r="D78" i="2"/>
  <c r="C78" i="2" l="1"/>
  <c r="H78" i="2" s="1"/>
  <c r="E78" i="2"/>
  <c r="F78" i="2" s="1"/>
  <c r="G78" i="2" s="1"/>
  <c r="B80" i="2"/>
  <c r="D79" i="2"/>
  <c r="B81" i="2" l="1"/>
  <c r="D80" i="2"/>
  <c r="C79" i="2"/>
  <c r="H79" i="2" s="1"/>
  <c r="E79" i="2"/>
  <c r="F79" i="2" s="1"/>
  <c r="G79" i="2" s="1"/>
  <c r="B82" i="2" l="1"/>
  <c r="D81" i="2"/>
  <c r="C80" i="2"/>
  <c r="H80" i="2" s="1"/>
  <c r="E80" i="2"/>
  <c r="F80" i="2" s="1"/>
  <c r="G80" i="2" s="1"/>
  <c r="C81" i="2" l="1"/>
  <c r="H81" i="2" s="1"/>
  <c r="E81" i="2"/>
  <c r="F81" i="2" s="1"/>
  <c r="G81" i="2" s="1"/>
  <c r="B83" i="2"/>
  <c r="D82" i="2"/>
  <c r="C82" i="2" l="1"/>
  <c r="H82" i="2" s="1"/>
  <c r="E82" i="2"/>
  <c r="F82" i="2" s="1"/>
  <c r="G82" i="2" s="1"/>
  <c r="B84" i="2"/>
  <c r="D83" i="2"/>
  <c r="C83" i="2" l="1"/>
  <c r="H83" i="2" s="1"/>
  <c r="E83" i="2"/>
  <c r="F83" i="2" s="1"/>
  <c r="G83" i="2" s="1"/>
  <c r="B85" i="2"/>
  <c r="D84" i="2"/>
  <c r="C84" i="2" l="1"/>
  <c r="H84" i="2" s="1"/>
  <c r="E84" i="2"/>
  <c r="F84" i="2" s="1"/>
  <c r="G84" i="2" s="1"/>
  <c r="B86" i="2"/>
  <c r="D85" i="2"/>
  <c r="C85" i="2" l="1"/>
  <c r="H85" i="2" s="1"/>
  <c r="E85" i="2"/>
  <c r="F85" i="2" s="1"/>
  <c r="G85" i="2" s="1"/>
  <c r="B87" i="2"/>
  <c r="D86" i="2"/>
  <c r="C86" i="2" l="1"/>
  <c r="H86" i="2" s="1"/>
  <c r="E86" i="2"/>
  <c r="F86" i="2" s="1"/>
  <c r="G86" i="2" s="1"/>
  <c r="B88" i="2"/>
  <c r="D87" i="2"/>
  <c r="C87" i="2" l="1"/>
  <c r="H87" i="2" s="1"/>
  <c r="E87" i="2"/>
  <c r="F87" i="2" s="1"/>
  <c r="G87" i="2" s="1"/>
  <c r="B89" i="2"/>
  <c r="D88" i="2"/>
  <c r="B90" i="2" l="1"/>
  <c r="D89" i="2"/>
  <c r="C88" i="2"/>
  <c r="H88" i="2" s="1"/>
  <c r="E88" i="2"/>
  <c r="F88" i="2" s="1"/>
  <c r="G88" i="2" s="1"/>
  <c r="C89" i="2" l="1"/>
  <c r="H89" i="2" s="1"/>
  <c r="E89" i="2"/>
  <c r="F89" i="2" s="1"/>
  <c r="G89" i="2" s="1"/>
  <c r="B91" i="2"/>
  <c r="D90" i="2"/>
  <c r="C90" i="2" l="1"/>
  <c r="H90" i="2" s="1"/>
  <c r="E90" i="2"/>
  <c r="F90" i="2" s="1"/>
  <c r="G90" i="2" s="1"/>
  <c r="B92" i="2"/>
  <c r="D91" i="2"/>
  <c r="C91" i="2" l="1"/>
  <c r="H91" i="2" s="1"/>
  <c r="E91" i="2"/>
  <c r="F91" i="2" s="1"/>
  <c r="G91" i="2" s="1"/>
  <c r="B93" i="2"/>
  <c r="D92" i="2"/>
  <c r="B94" i="2" l="1"/>
  <c r="D93" i="2"/>
  <c r="C92" i="2"/>
  <c r="H92" i="2" s="1"/>
  <c r="E92" i="2"/>
  <c r="F92" i="2" s="1"/>
  <c r="G92" i="2" s="1"/>
  <c r="C93" i="2" l="1"/>
  <c r="H93" i="2" s="1"/>
  <c r="E93" i="2"/>
  <c r="F93" i="2" s="1"/>
  <c r="G93" i="2" s="1"/>
  <c r="B95" i="2"/>
  <c r="D94" i="2"/>
  <c r="C94" i="2" l="1"/>
  <c r="H94" i="2" s="1"/>
  <c r="E94" i="2"/>
  <c r="F94" i="2" s="1"/>
  <c r="G94" i="2" s="1"/>
  <c r="B96" i="2"/>
  <c r="D95" i="2"/>
  <c r="B97" i="2" l="1"/>
  <c r="D96" i="2"/>
  <c r="C95" i="2"/>
  <c r="H95" i="2" s="1"/>
  <c r="E95" i="2"/>
  <c r="F95" i="2" s="1"/>
  <c r="G95" i="2" s="1"/>
  <c r="C96" i="2" l="1"/>
  <c r="H96" i="2" s="1"/>
  <c r="E96" i="2"/>
  <c r="F96" i="2" s="1"/>
  <c r="G96" i="2" s="1"/>
  <c r="B98" i="2"/>
  <c r="D97" i="2"/>
  <c r="B99" i="2" l="1"/>
  <c r="D98" i="2"/>
  <c r="C97" i="2"/>
  <c r="H97" i="2" s="1"/>
  <c r="E97" i="2"/>
  <c r="F97" i="2" s="1"/>
  <c r="G97" i="2" s="1"/>
  <c r="C98" i="2" l="1"/>
  <c r="H98" i="2" s="1"/>
  <c r="E98" i="2"/>
  <c r="F98" i="2" s="1"/>
  <c r="G98" i="2" s="1"/>
  <c r="B100" i="2"/>
  <c r="D99" i="2"/>
  <c r="B101" i="2" l="1"/>
  <c r="D100" i="2"/>
  <c r="C99" i="2"/>
  <c r="H99" i="2" s="1"/>
  <c r="E99" i="2"/>
  <c r="F99" i="2" s="1"/>
  <c r="G99" i="2" s="1"/>
  <c r="C100" i="2" l="1"/>
  <c r="H100" i="2" s="1"/>
  <c r="E100" i="2"/>
  <c r="F100" i="2" s="1"/>
  <c r="G100" i="2" s="1"/>
  <c r="B102" i="2"/>
  <c r="D101" i="2"/>
  <c r="C101" i="2" l="1"/>
  <c r="H101" i="2" s="1"/>
  <c r="E101" i="2"/>
  <c r="F101" i="2" s="1"/>
  <c r="G101" i="2" s="1"/>
  <c r="B103" i="2"/>
  <c r="D102" i="2"/>
  <c r="B104" i="2" l="1"/>
  <c r="D103" i="2"/>
  <c r="C102" i="2"/>
  <c r="H102" i="2" s="1"/>
  <c r="E102" i="2"/>
  <c r="F102" i="2" s="1"/>
  <c r="G102" i="2" s="1"/>
  <c r="C103" i="2" l="1"/>
  <c r="H103" i="2" s="1"/>
  <c r="E103" i="2"/>
  <c r="F103" i="2" s="1"/>
  <c r="G103" i="2" s="1"/>
  <c r="B105" i="2"/>
  <c r="D104" i="2"/>
  <c r="C104" i="2" l="1"/>
  <c r="H104" i="2" s="1"/>
  <c r="E104" i="2"/>
  <c r="F104" i="2" s="1"/>
  <c r="G104" i="2" s="1"/>
  <c r="B106" i="2"/>
  <c r="D105" i="2"/>
  <c r="B107" i="2" l="1"/>
  <c r="D106" i="2"/>
  <c r="C105" i="2"/>
  <c r="H105" i="2" s="1"/>
  <c r="E105" i="2"/>
  <c r="F105" i="2" s="1"/>
  <c r="G105" i="2" s="1"/>
  <c r="C106" i="2" l="1"/>
  <c r="H106" i="2" s="1"/>
  <c r="E106" i="2"/>
  <c r="F106" i="2" s="1"/>
  <c r="G106" i="2" s="1"/>
  <c r="B108" i="2"/>
  <c r="D107" i="2"/>
  <c r="C107" i="2" l="1"/>
  <c r="H107" i="2" s="1"/>
  <c r="E107" i="2"/>
  <c r="F107" i="2" s="1"/>
  <c r="G107" i="2" s="1"/>
  <c r="B109" i="2"/>
  <c r="D108" i="2"/>
  <c r="C108" i="2" l="1"/>
  <c r="H108" i="2" s="1"/>
  <c r="E108" i="2"/>
  <c r="F108" i="2" s="1"/>
  <c r="G108" i="2" s="1"/>
  <c r="B110" i="2"/>
  <c r="D109" i="2"/>
  <c r="C109" i="2" l="1"/>
  <c r="H109" i="2" s="1"/>
  <c r="E109" i="2"/>
  <c r="F109" i="2" s="1"/>
  <c r="G109" i="2" s="1"/>
  <c r="B111" i="2"/>
  <c r="D110" i="2"/>
  <c r="C110" i="2" l="1"/>
  <c r="H110" i="2" s="1"/>
  <c r="E110" i="2"/>
  <c r="F110" i="2" s="1"/>
  <c r="G110" i="2" s="1"/>
  <c r="B112" i="2"/>
  <c r="D111" i="2"/>
  <c r="C111" i="2" l="1"/>
  <c r="H111" i="2" s="1"/>
  <c r="E111" i="2"/>
  <c r="F111" i="2" s="1"/>
  <c r="G111" i="2" s="1"/>
  <c r="B113" i="2"/>
  <c r="D112" i="2"/>
  <c r="C112" i="2" l="1"/>
  <c r="H112" i="2" s="1"/>
  <c r="E112" i="2"/>
  <c r="F112" i="2" s="1"/>
  <c r="G112" i="2" s="1"/>
  <c r="B114" i="2"/>
  <c r="D113" i="2"/>
  <c r="B115" i="2" l="1"/>
  <c r="D114" i="2"/>
  <c r="C113" i="2"/>
  <c r="H113" i="2" s="1"/>
  <c r="E113" i="2"/>
  <c r="F113" i="2" s="1"/>
  <c r="G113" i="2" s="1"/>
  <c r="C114" i="2" l="1"/>
  <c r="H114" i="2" s="1"/>
  <c r="E114" i="2"/>
  <c r="F114" i="2" s="1"/>
  <c r="G114" i="2" s="1"/>
  <c r="B116" i="2"/>
  <c r="D115" i="2"/>
  <c r="C115" i="2" l="1"/>
  <c r="H115" i="2" s="1"/>
  <c r="E115" i="2"/>
  <c r="F115" i="2" s="1"/>
  <c r="G115" i="2" s="1"/>
  <c r="B117" i="2"/>
  <c r="D116" i="2"/>
  <c r="B118" i="2" l="1"/>
  <c r="D117" i="2"/>
  <c r="E116" i="2"/>
  <c r="F116" i="2" s="1"/>
  <c r="G116" i="2" s="1"/>
  <c r="C116" i="2"/>
  <c r="H116" i="2" s="1"/>
  <c r="C117" i="2" l="1"/>
  <c r="H117" i="2" s="1"/>
  <c r="E117" i="2"/>
  <c r="F117" i="2" s="1"/>
  <c r="G117" i="2" s="1"/>
  <c r="B119" i="2"/>
  <c r="D118" i="2"/>
  <c r="C118" i="2" l="1"/>
  <c r="H118" i="2" s="1"/>
  <c r="E118" i="2"/>
  <c r="F118" i="2" s="1"/>
  <c r="G118" i="2" s="1"/>
  <c r="B120" i="2"/>
  <c r="D119" i="2"/>
  <c r="B121" i="2" l="1"/>
  <c r="D120" i="2"/>
  <c r="C119" i="2"/>
  <c r="H119" i="2" s="1"/>
  <c r="E119" i="2"/>
  <c r="F119" i="2" s="1"/>
  <c r="G119" i="2" s="1"/>
  <c r="B122" i="2" l="1"/>
  <c r="D121" i="2"/>
  <c r="C120" i="2"/>
  <c r="H120" i="2" s="1"/>
  <c r="E120" i="2"/>
  <c r="F120" i="2" s="1"/>
  <c r="G120" i="2" s="1"/>
  <c r="B123" i="2" l="1"/>
  <c r="D122" i="2"/>
  <c r="C121" i="2"/>
  <c r="H121" i="2" s="1"/>
  <c r="E121" i="2"/>
  <c r="F121" i="2" s="1"/>
  <c r="G121" i="2" s="1"/>
  <c r="C122" i="2" l="1"/>
  <c r="H122" i="2" s="1"/>
  <c r="E122" i="2"/>
  <c r="F122" i="2" s="1"/>
  <c r="G122" i="2" s="1"/>
  <c r="B124" i="2"/>
  <c r="D123" i="2"/>
  <c r="C123" i="2" l="1"/>
  <c r="H123" i="2" s="1"/>
  <c r="E123" i="2"/>
  <c r="F123" i="2" s="1"/>
  <c r="G123" i="2" s="1"/>
  <c r="B125" i="2"/>
  <c r="D124" i="2"/>
  <c r="C124" i="2" l="1"/>
  <c r="H124" i="2" s="1"/>
  <c r="E124" i="2"/>
  <c r="F124" i="2" s="1"/>
  <c r="G124" i="2" s="1"/>
  <c r="B126" i="2"/>
  <c r="D125" i="2"/>
  <c r="C125" i="2" l="1"/>
  <c r="H125" i="2" s="1"/>
  <c r="E125" i="2"/>
  <c r="F125" i="2" s="1"/>
  <c r="G125" i="2" s="1"/>
  <c r="B127" i="2"/>
  <c r="D126" i="2"/>
  <c r="B128" i="2" l="1"/>
  <c r="D127" i="2"/>
  <c r="C126" i="2"/>
  <c r="H126" i="2" s="1"/>
  <c r="E126" i="2"/>
  <c r="F126" i="2" s="1"/>
  <c r="G126" i="2" s="1"/>
  <c r="B129" i="2" l="1"/>
  <c r="D128" i="2"/>
  <c r="C127" i="2"/>
  <c r="H127" i="2" s="1"/>
  <c r="E127" i="2"/>
  <c r="F127" i="2" s="1"/>
  <c r="G127" i="2" s="1"/>
  <c r="C128" i="2" l="1"/>
  <c r="H128" i="2" s="1"/>
  <c r="E128" i="2"/>
  <c r="F128" i="2" s="1"/>
  <c r="G128" i="2" s="1"/>
  <c r="B130" i="2"/>
  <c r="D129" i="2"/>
  <c r="C129" i="2" l="1"/>
  <c r="H129" i="2" s="1"/>
  <c r="E129" i="2"/>
  <c r="F129" i="2" s="1"/>
  <c r="G129" i="2" s="1"/>
  <c r="B131" i="2"/>
  <c r="D130" i="2"/>
  <c r="B132" i="2" l="1"/>
  <c r="D131" i="2"/>
  <c r="C130" i="2"/>
  <c r="H130" i="2" s="1"/>
  <c r="E130" i="2"/>
  <c r="F130" i="2" s="1"/>
  <c r="G130" i="2" s="1"/>
  <c r="B133" i="2" l="1"/>
  <c r="D132" i="2"/>
  <c r="C131" i="2"/>
  <c r="H131" i="2" s="1"/>
  <c r="E131" i="2"/>
  <c r="F131" i="2" s="1"/>
  <c r="G131" i="2" s="1"/>
  <c r="C132" i="2" l="1"/>
  <c r="H132" i="2" s="1"/>
  <c r="E132" i="2"/>
  <c r="F132" i="2" s="1"/>
  <c r="G132" i="2" s="1"/>
  <c r="B134" i="2"/>
  <c r="D133" i="2"/>
  <c r="B135" i="2" l="1"/>
  <c r="D134" i="2"/>
  <c r="C133" i="2"/>
  <c r="H133" i="2" s="1"/>
  <c r="E133" i="2"/>
  <c r="F133" i="2" s="1"/>
  <c r="G133" i="2" s="1"/>
  <c r="C134" i="2" l="1"/>
  <c r="H134" i="2" s="1"/>
  <c r="E134" i="2"/>
  <c r="F134" i="2" s="1"/>
  <c r="G134" i="2" s="1"/>
  <c r="B136" i="2"/>
  <c r="D135" i="2"/>
  <c r="C135" i="2" l="1"/>
  <c r="H135" i="2" s="1"/>
  <c r="E135" i="2"/>
  <c r="F135" i="2" s="1"/>
  <c r="G135" i="2" s="1"/>
  <c r="B137" i="2"/>
  <c r="D136" i="2"/>
  <c r="C136" i="2" l="1"/>
  <c r="H136" i="2" s="1"/>
  <c r="E136" i="2"/>
  <c r="F136" i="2" s="1"/>
  <c r="G136" i="2" s="1"/>
  <c r="B138" i="2"/>
  <c r="D137" i="2"/>
  <c r="B139" i="2" l="1"/>
  <c r="D138" i="2"/>
  <c r="C137" i="2"/>
  <c r="H137" i="2" s="1"/>
  <c r="E137" i="2"/>
  <c r="F137" i="2" s="1"/>
  <c r="G137" i="2" s="1"/>
  <c r="C138" i="2" l="1"/>
  <c r="H138" i="2" s="1"/>
  <c r="E138" i="2"/>
  <c r="F138" i="2" s="1"/>
  <c r="G138" i="2" s="1"/>
  <c r="B140" i="2"/>
  <c r="D139" i="2"/>
  <c r="C139" i="2" l="1"/>
  <c r="H139" i="2" s="1"/>
  <c r="E139" i="2"/>
  <c r="F139" i="2" s="1"/>
  <c r="G139" i="2" s="1"/>
  <c r="B141" i="2"/>
  <c r="D140" i="2"/>
  <c r="C140" i="2" l="1"/>
  <c r="H140" i="2" s="1"/>
  <c r="E140" i="2"/>
  <c r="F140" i="2" s="1"/>
  <c r="G140" i="2" s="1"/>
  <c r="B142" i="2"/>
  <c r="D141" i="2"/>
  <c r="C141" i="2" l="1"/>
  <c r="H141" i="2" s="1"/>
  <c r="E141" i="2"/>
  <c r="F141" i="2" s="1"/>
  <c r="G141" i="2" s="1"/>
  <c r="B143" i="2"/>
  <c r="D142" i="2"/>
  <c r="C142" i="2" l="1"/>
  <c r="H142" i="2" s="1"/>
  <c r="E142" i="2"/>
  <c r="F142" i="2" s="1"/>
  <c r="G142" i="2" s="1"/>
  <c r="B144" i="2"/>
  <c r="D143" i="2"/>
  <c r="C143" i="2" l="1"/>
  <c r="H143" i="2" s="1"/>
  <c r="E143" i="2"/>
  <c r="F143" i="2" s="1"/>
  <c r="G143" i="2" s="1"/>
  <c r="B145" i="2"/>
  <c r="D144" i="2"/>
  <c r="B146" i="2" l="1"/>
  <c r="D145" i="2"/>
  <c r="C144" i="2"/>
  <c r="H144" i="2" s="1"/>
  <c r="E144" i="2"/>
  <c r="F144" i="2" s="1"/>
  <c r="G144" i="2" s="1"/>
  <c r="B147" i="2" l="1"/>
  <c r="D146" i="2"/>
  <c r="C145" i="2"/>
  <c r="H145" i="2" s="1"/>
  <c r="E145" i="2"/>
  <c r="F145" i="2" s="1"/>
  <c r="G145" i="2" s="1"/>
  <c r="B148" i="2" l="1"/>
  <c r="D147" i="2"/>
  <c r="C146" i="2"/>
  <c r="H146" i="2" s="1"/>
  <c r="E146" i="2"/>
  <c r="F146" i="2" s="1"/>
  <c r="G146" i="2" s="1"/>
  <c r="C147" i="2" l="1"/>
  <c r="H147" i="2" s="1"/>
  <c r="E147" i="2"/>
  <c r="F147" i="2" s="1"/>
  <c r="G147" i="2" s="1"/>
  <c r="B149" i="2"/>
  <c r="D148" i="2"/>
  <c r="C148" i="2" l="1"/>
  <c r="H148" i="2" s="1"/>
  <c r="E148" i="2"/>
  <c r="F148" i="2" s="1"/>
  <c r="G148" i="2" s="1"/>
  <c r="B150" i="2"/>
  <c r="D149" i="2"/>
  <c r="E149" i="2" l="1"/>
  <c r="F149" i="2" s="1"/>
  <c r="G149" i="2" s="1"/>
  <c r="C149" i="2"/>
  <c r="H149" i="2" s="1"/>
  <c r="B151" i="2"/>
  <c r="D150" i="2"/>
  <c r="C150" i="2" l="1"/>
  <c r="H150" i="2" s="1"/>
  <c r="E150" i="2"/>
  <c r="F150" i="2" s="1"/>
  <c r="G150" i="2" s="1"/>
  <c r="B152" i="2"/>
  <c r="D151" i="2"/>
  <c r="C151" i="2" l="1"/>
  <c r="H151" i="2" s="1"/>
  <c r="E151" i="2"/>
  <c r="F151" i="2" s="1"/>
  <c r="G151" i="2" s="1"/>
  <c r="B153" i="2"/>
  <c r="D152" i="2"/>
  <c r="C152" i="2" l="1"/>
  <c r="H152" i="2" s="1"/>
  <c r="E152" i="2"/>
  <c r="F152" i="2" s="1"/>
  <c r="G152" i="2" s="1"/>
  <c r="B154" i="2"/>
  <c r="D153" i="2"/>
  <c r="C153" i="2" l="1"/>
  <c r="H153" i="2" s="1"/>
  <c r="E153" i="2"/>
  <c r="F153" i="2" s="1"/>
  <c r="G153" i="2" s="1"/>
  <c r="B155" i="2"/>
  <c r="D154" i="2"/>
  <c r="C154" i="2" l="1"/>
  <c r="H154" i="2" s="1"/>
  <c r="E154" i="2"/>
  <c r="F154" i="2" s="1"/>
  <c r="G154" i="2" s="1"/>
  <c r="B156" i="2"/>
  <c r="D155" i="2"/>
  <c r="C155" i="2" l="1"/>
  <c r="H155" i="2" s="1"/>
  <c r="E155" i="2"/>
  <c r="F155" i="2" s="1"/>
  <c r="G155" i="2" s="1"/>
  <c r="B157" i="2"/>
  <c r="D156" i="2"/>
  <c r="C156" i="2" l="1"/>
  <c r="H156" i="2" s="1"/>
  <c r="E156" i="2"/>
  <c r="F156" i="2" s="1"/>
  <c r="G156" i="2" s="1"/>
  <c r="B158" i="2"/>
  <c r="D157" i="2"/>
  <c r="C157" i="2" l="1"/>
  <c r="H157" i="2" s="1"/>
  <c r="E157" i="2"/>
  <c r="F157" i="2" s="1"/>
  <c r="G157" i="2" s="1"/>
  <c r="B159" i="2"/>
  <c r="D158" i="2"/>
  <c r="C158" i="2" l="1"/>
  <c r="H158" i="2" s="1"/>
  <c r="E158" i="2"/>
  <c r="F158" i="2" s="1"/>
  <c r="G158" i="2" s="1"/>
  <c r="B160" i="2"/>
  <c r="D159" i="2"/>
  <c r="C159" i="2" l="1"/>
  <c r="H159" i="2" s="1"/>
  <c r="E159" i="2"/>
  <c r="F159" i="2" s="1"/>
  <c r="G159" i="2" s="1"/>
  <c r="B161" i="2"/>
  <c r="D160" i="2"/>
  <c r="C160" i="2" l="1"/>
  <c r="H160" i="2" s="1"/>
  <c r="E160" i="2"/>
  <c r="F160" i="2" s="1"/>
  <c r="G160" i="2" s="1"/>
  <c r="B162" i="2"/>
  <c r="D161" i="2"/>
  <c r="C161" i="2" l="1"/>
  <c r="H161" i="2" s="1"/>
  <c r="E161" i="2"/>
  <c r="F161" i="2" s="1"/>
  <c r="G161" i="2" s="1"/>
  <c r="B163" i="2"/>
  <c r="D162" i="2"/>
  <c r="B164" i="2" l="1"/>
  <c r="D163" i="2"/>
  <c r="E162" i="2"/>
  <c r="F162" i="2" s="1"/>
  <c r="G162" i="2" s="1"/>
  <c r="C162" i="2"/>
  <c r="H162" i="2" s="1"/>
  <c r="C163" i="2" l="1"/>
  <c r="H163" i="2" s="1"/>
  <c r="E163" i="2"/>
  <c r="F163" i="2" s="1"/>
  <c r="G163" i="2" s="1"/>
  <c r="B165" i="2"/>
  <c r="D164" i="2"/>
  <c r="C164" i="2" l="1"/>
  <c r="H164" i="2" s="1"/>
  <c r="E164" i="2"/>
  <c r="F164" i="2" s="1"/>
  <c r="G164" i="2" s="1"/>
  <c r="B166" i="2"/>
  <c r="D165" i="2"/>
  <c r="B167" i="2" l="1"/>
  <c r="D166" i="2"/>
  <c r="C165" i="2"/>
  <c r="H165" i="2" s="1"/>
  <c r="E165" i="2"/>
  <c r="F165" i="2" s="1"/>
  <c r="G165" i="2" s="1"/>
  <c r="C166" i="2" l="1"/>
  <c r="H166" i="2" s="1"/>
  <c r="E166" i="2"/>
  <c r="F166" i="2" s="1"/>
  <c r="G166" i="2" s="1"/>
  <c r="B168" i="2"/>
  <c r="D167" i="2"/>
  <c r="C167" i="2" l="1"/>
  <c r="H167" i="2" s="1"/>
  <c r="E167" i="2"/>
  <c r="F167" i="2" s="1"/>
  <c r="G167" i="2" s="1"/>
  <c r="B169" i="2"/>
  <c r="D168" i="2"/>
  <c r="C168" i="2" l="1"/>
  <c r="H168" i="2" s="1"/>
  <c r="E168" i="2"/>
  <c r="F168" i="2" s="1"/>
  <c r="G168" i="2" s="1"/>
  <c r="B170" i="2"/>
  <c r="D169" i="2"/>
  <c r="C169" i="2" l="1"/>
  <c r="H169" i="2" s="1"/>
  <c r="E169" i="2"/>
  <c r="F169" i="2" s="1"/>
  <c r="G169" i="2" s="1"/>
  <c r="B171" i="2"/>
  <c r="D170" i="2"/>
  <c r="C170" i="2" l="1"/>
  <c r="H170" i="2" s="1"/>
  <c r="E170" i="2"/>
  <c r="F170" i="2" s="1"/>
  <c r="G170" i="2" s="1"/>
  <c r="B172" i="2"/>
  <c r="D171" i="2"/>
  <c r="C171" i="2" l="1"/>
  <c r="H171" i="2" s="1"/>
  <c r="E171" i="2"/>
  <c r="F171" i="2" s="1"/>
  <c r="G171" i="2" s="1"/>
  <c r="B173" i="2"/>
  <c r="D172" i="2"/>
  <c r="C172" i="2" l="1"/>
  <c r="H172" i="2" s="1"/>
  <c r="E172" i="2"/>
  <c r="F172" i="2" s="1"/>
  <c r="G172" i="2" s="1"/>
  <c r="B174" i="2"/>
  <c r="D173" i="2"/>
  <c r="C173" i="2" l="1"/>
  <c r="H173" i="2" s="1"/>
  <c r="E173" i="2"/>
  <c r="F173" i="2" s="1"/>
  <c r="G173" i="2" s="1"/>
  <c r="B175" i="2"/>
  <c r="D174" i="2"/>
  <c r="C174" i="2" l="1"/>
  <c r="H174" i="2" s="1"/>
  <c r="E174" i="2"/>
  <c r="F174" i="2" s="1"/>
  <c r="G174" i="2" s="1"/>
  <c r="B176" i="2"/>
  <c r="D175" i="2"/>
  <c r="C175" i="2" l="1"/>
  <c r="H175" i="2" s="1"/>
  <c r="E175" i="2"/>
  <c r="F175" i="2" s="1"/>
  <c r="G175" i="2" s="1"/>
  <c r="B177" i="2"/>
  <c r="D176" i="2"/>
  <c r="C176" i="2" l="1"/>
  <c r="H176" i="2" s="1"/>
  <c r="E176" i="2"/>
  <c r="F176" i="2" s="1"/>
  <c r="G176" i="2" s="1"/>
  <c r="B178" i="2"/>
  <c r="D177" i="2"/>
  <c r="C177" i="2" l="1"/>
  <c r="H177" i="2" s="1"/>
  <c r="E177" i="2"/>
  <c r="F177" i="2" s="1"/>
  <c r="G177" i="2" s="1"/>
  <c r="B179" i="2"/>
  <c r="D178" i="2"/>
  <c r="C178" i="2" l="1"/>
  <c r="H178" i="2" s="1"/>
  <c r="E178" i="2"/>
  <c r="F178" i="2" s="1"/>
  <c r="G178" i="2" s="1"/>
  <c r="B180" i="2"/>
  <c r="D179" i="2"/>
  <c r="C179" i="2" l="1"/>
  <c r="H179" i="2" s="1"/>
  <c r="E179" i="2"/>
  <c r="F179" i="2" s="1"/>
  <c r="G179" i="2" s="1"/>
  <c r="B181" i="2"/>
  <c r="D180" i="2"/>
  <c r="C180" i="2" l="1"/>
  <c r="H180" i="2" s="1"/>
  <c r="E180" i="2"/>
  <c r="F180" i="2" s="1"/>
  <c r="G180" i="2" s="1"/>
  <c r="B182" i="2"/>
  <c r="D181" i="2"/>
  <c r="B183" i="2" l="1"/>
  <c r="D182" i="2"/>
  <c r="C181" i="2"/>
  <c r="H181" i="2" s="1"/>
  <c r="E181" i="2"/>
  <c r="F181" i="2" s="1"/>
  <c r="G181" i="2" s="1"/>
  <c r="C182" i="2" l="1"/>
  <c r="H182" i="2" s="1"/>
  <c r="E182" i="2"/>
  <c r="F182" i="2" s="1"/>
  <c r="G182" i="2" s="1"/>
  <c r="B184" i="2"/>
  <c r="D183" i="2"/>
  <c r="C183" i="2" l="1"/>
  <c r="H183" i="2" s="1"/>
  <c r="E183" i="2"/>
  <c r="F183" i="2" s="1"/>
  <c r="G183" i="2" s="1"/>
  <c r="B185" i="2"/>
  <c r="D184" i="2"/>
  <c r="C184" i="2" l="1"/>
  <c r="H184" i="2" s="1"/>
  <c r="E184" i="2"/>
  <c r="F184" i="2" s="1"/>
  <c r="G184" i="2" s="1"/>
  <c r="B186" i="2"/>
  <c r="D185" i="2"/>
  <c r="C185" i="2" l="1"/>
  <c r="H185" i="2" s="1"/>
  <c r="E185" i="2"/>
  <c r="F185" i="2" s="1"/>
  <c r="G185" i="2" s="1"/>
  <c r="B187" i="2"/>
  <c r="D186" i="2"/>
  <c r="C186" i="2" l="1"/>
  <c r="H186" i="2" s="1"/>
  <c r="E186" i="2"/>
  <c r="F186" i="2" s="1"/>
  <c r="G186" i="2" s="1"/>
  <c r="B188" i="2"/>
  <c r="D187" i="2"/>
  <c r="C187" i="2" l="1"/>
  <c r="H187" i="2" s="1"/>
  <c r="E187" i="2"/>
  <c r="F187" i="2" s="1"/>
  <c r="G187" i="2" s="1"/>
  <c r="B189" i="2"/>
  <c r="D188" i="2"/>
  <c r="C188" i="2" l="1"/>
  <c r="H188" i="2" s="1"/>
  <c r="E188" i="2"/>
  <c r="F188" i="2" s="1"/>
  <c r="G188" i="2" s="1"/>
  <c r="B190" i="2"/>
  <c r="D189" i="2"/>
  <c r="C189" i="2" l="1"/>
  <c r="H189" i="2" s="1"/>
  <c r="E189" i="2"/>
  <c r="F189" i="2" s="1"/>
  <c r="G189" i="2" s="1"/>
  <c r="B191" i="2"/>
  <c r="D190" i="2"/>
  <c r="C190" i="2" l="1"/>
  <c r="H190" i="2" s="1"/>
  <c r="E190" i="2"/>
  <c r="F190" i="2" s="1"/>
  <c r="G190" i="2" s="1"/>
  <c r="B192" i="2"/>
  <c r="D191" i="2"/>
  <c r="C191" i="2" l="1"/>
  <c r="H191" i="2" s="1"/>
  <c r="E191" i="2"/>
  <c r="F191" i="2" s="1"/>
  <c r="G191" i="2" s="1"/>
  <c r="B193" i="2"/>
  <c r="D192" i="2"/>
  <c r="C192" i="2" l="1"/>
  <c r="H192" i="2" s="1"/>
  <c r="E192" i="2"/>
  <c r="F192" i="2" s="1"/>
  <c r="G192" i="2" s="1"/>
  <c r="B194" i="2"/>
  <c r="D193" i="2"/>
  <c r="C193" i="2" l="1"/>
  <c r="H193" i="2" s="1"/>
  <c r="E193" i="2"/>
  <c r="F193" i="2" s="1"/>
  <c r="G193" i="2" s="1"/>
  <c r="B195" i="2"/>
  <c r="D194" i="2"/>
  <c r="B196" i="2" l="1"/>
  <c r="D195" i="2"/>
  <c r="C194" i="2"/>
  <c r="H194" i="2" s="1"/>
  <c r="E194" i="2"/>
  <c r="F194" i="2" s="1"/>
  <c r="G194" i="2" s="1"/>
  <c r="C195" i="2" l="1"/>
  <c r="H195" i="2" s="1"/>
  <c r="E195" i="2"/>
  <c r="F195" i="2" s="1"/>
  <c r="G195" i="2" s="1"/>
  <c r="B197" i="2"/>
  <c r="D196" i="2"/>
  <c r="B198" i="2" l="1"/>
  <c r="D197" i="2"/>
  <c r="C196" i="2"/>
  <c r="H196" i="2" s="1"/>
  <c r="E196" i="2"/>
  <c r="F196" i="2" s="1"/>
  <c r="G196" i="2" s="1"/>
  <c r="C197" i="2" l="1"/>
  <c r="H197" i="2" s="1"/>
  <c r="E197" i="2"/>
  <c r="F197" i="2" s="1"/>
  <c r="G197" i="2" s="1"/>
  <c r="B199" i="2"/>
  <c r="D198" i="2"/>
  <c r="C198" i="2" l="1"/>
  <c r="H198" i="2" s="1"/>
  <c r="E198" i="2"/>
  <c r="F198" i="2" s="1"/>
  <c r="G198" i="2" s="1"/>
  <c r="B200" i="2"/>
  <c r="D199" i="2"/>
  <c r="C199" i="2" l="1"/>
  <c r="H199" i="2" s="1"/>
  <c r="E199" i="2"/>
  <c r="F199" i="2" s="1"/>
  <c r="G199" i="2" s="1"/>
  <c r="B201" i="2"/>
  <c r="D200" i="2"/>
  <c r="C200" i="2" l="1"/>
  <c r="H200" i="2" s="1"/>
  <c r="E200" i="2"/>
  <c r="F200" i="2" s="1"/>
  <c r="G200" i="2" s="1"/>
  <c r="B202" i="2"/>
  <c r="D201" i="2"/>
  <c r="C201" i="2" l="1"/>
  <c r="H201" i="2" s="1"/>
  <c r="E201" i="2"/>
  <c r="F201" i="2" s="1"/>
  <c r="G201" i="2" s="1"/>
  <c r="B203" i="2"/>
  <c r="D202" i="2"/>
  <c r="C202" i="2" l="1"/>
  <c r="H202" i="2" s="1"/>
  <c r="E202" i="2"/>
  <c r="F202" i="2" s="1"/>
  <c r="G202" i="2" s="1"/>
  <c r="B204" i="2"/>
  <c r="D203" i="2"/>
  <c r="E203" i="2" l="1"/>
  <c r="F203" i="2" s="1"/>
  <c r="G203" i="2" s="1"/>
  <c r="C203" i="2"/>
  <c r="H203" i="2" s="1"/>
  <c r="B205" i="2"/>
  <c r="D204" i="2"/>
  <c r="C204" i="2" l="1"/>
  <c r="H204" i="2" s="1"/>
  <c r="E204" i="2"/>
  <c r="F204" i="2" s="1"/>
  <c r="G204" i="2" s="1"/>
  <c r="B206" i="2"/>
  <c r="D205" i="2"/>
  <c r="C205" i="2" l="1"/>
  <c r="H205" i="2" s="1"/>
  <c r="E205" i="2"/>
  <c r="F205" i="2" s="1"/>
  <c r="G205" i="2" s="1"/>
  <c r="B207" i="2"/>
  <c r="D206" i="2"/>
  <c r="C206" i="2" l="1"/>
  <c r="H206" i="2" s="1"/>
  <c r="E206" i="2"/>
  <c r="F206" i="2" s="1"/>
  <c r="G206" i="2" s="1"/>
  <c r="B208" i="2"/>
  <c r="D207" i="2"/>
  <c r="C207" i="2" l="1"/>
  <c r="H207" i="2" s="1"/>
  <c r="E207" i="2"/>
  <c r="F207" i="2" s="1"/>
  <c r="G207" i="2" s="1"/>
  <c r="B209" i="2"/>
  <c r="D208" i="2"/>
  <c r="C208" i="2" l="1"/>
  <c r="H208" i="2" s="1"/>
  <c r="E208" i="2"/>
  <c r="F208" i="2" s="1"/>
  <c r="G208" i="2" s="1"/>
  <c r="B210" i="2"/>
  <c r="D209" i="2"/>
  <c r="C209" i="2" l="1"/>
  <c r="H209" i="2" s="1"/>
  <c r="E209" i="2"/>
  <c r="F209" i="2" s="1"/>
  <c r="G209" i="2" s="1"/>
  <c r="B211" i="2"/>
  <c r="D210" i="2"/>
  <c r="C210" i="2" l="1"/>
  <c r="H210" i="2" s="1"/>
  <c r="E210" i="2"/>
  <c r="F210" i="2" s="1"/>
  <c r="G210" i="2" s="1"/>
  <c r="B212" i="2"/>
  <c r="D211" i="2"/>
  <c r="C211" i="2" l="1"/>
  <c r="H211" i="2" s="1"/>
  <c r="E211" i="2"/>
  <c r="F211" i="2" s="1"/>
  <c r="G211" i="2" s="1"/>
  <c r="B213" i="2"/>
  <c r="D212" i="2"/>
  <c r="C212" i="2" l="1"/>
  <c r="H212" i="2" s="1"/>
  <c r="E212" i="2"/>
  <c r="F212" i="2" s="1"/>
  <c r="G212" i="2" s="1"/>
  <c r="B214" i="2"/>
  <c r="D213" i="2"/>
  <c r="C213" i="2" l="1"/>
  <c r="H213" i="2" s="1"/>
  <c r="E213" i="2"/>
  <c r="F213" i="2" s="1"/>
  <c r="G213" i="2" s="1"/>
  <c r="B215" i="2"/>
  <c r="D214" i="2"/>
  <c r="B216" i="2" l="1"/>
  <c r="D215" i="2"/>
  <c r="C214" i="2"/>
  <c r="H214" i="2" s="1"/>
  <c r="E214" i="2"/>
  <c r="F214" i="2" s="1"/>
  <c r="G214" i="2" s="1"/>
  <c r="C215" i="2" l="1"/>
  <c r="H215" i="2" s="1"/>
  <c r="E215" i="2"/>
  <c r="F215" i="2" s="1"/>
  <c r="G215" i="2" s="1"/>
  <c r="B217" i="2"/>
  <c r="D216" i="2"/>
  <c r="B218" i="2" l="1"/>
  <c r="D217" i="2"/>
  <c r="C216" i="2"/>
  <c r="H216" i="2" s="1"/>
  <c r="E216" i="2"/>
  <c r="F216" i="2" s="1"/>
  <c r="G216" i="2" s="1"/>
  <c r="B219" i="2" l="1"/>
  <c r="D218" i="2"/>
  <c r="C217" i="2"/>
  <c r="H217" i="2" s="1"/>
  <c r="E217" i="2"/>
  <c r="F217" i="2" s="1"/>
  <c r="G217" i="2" s="1"/>
  <c r="C218" i="2" l="1"/>
  <c r="H218" i="2" s="1"/>
  <c r="E218" i="2"/>
  <c r="F218" i="2" s="1"/>
  <c r="G218" i="2" s="1"/>
  <c r="B220" i="2"/>
  <c r="D219" i="2"/>
  <c r="C219" i="2" l="1"/>
  <c r="H219" i="2" s="1"/>
  <c r="E219" i="2"/>
  <c r="F219" i="2" s="1"/>
  <c r="G219" i="2" s="1"/>
  <c r="B221" i="2"/>
  <c r="D220" i="2"/>
  <c r="B222" i="2" l="1"/>
  <c r="D221" i="2"/>
  <c r="C220" i="2"/>
  <c r="H220" i="2" s="1"/>
  <c r="E220" i="2"/>
  <c r="F220" i="2" s="1"/>
  <c r="G220" i="2" s="1"/>
  <c r="C221" i="2" l="1"/>
  <c r="H221" i="2" s="1"/>
  <c r="E221" i="2"/>
  <c r="F221" i="2" s="1"/>
  <c r="G221" i="2" s="1"/>
  <c r="B223" i="2"/>
  <c r="D222" i="2"/>
  <c r="C222" i="2" l="1"/>
  <c r="H222" i="2" s="1"/>
  <c r="E222" i="2"/>
  <c r="F222" i="2" s="1"/>
  <c r="G222" i="2" s="1"/>
  <c r="B224" i="2"/>
  <c r="D223" i="2"/>
  <c r="B225" i="2" l="1"/>
  <c r="D224" i="2"/>
  <c r="C223" i="2"/>
  <c r="H223" i="2" s="1"/>
  <c r="E223" i="2"/>
  <c r="F223" i="2" s="1"/>
  <c r="G223" i="2" s="1"/>
  <c r="B226" i="2" l="1"/>
  <c r="D225" i="2"/>
  <c r="C224" i="2"/>
  <c r="H224" i="2" s="1"/>
  <c r="E224" i="2"/>
  <c r="F224" i="2" s="1"/>
  <c r="G224" i="2" s="1"/>
  <c r="E225" i="2" l="1"/>
  <c r="F225" i="2" s="1"/>
  <c r="G225" i="2" s="1"/>
  <c r="C225" i="2"/>
  <c r="H225" i="2" s="1"/>
  <c r="B227" i="2"/>
  <c r="D226" i="2"/>
  <c r="C226" i="2" l="1"/>
  <c r="H226" i="2" s="1"/>
  <c r="E226" i="2"/>
  <c r="F226" i="2" s="1"/>
  <c r="G226" i="2" s="1"/>
  <c r="B228" i="2"/>
  <c r="D227" i="2"/>
  <c r="C227" i="2" l="1"/>
  <c r="H227" i="2" s="1"/>
  <c r="E227" i="2"/>
  <c r="F227" i="2" s="1"/>
  <c r="G227" i="2" s="1"/>
  <c r="B229" i="2"/>
  <c r="D228" i="2"/>
  <c r="C228" i="2" l="1"/>
  <c r="H228" i="2" s="1"/>
  <c r="E228" i="2"/>
  <c r="F228" i="2" s="1"/>
  <c r="G228" i="2" s="1"/>
  <c r="B230" i="2"/>
  <c r="D229" i="2"/>
  <c r="C229" i="2" l="1"/>
  <c r="H229" i="2" s="1"/>
  <c r="E229" i="2"/>
  <c r="F229" i="2" s="1"/>
  <c r="G229" i="2" s="1"/>
  <c r="B231" i="2"/>
  <c r="D230" i="2"/>
  <c r="B232" i="2" l="1"/>
  <c r="D231" i="2"/>
  <c r="C230" i="2"/>
  <c r="H230" i="2" s="1"/>
  <c r="E230" i="2"/>
  <c r="F230" i="2" s="1"/>
  <c r="G230" i="2" s="1"/>
  <c r="C231" i="2" l="1"/>
  <c r="H231" i="2" s="1"/>
  <c r="E231" i="2"/>
  <c r="F231" i="2" s="1"/>
  <c r="G231" i="2" s="1"/>
  <c r="B233" i="2"/>
  <c r="D232" i="2"/>
  <c r="C232" i="2" l="1"/>
  <c r="H232" i="2" s="1"/>
  <c r="E232" i="2"/>
  <c r="F232" i="2" s="1"/>
  <c r="G232" i="2" s="1"/>
  <c r="B234" i="2"/>
  <c r="D233" i="2"/>
  <c r="B235" i="2" l="1"/>
  <c r="D234" i="2"/>
  <c r="C233" i="2"/>
  <c r="H233" i="2" s="1"/>
  <c r="E233" i="2"/>
  <c r="F233" i="2" s="1"/>
  <c r="G233" i="2" s="1"/>
  <c r="C234" i="2" l="1"/>
  <c r="H234" i="2" s="1"/>
  <c r="E234" i="2"/>
  <c r="F234" i="2" s="1"/>
  <c r="G234" i="2" s="1"/>
  <c r="B236" i="2"/>
  <c r="D235" i="2"/>
  <c r="C235" i="2" l="1"/>
  <c r="H235" i="2" s="1"/>
  <c r="E235" i="2"/>
  <c r="F235" i="2" s="1"/>
  <c r="G235" i="2" s="1"/>
  <c r="B237" i="2"/>
  <c r="D236" i="2"/>
  <c r="C236" i="2" l="1"/>
  <c r="H236" i="2" s="1"/>
  <c r="E236" i="2"/>
  <c r="F236" i="2" s="1"/>
  <c r="G236" i="2" s="1"/>
  <c r="B238" i="2"/>
  <c r="D237" i="2"/>
  <c r="C237" i="2" l="1"/>
  <c r="H237" i="2" s="1"/>
  <c r="E237" i="2"/>
  <c r="F237" i="2" s="1"/>
  <c r="G237" i="2" s="1"/>
  <c r="B239" i="2"/>
  <c r="D238" i="2"/>
  <c r="C238" i="2" l="1"/>
  <c r="H238" i="2" s="1"/>
  <c r="E238" i="2"/>
  <c r="F238" i="2" s="1"/>
  <c r="G238" i="2" s="1"/>
  <c r="B240" i="2"/>
  <c r="D239" i="2"/>
  <c r="C239" i="2" l="1"/>
  <c r="H239" i="2" s="1"/>
  <c r="E239" i="2"/>
  <c r="F239" i="2" s="1"/>
  <c r="G239" i="2" s="1"/>
  <c r="B241" i="2"/>
  <c r="D240" i="2"/>
  <c r="C240" i="2" l="1"/>
  <c r="H240" i="2" s="1"/>
  <c r="E240" i="2"/>
  <c r="F240" i="2" s="1"/>
  <c r="G240" i="2" s="1"/>
  <c r="B242" i="2"/>
  <c r="D241" i="2"/>
  <c r="C241" i="2" l="1"/>
  <c r="H241" i="2" s="1"/>
  <c r="E241" i="2"/>
  <c r="F241" i="2" s="1"/>
  <c r="G241" i="2" s="1"/>
  <c r="B243" i="2"/>
  <c r="D242" i="2"/>
  <c r="C242" i="2" l="1"/>
  <c r="H242" i="2" s="1"/>
  <c r="E242" i="2"/>
  <c r="F242" i="2" s="1"/>
  <c r="G242" i="2" s="1"/>
  <c r="B244" i="2"/>
  <c r="D243" i="2"/>
  <c r="B245" i="2" l="1"/>
  <c r="D244" i="2"/>
  <c r="C243" i="2"/>
  <c r="H243" i="2" s="1"/>
  <c r="E243" i="2"/>
  <c r="F243" i="2" s="1"/>
  <c r="G243" i="2" s="1"/>
  <c r="C244" i="2" l="1"/>
  <c r="H244" i="2" s="1"/>
  <c r="E244" i="2"/>
  <c r="F244" i="2" s="1"/>
  <c r="G244" i="2" s="1"/>
  <c r="B246" i="2"/>
  <c r="D245" i="2"/>
  <c r="B247" i="2" l="1"/>
  <c r="D246" i="2"/>
  <c r="C245" i="2"/>
  <c r="H245" i="2" s="1"/>
  <c r="E245" i="2"/>
  <c r="F245" i="2" s="1"/>
  <c r="G245" i="2" s="1"/>
  <c r="C246" i="2" l="1"/>
  <c r="H246" i="2" s="1"/>
  <c r="E246" i="2"/>
  <c r="F246" i="2" s="1"/>
  <c r="G246" i="2" s="1"/>
  <c r="B248" i="2"/>
  <c r="D247" i="2"/>
  <c r="B249" i="2" l="1"/>
  <c r="D248" i="2"/>
  <c r="C247" i="2"/>
  <c r="H247" i="2" s="1"/>
  <c r="E247" i="2"/>
  <c r="F247" i="2" s="1"/>
  <c r="G247" i="2" s="1"/>
  <c r="B250" i="2" l="1"/>
  <c r="D249" i="2"/>
  <c r="C248" i="2"/>
  <c r="H248" i="2" s="1"/>
  <c r="E248" i="2"/>
  <c r="F248" i="2" s="1"/>
  <c r="G248" i="2" s="1"/>
  <c r="C249" i="2" l="1"/>
  <c r="H249" i="2" s="1"/>
  <c r="E249" i="2"/>
  <c r="F249" i="2" s="1"/>
  <c r="G249" i="2" s="1"/>
  <c r="B251" i="2"/>
  <c r="D250" i="2"/>
  <c r="C250" i="2" l="1"/>
  <c r="H250" i="2" s="1"/>
  <c r="E250" i="2"/>
  <c r="F250" i="2" s="1"/>
  <c r="G250" i="2" s="1"/>
  <c r="B252" i="2"/>
  <c r="D251" i="2"/>
  <c r="C251" i="2" l="1"/>
  <c r="H251" i="2" s="1"/>
  <c r="E251" i="2"/>
  <c r="F251" i="2" s="1"/>
  <c r="G251" i="2" s="1"/>
  <c r="B253" i="2"/>
  <c r="D252" i="2"/>
  <c r="C252" i="2" l="1"/>
  <c r="H252" i="2" s="1"/>
  <c r="E252" i="2"/>
  <c r="F252" i="2" s="1"/>
  <c r="G252" i="2" s="1"/>
  <c r="B254" i="2"/>
  <c r="D253" i="2"/>
  <c r="C253" i="2" l="1"/>
  <c r="H253" i="2" s="1"/>
  <c r="E253" i="2"/>
  <c r="F253" i="2" s="1"/>
  <c r="G253" i="2" s="1"/>
  <c r="B255" i="2"/>
  <c r="D254" i="2"/>
  <c r="C254" i="2" l="1"/>
  <c r="H254" i="2" s="1"/>
  <c r="E254" i="2"/>
  <c r="F254" i="2" s="1"/>
  <c r="G254" i="2" s="1"/>
  <c r="B256" i="2"/>
  <c r="D255" i="2"/>
  <c r="C255" i="2" l="1"/>
  <c r="H255" i="2" s="1"/>
  <c r="E255" i="2"/>
  <c r="F255" i="2" s="1"/>
  <c r="G255" i="2" s="1"/>
  <c r="B257" i="2"/>
  <c r="D256" i="2"/>
  <c r="C256" i="2" l="1"/>
  <c r="H256" i="2" s="1"/>
  <c r="E256" i="2"/>
  <c r="F256" i="2" s="1"/>
  <c r="G256" i="2" s="1"/>
  <c r="B258" i="2"/>
  <c r="D257" i="2"/>
  <c r="B259" i="2" l="1"/>
  <c r="D258" i="2"/>
  <c r="C257" i="2"/>
  <c r="H257" i="2" s="1"/>
  <c r="E257" i="2"/>
  <c r="F257" i="2" s="1"/>
  <c r="G257" i="2" s="1"/>
  <c r="C258" i="2" l="1"/>
  <c r="H258" i="2" s="1"/>
  <c r="E258" i="2"/>
  <c r="F258" i="2" s="1"/>
  <c r="G258" i="2" s="1"/>
  <c r="B260" i="2"/>
  <c r="D259" i="2"/>
  <c r="C259" i="2" l="1"/>
  <c r="H259" i="2" s="1"/>
  <c r="E259" i="2"/>
  <c r="F259" i="2" s="1"/>
  <c r="G259" i="2" s="1"/>
  <c r="B261" i="2"/>
  <c r="D260" i="2"/>
  <c r="C260" i="2" l="1"/>
  <c r="H260" i="2" s="1"/>
  <c r="E260" i="2"/>
  <c r="F260" i="2" s="1"/>
  <c r="G260" i="2" s="1"/>
  <c r="D261" i="2"/>
  <c r="C261" i="2" l="1"/>
  <c r="H261" i="2" s="1"/>
  <c r="E261" i="2"/>
  <c r="F261" i="2" s="1"/>
  <c r="G261" i="2" s="1"/>
</calcChain>
</file>

<file path=xl/sharedStrings.xml><?xml version="1.0" encoding="utf-8"?>
<sst xmlns="http://schemas.openxmlformats.org/spreadsheetml/2006/main" count="38" uniqueCount="37">
  <si>
    <t>u</t>
  </si>
  <si>
    <t>d</t>
  </si>
  <si>
    <t>a</t>
  </si>
  <si>
    <t>𝚫t</t>
  </si>
  <si>
    <t>q</t>
  </si>
  <si>
    <t>X</t>
  </si>
  <si>
    <t>Stock Price</t>
  </si>
  <si>
    <t>No of steps</t>
  </si>
  <si>
    <t>σ</t>
  </si>
  <si>
    <r>
      <t>R</t>
    </r>
    <r>
      <rPr>
        <i/>
        <sz val="12"/>
        <color theme="1"/>
        <rFont val="Calibri"/>
        <family val="2"/>
        <scheme val="minor"/>
      </rPr>
      <t>f</t>
    </r>
  </si>
  <si>
    <t>T Maturity(years)</t>
  </si>
  <si>
    <t>Pu</t>
  </si>
  <si>
    <t>Pd</t>
  </si>
  <si>
    <t>Step</t>
  </si>
  <si>
    <t>Node T</t>
  </si>
  <si>
    <t>Ut</t>
  </si>
  <si>
    <t>Dt</t>
  </si>
  <si>
    <t>Call</t>
  </si>
  <si>
    <t>Put</t>
  </si>
  <si>
    <t>𝚫</t>
  </si>
  <si>
    <t>S</t>
  </si>
  <si>
    <t>K</t>
  </si>
  <si>
    <t>R</t>
  </si>
  <si>
    <t>Q</t>
  </si>
  <si>
    <t>VOL</t>
  </si>
  <si>
    <t>T</t>
  </si>
  <si>
    <t>dT</t>
  </si>
  <si>
    <t>t</t>
  </si>
  <si>
    <t>S(t)</t>
  </si>
  <si>
    <t>Re</t>
  </si>
  <si>
    <t>Delta</t>
  </si>
  <si>
    <t>Shares(+/-)</t>
  </si>
  <si>
    <t>Balance</t>
  </si>
  <si>
    <t>Cumulative Balance</t>
  </si>
  <si>
    <t>d2</t>
  </si>
  <si>
    <t>Call Value</t>
  </si>
  <si>
    <t>Put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</si>
</sst>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5" xfId="0" applyBorder="1"/>
    <xf numFmtId="0" fontId="2" fillId="0" borderId="4" xfId="0" applyFont="1" applyBorder="1"/>
    <xf numFmtId="0" fontId="0" fillId="0" borderId="4" xfId="0" applyFont="1" applyBorder="1"/>
    <xf numFmtId="164" fontId="0" fillId="0" borderId="5" xfId="0" applyNumberFormat="1" applyBorder="1"/>
    <xf numFmtId="0" fontId="0" fillId="2" borderId="0" xfId="0" applyFill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13" xfId="0" applyFill="1" applyBorder="1"/>
    <xf numFmtId="164" fontId="0" fillId="0" borderId="0" xfId="0" applyNumberFormat="1" applyBorder="1"/>
    <xf numFmtId="0" fontId="2" fillId="0" borderId="6" xfId="0" applyFont="1" applyFill="1" applyBorder="1"/>
    <xf numFmtId="164" fontId="0" fillId="0" borderId="7" xfId="0" applyNumberFormat="1" applyBorder="1"/>
    <xf numFmtId="0" fontId="0" fillId="2" borderId="14" xfId="0" applyFill="1" applyBorder="1"/>
    <xf numFmtId="2" fontId="0" fillId="2" borderId="0" xfId="0" applyNumberFormat="1" applyFill="1"/>
    <xf numFmtId="165" fontId="0" fillId="2" borderId="0" xfId="0" applyNumberFormat="1" applyFill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1" xfId="0" applyNumberFormat="1" applyFill="1" applyBorder="1"/>
    <xf numFmtId="165" fontId="0" fillId="2" borderId="10" xfId="0" applyNumberFormat="1" applyFill="1" applyBorder="1"/>
    <xf numFmtId="2" fontId="0" fillId="2" borderId="0" xfId="0" applyNumberFormat="1" applyFill="1" applyBorder="1"/>
    <xf numFmtId="2" fontId="0" fillId="2" borderId="1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10" fontId="0" fillId="0" borderId="5" xfId="2" applyNumberFormat="1" applyFont="1" applyBorder="1"/>
    <xf numFmtId="165" fontId="0" fillId="0" borderId="0" xfId="0" applyNumberFormat="1" applyBorder="1"/>
    <xf numFmtId="165" fontId="0" fillId="2" borderId="3" xfId="0" applyNumberFormat="1" applyFill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0" fontId="0" fillId="0" borderId="9" xfId="0" applyBorder="1"/>
    <xf numFmtId="0" fontId="0" fillId="0" borderId="11" xfId="0" applyBorder="1"/>
    <xf numFmtId="0" fontId="2" fillId="0" borderId="11" xfId="0" applyFont="1" applyBorder="1"/>
    <xf numFmtId="0" fontId="2" fillId="0" borderId="10" xfId="0" applyFont="1" applyBorder="1"/>
    <xf numFmtId="0" fontId="3" fillId="0" borderId="0" xfId="0" applyFont="1"/>
    <xf numFmtId="10" fontId="0" fillId="0" borderId="0" xfId="0" applyNumberFormat="1" applyBorder="1"/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Sheet2!$B$11:$B$261</c:f>
              <c:numCache>
                <c:formatCode>General</c:formatCode>
                <c:ptCount val="251"/>
                <c:pt idx="0">
                  <c:v>100</c:v>
                </c:pt>
                <c:pt idx="1">
                  <c:v>101.19526273042619</c:v>
                </c:pt>
                <c:pt idx="2">
                  <c:v>104.67613078555995</c:v>
                </c:pt>
                <c:pt idx="3">
                  <c:v>104.33644131013892</c:v>
                </c:pt>
                <c:pt idx="4">
                  <c:v>104.33982641977748</c:v>
                </c:pt>
                <c:pt idx="5">
                  <c:v>106.72837662360563</c:v>
                </c:pt>
                <c:pt idx="6">
                  <c:v>108.07483161353188</c:v>
                </c:pt>
                <c:pt idx="7">
                  <c:v>108.13512625477411</c:v>
                </c:pt>
                <c:pt idx="8">
                  <c:v>107.59552427036107</c:v>
                </c:pt>
                <c:pt idx="9">
                  <c:v>110.00285968637934</c:v>
                </c:pt>
                <c:pt idx="10">
                  <c:v>109.33388366823236</c:v>
                </c:pt>
                <c:pt idx="11">
                  <c:v>108.67018215871724</c:v>
                </c:pt>
                <c:pt idx="12">
                  <c:v>107.7230628873219</c:v>
                </c:pt>
                <c:pt idx="13">
                  <c:v>108.37857606105477</c:v>
                </c:pt>
                <c:pt idx="14">
                  <c:v>106.72717165056575</c:v>
                </c:pt>
                <c:pt idx="15">
                  <c:v>105.83878075969639</c:v>
                </c:pt>
                <c:pt idx="16">
                  <c:v>105.19722822855749</c:v>
                </c:pt>
                <c:pt idx="17">
                  <c:v>102.99231835587752</c:v>
                </c:pt>
                <c:pt idx="18">
                  <c:v>103.69481288616667</c:v>
                </c:pt>
                <c:pt idx="19">
                  <c:v>103.64629221945943</c:v>
                </c:pt>
                <c:pt idx="20">
                  <c:v>103.11109732218415</c:v>
                </c:pt>
                <c:pt idx="21">
                  <c:v>103.97904394146153</c:v>
                </c:pt>
                <c:pt idx="22">
                  <c:v>103.67476833482374</c:v>
                </c:pt>
                <c:pt idx="23">
                  <c:v>102.94022042834025</c:v>
                </c:pt>
                <c:pt idx="24">
                  <c:v>102.66360904030508</c:v>
                </c:pt>
                <c:pt idx="25">
                  <c:v>103.76911876952657</c:v>
                </c:pt>
                <c:pt idx="26">
                  <c:v>102.8434476024747</c:v>
                </c:pt>
                <c:pt idx="27">
                  <c:v>102.01989849513843</c:v>
                </c:pt>
                <c:pt idx="28">
                  <c:v>102.21835545264886</c:v>
                </c:pt>
                <c:pt idx="29">
                  <c:v>102.77823446964766</c:v>
                </c:pt>
                <c:pt idx="30">
                  <c:v>104.67165893142601</c:v>
                </c:pt>
                <c:pt idx="31">
                  <c:v>105.35302697143857</c:v>
                </c:pt>
                <c:pt idx="32">
                  <c:v>107.33249861044214</c:v>
                </c:pt>
                <c:pt idx="33">
                  <c:v>108.60950841199642</c:v>
                </c:pt>
                <c:pt idx="34">
                  <c:v>107.96517674097974</c:v>
                </c:pt>
                <c:pt idx="35">
                  <c:v>106.57390279181908</c:v>
                </c:pt>
                <c:pt idx="36">
                  <c:v>106.85424152134379</c:v>
                </c:pt>
                <c:pt idx="37">
                  <c:v>108.56372451849973</c:v>
                </c:pt>
                <c:pt idx="38">
                  <c:v>107.03285056725446</c:v>
                </c:pt>
                <c:pt idx="39">
                  <c:v>104.83687805015354</c:v>
                </c:pt>
                <c:pt idx="40">
                  <c:v>105.18850254653067</c:v>
                </c:pt>
                <c:pt idx="41">
                  <c:v>103.70286438572768</c:v>
                </c:pt>
                <c:pt idx="42">
                  <c:v>103.80259065678167</c:v>
                </c:pt>
                <c:pt idx="43">
                  <c:v>104.85905595666124</c:v>
                </c:pt>
                <c:pt idx="44">
                  <c:v>105.7321177725905</c:v>
                </c:pt>
                <c:pt idx="45">
                  <c:v>106.99541246796784</c:v>
                </c:pt>
                <c:pt idx="46">
                  <c:v>109.57760249996352</c:v>
                </c:pt>
                <c:pt idx="47">
                  <c:v>106.8790054663684</c:v>
                </c:pt>
                <c:pt idx="48">
                  <c:v>106.75150690364887</c:v>
                </c:pt>
                <c:pt idx="49">
                  <c:v>108.45970013504707</c:v>
                </c:pt>
                <c:pt idx="50">
                  <c:v>109.70337176266446</c:v>
                </c:pt>
                <c:pt idx="51">
                  <c:v>110.65870520464796</c:v>
                </c:pt>
                <c:pt idx="52">
                  <c:v>111.1045867861467</c:v>
                </c:pt>
                <c:pt idx="53">
                  <c:v>110.36111312766981</c:v>
                </c:pt>
                <c:pt idx="54">
                  <c:v>112.11365710465256</c:v>
                </c:pt>
                <c:pt idx="55">
                  <c:v>110.6521144200609</c:v>
                </c:pt>
                <c:pt idx="56">
                  <c:v>110.47485133500048</c:v>
                </c:pt>
                <c:pt idx="57">
                  <c:v>111.91714888620912</c:v>
                </c:pt>
                <c:pt idx="58">
                  <c:v>112.11843714817392</c:v>
                </c:pt>
                <c:pt idx="59">
                  <c:v>112.70037048447506</c:v>
                </c:pt>
                <c:pt idx="60">
                  <c:v>113.06529578997109</c:v>
                </c:pt>
                <c:pt idx="61">
                  <c:v>114.70573407779082</c:v>
                </c:pt>
                <c:pt idx="62">
                  <c:v>110.49805848371641</c:v>
                </c:pt>
                <c:pt idx="63">
                  <c:v>111.47245447978126</c:v>
                </c:pt>
                <c:pt idx="64">
                  <c:v>111.24201483935207</c:v>
                </c:pt>
                <c:pt idx="65">
                  <c:v>109.17702901468499</c:v>
                </c:pt>
                <c:pt idx="66">
                  <c:v>109.29139677460803</c:v>
                </c:pt>
                <c:pt idx="67">
                  <c:v>107.02927045456242</c:v>
                </c:pt>
                <c:pt idx="68">
                  <c:v>108.03347838983052</c:v>
                </c:pt>
                <c:pt idx="69">
                  <c:v>107.34172218808531</c:v>
                </c:pt>
                <c:pt idx="70">
                  <c:v>106.61077393988914</c:v>
                </c:pt>
                <c:pt idx="71">
                  <c:v>105.52526597223506</c:v>
                </c:pt>
                <c:pt idx="72">
                  <c:v>107.64288488754131</c:v>
                </c:pt>
                <c:pt idx="73">
                  <c:v>106.76010163306766</c:v>
                </c:pt>
                <c:pt idx="74">
                  <c:v>107.16357243564133</c:v>
                </c:pt>
                <c:pt idx="75">
                  <c:v>106.53529991657231</c:v>
                </c:pt>
                <c:pt idx="76">
                  <c:v>105.6304898865575</c:v>
                </c:pt>
                <c:pt idx="77">
                  <c:v>106.73354613762575</c:v>
                </c:pt>
                <c:pt idx="78">
                  <c:v>109.11586522410261</c:v>
                </c:pt>
                <c:pt idx="79">
                  <c:v>108.88930027165308</c:v>
                </c:pt>
                <c:pt idx="80">
                  <c:v>107.84785900477232</c:v>
                </c:pt>
                <c:pt idx="81">
                  <c:v>107.81336610900037</c:v>
                </c:pt>
                <c:pt idx="82">
                  <c:v>109.79140018696906</c:v>
                </c:pt>
                <c:pt idx="83">
                  <c:v>110.69555636244034</c:v>
                </c:pt>
                <c:pt idx="84">
                  <c:v>112.62302788181155</c:v>
                </c:pt>
                <c:pt idx="85">
                  <c:v>111.95241956432078</c:v>
                </c:pt>
                <c:pt idx="86">
                  <c:v>110.25754398462655</c:v>
                </c:pt>
                <c:pt idx="87">
                  <c:v>111.19106718198125</c:v>
                </c:pt>
                <c:pt idx="88">
                  <c:v>110.69506992811326</c:v>
                </c:pt>
                <c:pt idx="89">
                  <c:v>108.76652810404754</c:v>
                </c:pt>
                <c:pt idx="90">
                  <c:v>110.03986304817529</c:v>
                </c:pt>
                <c:pt idx="91">
                  <c:v>108.67166363046249</c:v>
                </c:pt>
                <c:pt idx="92">
                  <c:v>106.93340707180907</c:v>
                </c:pt>
                <c:pt idx="93">
                  <c:v>105.9284660111787</c:v>
                </c:pt>
                <c:pt idx="94">
                  <c:v>104.52040742857841</c:v>
                </c:pt>
                <c:pt idx="95">
                  <c:v>103.34838671018431</c:v>
                </c:pt>
                <c:pt idx="96">
                  <c:v>103.0277771281586</c:v>
                </c:pt>
                <c:pt idx="97">
                  <c:v>103.341798458516</c:v>
                </c:pt>
                <c:pt idx="98">
                  <c:v>103.93338661642863</c:v>
                </c:pt>
                <c:pt idx="99">
                  <c:v>104.92046928604761</c:v>
                </c:pt>
                <c:pt idx="100">
                  <c:v>104.65262203059113</c:v>
                </c:pt>
                <c:pt idx="101">
                  <c:v>102.8774068018906</c:v>
                </c:pt>
                <c:pt idx="102">
                  <c:v>100.44483092124146</c:v>
                </c:pt>
                <c:pt idx="103">
                  <c:v>100.71047249476143</c:v>
                </c:pt>
                <c:pt idx="104">
                  <c:v>101.82945980992471</c:v>
                </c:pt>
                <c:pt idx="105">
                  <c:v>102.22535174685189</c:v>
                </c:pt>
                <c:pt idx="106">
                  <c:v>101.26444420379346</c:v>
                </c:pt>
                <c:pt idx="107">
                  <c:v>99.931229873193189</c:v>
                </c:pt>
                <c:pt idx="108">
                  <c:v>101.7723339405828</c:v>
                </c:pt>
                <c:pt idx="109">
                  <c:v>99.203534547908077</c:v>
                </c:pt>
                <c:pt idx="110">
                  <c:v>99.485320622447233</c:v>
                </c:pt>
                <c:pt idx="111">
                  <c:v>99.19282266253785</c:v>
                </c:pt>
                <c:pt idx="112">
                  <c:v>98.452489402790306</c:v>
                </c:pt>
                <c:pt idx="113">
                  <c:v>97.247982396942703</c:v>
                </c:pt>
                <c:pt idx="114">
                  <c:v>98.851158870689702</c:v>
                </c:pt>
                <c:pt idx="115">
                  <c:v>97.914992439312627</c:v>
                </c:pt>
                <c:pt idx="116">
                  <c:v>100.01040584541751</c:v>
                </c:pt>
                <c:pt idx="117">
                  <c:v>101.9359420141955</c:v>
                </c:pt>
                <c:pt idx="118">
                  <c:v>102.06188899913539</c:v>
                </c:pt>
                <c:pt idx="119">
                  <c:v>103.10100823077903</c:v>
                </c:pt>
                <c:pt idx="120">
                  <c:v>103.36466172135604</c:v>
                </c:pt>
                <c:pt idx="121">
                  <c:v>100.74958744994881</c:v>
                </c:pt>
                <c:pt idx="122">
                  <c:v>101.05327586777406</c:v>
                </c:pt>
                <c:pt idx="123">
                  <c:v>101.6250969767445</c:v>
                </c:pt>
                <c:pt idx="124">
                  <c:v>101.6239003431992</c:v>
                </c:pt>
                <c:pt idx="125">
                  <c:v>102.59728476653439</c:v>
                </c:pt>
                <c:pt idx="126">
                  <c:v>104.14264940729353</c:v>
                </c:pt>
                <c:pt idx="127">
                  <c:v>106.16290107429604</c:v>
                </c:pt>
                <c:pt idx="128">
                  <c:v>105.11316076252984</c:v>
                </c:pt>
                <c:pt idx="129">
                  <c:v>104.69149401862961</c:v>
                </c:pt>
                <c:pt idx="130">
                  <c:v>103.51073690537751</c:v>
                </c:pt>
                <c:pt idx="131">
                  <c:v>105.62006666055917</c:v>
                </c:pt>
                <c:pt idx="132">
                  <c:v>105.04356458594687</c:v>
                </c:pt>
                <c:pt idx="133">
                  <c:v>105.36036387785336</c:v>
                </c:pt>
                <c:pt idx="134">
                  <c:v>105.45823725064383</c:v>
                </c:pt>
                <c:pt idx="135">
                  <c:v>104.30932892866544</c:v>
                </c:pt>
                <c:pt idx="136">
                  <c:v>106.27348482816976</c:v>
                </c:pt>
                <c:pt idx="137">
                  <c:v>106.1173286702021</c:v>
                </c:pt>
                <c:pt idx="138">
                  <c:v>104.35075434945338</c:v>
                </c:pt>
                <c:pt idx="139">
                  <c:v>103.94388598190653</c:v>
                </c:pt>
                <c:pt idx="140">
                  <c:v>105.10002115351222</c:v>
                </c:pt>
                <c:pt idx="141">
                  <c:v>101.63079556341609</c:v>
                </c:pt>
                <c:pt idx="142">
                  <c:v>100.67906200673931</c:v>
                </c:pt>
                <c:pt idx="143">
                  <c:v>100.23447418379249</c:v>
                </c:pt>
                <c:pt idx="144">
                  <c:v>100.18958930715259</c:v>
                </c:pt>
                <c:pt idx="145">
                  <c:v>99.050937115081936</c:v>
                </c:pt>
                <c:pt idx="146">
                  <c:v>99.929162677853853</c:v>
                </c:pt>
                <c:pt idx="147">
                  <c:v>101.49976367383329</c:v>
                </c:pt>
                <c:pt idx="148">
                  <c:v>101.58377248481436</c:v>
                </c:pt>
                <c:pt idx="149">
                  <c:v>100.61436677680349</c:v>
                </c:pt>
                <c:pt idx="150">
                  <c:v>101.0017299428859</c:v>
                </c:pt>
                <c:pt idx="151">
                  <c:v>102.57934096926783</c:v>
                </c:pt>
                <c:pt idx="152">
                  <c:v>101.83430665696439</c:v>
                </c:pt>
                <c:pt idx="153">
                  <c:v>104.81245520763547</c:v>
                </c:pt>
                <c:pt idx="154">
                  <c:v>104.45224842723478</c:v>
                </c:pt>
                <c:pt idx="155">
                  <c:v>106.54628941706461</c:v>
                </c:pt>
                <c:pt idx="156">
                  <c:v>107.29651651043574</c:v>
                </c:pt>
                <c:pt idx="157">
                  <c:v>106.97437616669167</c:v>
                </c:pt>
                <c:pt idx="158">
                  <c:v>108.43974109222572</c:v>
                </c:pt>
                <c:pt idx="159">
                  <c:v>107.42273787597324</c:v>
                </c:pt>
                <c:pt idx="160">
                  <c:v>106.65722735659728</c:v>
                </c:pt>
                <c:pt idx="161">
                  <c:v>107.73371527695582</c:v>
                </c:pt>
                <c:pt idx="162">
                  <c:v>105.03486255280778</c:v>
                </c:pt>
                <c:pt idx="163">
                  <c:v>104.83686422598339</c:v>
                </c:pt>
                <c:pt idx="164">
                  <c:v>103.84011461367044</c:v>
                </c:pt>
                <c:pt idx="165">
                  <c:v>102.37747902871322</c:v>
                </c:pt>
                <c:pt idx="166">
                  <c:v>103.30880303307428</c:v>
                </c:pt>
                <c:pt idx="167">
                  <c:v>104.34284298016277</c:v>
                </c:pt>
                <c:pt idx="168">
                  <c:v>104.64961574666742</c:v>
                </c:pt>
                <c:pt idx="169">
                  <c:v>105.34406558234818</c:v>
                </c:pt>
                <c:pt idx="170">
                  <c:v>103.13483878614534</c:v>
                </c:pt>
                <c:pt idx="171">
                  <c:v>104.49426354682143</c:v>
                </c:pt>
                <c:pt idx="172">
                  <c:v>103.71603782253955</c:v>
                </c:pt>
                <c:pt idx="173">
                  <c:v>100.66118553982788</c:v>
                </c:pt>
                <c:pt idx="174">
                  <c:v>101.85187685790613</c:v>
                </c:pt>
                <c:pt idx="175">
                  <c:v>102.21225565582732</c:v>
                </c:pt>
                <c:pt idx="176">
                  <c:v>102.93696359904146</c:v>
                </c:pt>
                <c:pt idx="177">
                  <c:v>103.39322396860514</c:v>
                </c:pt>
                <c:pt idx="178">
                  <c:v>101.79087939194359</c:v>
                </c:pt>
                <c:pt idx="179">
                  <c:v>103.21180580581803</c:v>
                </c:pt>
                <c:pt idx="180">
                  <c:v>103.44486785956121</c:v>
                </c:pt>
                <c:pt idx="181">
                  <c:v>102.35949532923335</c:v>
                </c:pt>
                <c:pt idx="182">
                  <c:v>102.37707402512697</c:v>
                </c:pt>
                <c:pt idx="183">
                  <c:v>103.23877251541302</c:v>
                </c:pt>
                <c:pt idx="184">
                  <c:v>103.06783689494044</c:v>
                </c:pt>
                <c:pt idx="185">
                  <c:v>104.29479249448515</c:v>
                </c:pt>
                <c:pt idx="186">
                  <c:v>108.09414740876129</c:v>
                </c:pt>
                <c:pt idx="187">
                  <c:v>109.85460631712526</c:v>
                </c:pt>
                <c:pt idx="188">
                  <c:v>109.13762545054985</c:v>
                </c:pt>
                <c:pt idx="189">
                  <c:v>109.85789138360745</c:v>
                </c:pt>
                <c:pt idx="190">
                  <c:v>107.80088576678445</c:v>
                </c:pt>
                <c:pt idx="191">
                  <c:v>110.08735339808359</c:v>
                </c:pt>
                <c:pt idx="192">
                  <c:v>112.38030018661912</c:v>
                </c:pt>
                <c:pt idx="193">
                  <c:v>111.38970932943236</c:v>
                </c:pt>
                <c:pt idx="194">
                  <c:v>109.74406515750213</c:v>
                </c:pt>
                <c:pt idx="195">
                  <c:v>111.12276353577749</c:v>
                </c:pt>
                <c:pt idx="196">
                  <c:v>111.49328579190583</c:v>
                </c:pt>
                <c:pt idx="197">
                  <c:v>108.84071701864131</c:v>
                </c:pt>
                <c:pt idx="198">
                  <c:v>109.95643138019712</c:v>
                </c:pt>
                <c:pt idx="199">
                  <c:v>108.53631249954971</c:v>
                </c:pt>
                <c:pt idx="200">
                  <c:v>110.26802221757798</c:v>
                </c:pt>
                <c:pt idx="201">
                  <c:v>112.02891153138647</c:v>
                </c:pt>
                <c:pt idx="202">
                  <c:v>114.11647340604108</c:v>
                </c:pt>
                <c:pt idx="203">
                  <c:v>115.83997001528438</c:v>
                </c:pt>
                <c:pt idx="204">
                  <c:v>116.19831998923102</c:v>
                </c:pt>
                <c:pt idx="205">
                  <c:v>117.33187192983527</c:v>
                </c:pt>
                <c:pt idx="206">
                  <c:v>117.85318981884292</c:v>
                </c:pt>
                <c:pt idx="207">
                  <c:v>119.58856468200588</c:v>
                </c:pt>
                <c:pt idx="208">
                  <c:v>120.63131472464181</c:v>
                </c:pt>
                <c:pt idx="209">
                  <c:v>120.69974767528912</c:v>
                </c:pt>
                <c:pt idx="210">
                  <c:v>120.79403844779353</c:v>
                </c:pt>
                <c:pt idx="211">
                  <c:v>122.85858396382545</c:v>
                </c:pt>
                <c:pt idx="212">
                  <c:v>120.6986541910215</c:v>
                </c:pt>
                <c:pt idx="213">
                  <c:v>122.4098445110686</c:v>
                </c:pt>
                <c:pt idx="214">
                  <c:v>126.74037331134622</c:v>
                </c:pt>
                <c:pt idx="215">
                  <c:v>126.92741137156001</c:v>
                </c:pt>
                <c:pt idx="216">
                  <c:v>127.32828013573126</c:v>
                </c:pt>
                <c:pt idx="217">
                  <c:v>125.9845561071667</c:v>
                </c:pt>
                <c:pt idx="218">
                  <c:v>126.40815244053077</c:v>
                </c:pt>
                <c:pt idx="219">
                  <c:v>128.70572629726055</c:v>
                </c:pt>
                <c:pt idx="220">
                  <c:v>129.85316576749432</c:v>
                </c:pt>
                <c:pt idx="221">
                  <c:v>131.15927782250549</c:v>
                </c:pt>
                <c:pt idx="222">
                  <c:v>132.19051807196183</c:v>
                </c:pt>
                <c:pt idx="223">
                  <c:v>132.3002485001268</c:v>
                </c:pt>
                <c:pt idx="224">
                  <c:v>134.60961834795458</c:v>
                </c:pt>
                <c:pt idx="225">
                  <c:v>133.48469041102646</c:v>
                </c:pt>
                <c:pt idx="226">
                  <c:v>133.02687615915085</c:v>
                </c:pt>
                <c:pt idx="227">
                  <c:v>132.25796416731478</c:v>
                </c:pt>
                <c:pt idx="228">
                  <c:v>133.46708254092292</c:v>
                </c:pt>
                <c:pt idx="229">
                  <c:v>129.71204539636639</c:v>
                </c:pt>
                <c:pt idx="230">
                  <c:v>130.83961931936611</c:v>
                </c:pt>
                <c:pt idx="231">
                  <c:v>128.65875835738257</c:v>
                </c:pt>
                <c:pt idx="232">
                  <c:v>131.13289649237004</c:v>
                </c:pt>
                <c:pt idx="233">
                  <c:v>128.58218831586265</c:v>
                </c:pt>
                <c:pt idx="234">
                  <c:v>127.97459295067712</c:v>
                </c:pt>
                <c:pt idx="235">
                  <c:v>125.50141104427053</c:v>
                </c:pt>
                <c:pt idx="236">
                  <c:v>127.0245084227075</c:v>
                </c:pt>
                <c:pt idx="237">
                  <c:v>126.0517432840339</c:v>
                </c:pt>
                <c:pt idx="238">
                  <c:v>127.41975237651947</c:v>
                </c:pt>
                <c:pt idx="239">
                  <c:v>129.18321677199847</c:v>
                </c:pt>
                <c:pt idx="240">
                  <c:v>129.59931417146439</c:v>
                </c:pt>
                <c:pt idx="241">
                  <c:v>127.34488510259264</c:v>
                </c:pt>
                <c:pt idx="242">
                  <c:v>129.87862205251133</c:v>
                </c:pt>
                <c:pt idx="243">
                  <c:v>132.50855058622895</c:v>
                </c:pt>
                <c:pt idx="244">
                  <c:v>132.6524834754396</c:v>
                </c:pt>
                <c:pt idx="245">
                  <c:v>133.38555471685657</c:v>
                </c:pt>
                <c:pt idx="246">
                  <c:v>133.42962240658468</c:v>
                </c:pt>
                <c:pt idx="247">
                  <c:v>133.62625988115437</c:v>
                </c:pt>
                <c:pt idx="248">
                  <c:v>131.90405136157497</c:v>
                </c:pt>
                <c:pt idx="249">
                  <c:v>132.69284151338894</c:v>
                </c:pt>
                <c:pt idx="250">
                  <c:v>133.33480100789723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0-E143-B9C2-FE039F101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50399"/>
        <c:axId val="1350944527"/>
      </c:scatterChart>
      <c:valAx>
        <c:axId val="14482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44527"/>
        <c:crosses val="autoZero"/>
        <c:crossBetween val="midCat"/>
      </c:valAx>
      <c:valAx>
        <c:axId val="13509445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5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63500</xdr:rowOff>
    </xdr:from>
    <xdr:to>
      <xdr:col>15</xdr:col>
      <xdr:colOff>88900</xdr:colOff>
      <xdr:row>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6D962-CDE4-BD4E-B3AB-1C2B185BB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B66B-9BA7-6748-8969-38459675A917}">
  <sheetPr codeName="Sheet1"/>
  <dimension ref="A1:AJ75"/>
  <sheetViews>
    <sheetView zoomScale="75" workbookViewId="0">
      <selection activeCell="B29" sqref="B29"/>
    </sheetView>
  </sheetViews>
  <sheetFormatPr baseColWidth="10" defaultRowHeight="16" x14ac:dyDescent="0.2"/>
  <cols>
    <col min="1" max="1" width="10.83203125" style="10"/>
    <col min="2" max="2" width="15.33203125" style="10" bestFit="1" customWidth="1"/>
    <col min="3" max="3" width="10.83203125" style="10"/>
    <col min="4" max="4" width="15.33203125" style="10" bestFit="1" customWidth="1"/>
    <col min="5" max="5" width="14.83203125" style="10" bestFit="1" customWidth="1"/>
    <col min="6" max="6" width="10.83203125" style="11"/>
    <col min="7" max="36" width="10.83203125" style="9"/>
  </cols>
  <sheetData>
    <row r="1" spans="2:36" ht="17" thickBot="1" x14ac:dyDescent="0.25">
      <c r="F1" s="33" t="s">
        <v>13</v>
      </c>
      <c r="G1" s="13">
        <v>0</v>
      </c>
      <c r="H1" s="17">
        <f>IF($C$11&gt;=1,1,"")</f>
        <v>1</v>
      </c>
      <c r="I1" s="17">
        <f>IF($C$11&gt;=2,2,"")</f>
        <v>2</v>
      </c>
      <c r="J1" s="17">
        <f>IF($C$11&gt;=3,3,"")</f>
        <v>3</v>
      </c>
      <c r="K1" s="17">
        <f>IF($C$11&gt;=4,4,"")</f>
        <v>4</v>
      </c>
      <c r="L1" s="17">
        <f>IF($C$11&gt;=5,5,"")</f>
        <v>5</v>
      </c>
      <c r="M1" s="17">
        <f>IF($C$11&gt;=6,6,"")</f>
        <v>6</v>
      </c>
      <c r="N1" s="17" t="str">
        <f>IF($C$11&gt;=7,7,"")</f>
        <v/>
      </c>
      <c r="O1" s="17" t="str">
        <f>IF($C$11&gt;=8,8,"")</f>
        <v/>
      </c>
      <c r="P1" s="17" t="str">
        <f>IF($C$11&gt;=9,9,"")</f>
        <v/>
      </c>
      <c r="Q1" s="12" t="str">
        <f>IF($C$11&gt;=10,10,"")</f>
        <v/>
      </c>
    </row>
    <row r="2" spans="2:36" x14ac:dyDescent="0.2">
      <c r="F2" s="34" t="s">
        <v>14</v>
      </c>
      <c r="G2" s="24">
        <f t="shared" ref="G2:L2" si="0">IFERROR(G1*$C$15,"")</f>
        <v>0</v>
      </c>
      <c r="H2" s="24">
        <f t="shared" si="0"/>
        <v>1.3888888888888888E-2</v>
      </c>
      <c r="I2" s="24">
        <f t="shared" si="0"/>
        <v>2.7777777777777776E-2</v>
      </c>
      <c r="J2" s="24">
        <f t="shared" si="0"/>
        <v>4.1666666666666664E-2</v>
      </c>
      <c r="K2" s="24">
        <f t="shared" si="0"/>
        <v>5.5555555555555552E-2</v>
      </c>
      <c r="L2" s="24">
        <f t="shared" si="0"/>
        <v>6.9444444444444448E-2</v>
      </c>
      <c r="M2" s="24">
        <f t="shared" ref="M2" si="1">IFERROR(M1*$C$15,"")</f>
        <v>8.3333333333333329E-2</v>
      </c>
      <c r="N2" s="24" t="str">
        <f t="shared" ref="N2" si="2">IFERROR(N1*$C$15,"")</f>
        <v/>
      </c>
      <c r="O2" s="24" t="str">
        <f t="shared" ref="O2" si="3">IFERROR(O1*$C$15,"")</f>
        <v/>
      </c>
      <c r="P2" s="24" t="str">
        <f t="shared" ref="P2" si="4">IFERROR(P1*$C$15,"")</f>
        <v/>
      </c>
      <c r="Q2" s="26" t="str">
        <f t="shared" ref="Q2" si="5">IFERROR(Q1*$C$15,"")</f>
        <v/>
      </c>
    </row>
    <row r="3" spans="2:36" x14ac:dyDescent="0.2">
      <c r="F3" s="35" t="s">
        <v>15</v>
      </c>
      <c r="G3" s="24"/>
      <c r="H3" s="24">
        <f t="shared" ref="H3:Q3" si="6">IFERROR(U^H1,"")</f>
        <v>1.0151753685227731</v>
      </c>
      <c r="I3" s="24">
        <f t="shared" si="6"/>
        <v>1.0305810288553483</v>
      </c>
      <c r="J3" s="24">
        <f t="shared" si="6"/>
        <v>1.0462204757608069</v>
      </c>
      <c r="K3" s="24">
        <f t="shared" si="6"/>
        <v>1.0620972570365483</v>
      </c>
      <c r="L3" s="24">
        <f t="shared" si="6"/>
        <v>1.0782149743191045</v>
      </c>
      <c r="M3" s="24">
        <f t="shared" si="6"/>
        <v>1.0945772839011694</v>
      </c>
      <c r="N3" s="24" t="str">
        <f t="shared" si="6"/>
        <v/>
      </c>
      <c r="O3" s="24" t="str">
        <f t="shared" si="6"/>
        <v/>
      </c>
      <c r="P3" s="24" t="str">
        <f t="shared" si="6"/>
        <v/>
      </c>
      <c r="Q3" s="26" t="str">
        <f t="shared" si="6"/>
        <v/>
      </c>
    </row>
    <row r="4" spans="2:36" ht="17" thickBot="1" x14ac:dyDescent="0.25">
      <c r="F4" s="36" t="s">
        <v>16</v>
      </c>
      <c r="G4" s="25"/>
      <c r="H4" s="25">
        <f t="shared" ref="H4:Q4" si="7">IFERROR(D^H1,"")</f>
        <v>0.98505148076548044</v>
      </c>
      <c r="I4" s="25">
        <f t="shared" si="7"/>
        <v>0.97032641975826572</v>
      </c>
      <c r="J4" s="25">
        <f t="shared" si="7"/>
        <v>0.95582147660874683</v>
      </c>
      <c r="K4" s="25">
        <f t="shared" si="7"/>
        <v>0.94153336088089412</v>
      </c>
      <c r="L4" s="25">
        <f t="shared" si="7"/>
        <v>0.92745883132582418</v>
      </c>
      <c r="M4" s="25">
        <f t="shared" si="7"/>
        <v>0.91359469514652514</v>
      </c>
      <c r="N4" s="25" t="str">
        <f t="shared" si="7"/>
        <v/>
      </c>
      <c r="O4" s="25" t="str">
        <f t="shared" si="7"/>
        <v/>
      </c>
      <c r="P4" s="25" t="str">
        <f t="shared" si="7"/>
        <v/>
      </c>
      <c r="Q4" s="27" t="str">
        <f t="shared" si="7"/>
        <v/>
      </c>
    </row>
    <row r="5" spans="2:36" x14ac:dyDescent="0.2"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AJ5"/>
    </row>
    <row r="6" spans="2:36" x14ac:dyDescent="0.2">
      <c r="G6" s="19"/>
      <c r="H6" s="19"/>
      <c r="I6" s="19"/>
      <c r="J6" s="19"/>
      <c r="K6" s="19"/>
      <c r="L6" s="19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AJ6"/>
    </row>
    <row r="7" spans="2:36" ht="17" thickBot="1" x14ac:dyDescent="0.25">
      <c r="G7" s="19"/>
      <c r="H7" s="19"/>
      <c r="I7" s="19"/>
      <c r="J7" s="19"/>
      <c r="K7" s="19"/>
      <c r="L7" s="19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AJ7"/>
    </row>
    <row r="8" spans="2:36" ht="17" thickBot="1" x14ac:dyDescent="0.25">
      <c r="B8" s="1" t="s">
        <v>6</v>
      </c>
      <c r="C8" s="2">
        <v>197.12</v>
      </c>
      <c r="G8" s="19"/>
      <c r="H8" s="19"/>
      <c r="I8" s="19"/>
      <c r="J8" s="19"/>
      <c r="K8" s="19"/>
      <c r="L8" s="19"/>
      <c r="M8" s="20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AJ8"/>
    </row>
    <row r="9" spans="2:36" x14ac:dyDescent="0.2">
      <c r="B9" s="3" t="s">
        <v>5</v>
      </c>
      <c r="C9" s="4">
        <v>197.5</v>
      </c>
      <c r="G9" s="19"/>
      <c r="H9" s="19"/>
      <c r="I9" s="19"/>
      <c r="J9" s="19"/>
      <c r="K9" s="19"/>
      <c r="L9" s="19"/>
      <c r="M9" s="20"/>
      <c r="N9" s="19"/>
      <c r="O9" s="21"/>
      <c r="P9" s="19"/>
      <c r="Q9" s="19"/>
      <c r="R9" s="19"/>
      <c r="S9" s="19"/>
      <c r="T9" s="19"/>
      <c r="U9" s="19"/>
      <c r="V9" s="19"/>
      <c r="W9" s="19"/>
      <c r="X9" s="19"/>
      <c r="AJ9"/>
    </row>
    <row r="10" spans="2:36" x14ac:dyDescent="0.2">
      <c r="B10" s="3" t="s">
        <v>10</v>
      </c>
      <c r="C10" s="8">
        <v>8.3333333333333329E-2</v>
      </c>
      <c r="G10" s="19"/>
      <c r="H10" s="19"/>
      <c r="I10" s="19"/>
      <c r="J10" s="19"/>
      <c r="K10" s="19"/>
      <c r="L10" s="19"/>
      <c r="M10" s="20"/>
      <c r="N10" s="19"/>
      <c r="O10" s="22"/>
      <c r="P10" s="19"/>
      <c r="Q10" s="19"/>
      <c r="R10" s="19"/>
      <c r="S10" s="19"/>
      <c r="T10" s="19"/>
      <c r="U10" s="19"/>
      <c r="V10" s="19"/>
      <c r="W10" s="19"/>
      <c r="X10" s="19"/>
      <c r="AJ10"/>
    </row>
    <row r="11" spans="2:36" ht="17" thickBot="1" x14ac:dyDescent="0.25">
      <c r="B11" s="3" t="s">
        <v>7</v>
      </c>
      <c r="C11" s="5">
        <v>6</v>
      </c>
      <c r="G11" s="19"/>
      <c r="H11" s="19"/>
      <c r="I11" s="19"/>
      <c r="J11" s="19"/>
      <c r="K11" s="19"/>
      <c r="L11" s="19"/>
      <c r="M11" s="20"/>
      <c r="N11" s="19"/>
      <c r="O11" s="23"/>
      <c r="P11" s="19"/>
      <c r="Q11" s="19"/>
      <c r="R11" s="19"/>
      <c r="S11" s="19"/>
      <c r="T11" s="19"/>
      <c r="U11" s="19"/>
      <c r="V11" s="19"/>
      <c r="W11" s="19"/>
      <c r="X11" s="19"/>
      <c r="AJ11"/>
    </row>
    <row r="12" spans="2:36" ht="17" thickBot="1" x14ac:dyDescent="0.25">
      <c r="B12" s="3" t="s">
        <v>8</v>
      </c>
      <c r="C12" s="28">
        <v>0.1278</v>
      </c>
      <c r="G12" s="19"/>
      <c r="H12" s="19"/>
      <c r="I12" s="19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AJ12"/>
    </row>
    <row r="13" spans="2:36" x14ac:dyDescent="0.2">
      <c r="B13" s="6" t="s">
        <v>4</v>
      </c>
      <c r="C13" s="28">
        <v>2.5499999999999998E-2</v>
      </c>
      <c r="G13" s="19"/>
      <c r="H13" s="19"/>
      <c r="I13" s="19"/>
      <c r="J13" s="19"/>
      <c r="K13" s="19"/>
      <c r="L13" s="19"/>
      <c r="M13" s="20"/>
      <c r="N13" s="21" t="str">
        <f>IFERROR($G$41*N$3,"")</f>
        <v/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AJ13"/>
    </row>
    <row r="14" spans="2:36" x14ac:dyDescent="0.2">
      <c r="B14" s="3" t="s">
        <v>9</v>
      </c>
      <c r="C14" s="28">
        <v>0.02</v>
      </c>
      <c r="D14" s="38"/>
      <c r="G14" s="19"/>
      <c r="H14" s="19"/>
      <c r="I14" s="19"/>
      <c r="J14" s="19"/>
      <c r="K14" s="19"/>
      <c r="L14" s="19"/>
      <c r="M14" s="20"/>
      <c r="N14" s="22" t="str">
        <f>IFERROR(IF(N$1=$C$11,MAX(N13-$C$9,0),MAX((($C$19*O10+$C$20*O18))*EXP(-$C$14*$C$15),(N13-$C$9))),"")</f>
        <v/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AJ14"/>
    </row>
    <row r="15" spans="2:36" ht="17" thickBot="1" x14ac:dyDescent="0.25">
      <c r="B15" s="7" t="s">
        <v>3</v>
      </c>
      <c r="C15" s="8">
        <f>C10/C11</f>
        <v>1.3888888888888888E-2</v>
      </c>
      <c r="G15" s="19"/>
      <c r="H15" s="19"/>
      <c r="I15" s="19"/>
      <c r="J15" s="19"/>
      <c r="K15" s="19"/>
      <c r="L15" s="19"/>
      <c r="M15" s="20"/>
      <c r="N15" s="23" t="str">
        <f>IFERROR(IF(N$1=$C$11,MAX(-N13+$C$9,0),MAX((($C$19*O11+$C$20*O19))*EXP(-$C$14*$C$15),(-N13+$C$9))),"")</f>
        <v/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AJ15"/>
    </row>
    <row r="16" spans="2:36" ht="17" thickBot="1" x14ac:dyDescent="0.25">
      <c r="B16" s="6" t="s">
        <v>0</v>
      </c>
      <c r="C16" s="8">
        <f>EXP(C12*SQRT(C15))</f>
        <v>1.0151753685227731</v>
      </c>
      <c r="G16" s="19"/>
      <c r="H16" s="19"/>
      <c r="I16" s="19"/>
      <c r="J16" s="19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AJ16"/>
    </row>
    <row r="17" spans="2:36" x14ac:dyDescent="0.2">
      <c r="B17" s="6" t="s">
        <v>1</v>
      </c>
      <c r="C17" s="8">
        <f>1/C16</f>
        <v>0.98505148076548044</v>
      </c>
      <c r="G17" s="19"/>
      <c r="H17" s="19"/>
      <c r="I17" s="19"/>
      <c r="J17" s="19"/>
      <c r="K17" s="19"/>
      <c r="L17" s="19"/>
      <c r="M17" s="21">
        <f>IFERROR($G$41*M$3,"")</f>
        <v>215.76307420259852</v>
      </c>
      <c r="N17" s="19"/>
      <c r="O17" s="21"/>
      <c r="P17" s="19"/>
      <c r="Q17" s="19"/>
      <c r="R17" s="19"/>
      <c r="S17" s="19"/>
      <c r="T17" s="19"/>
      <c r="U17" s="19"/>
      <c r="V17" s="19"/>
      <c r="W17" s="19"/>
      <c r="X17" s="19"/>
      <c r="AJ17"/>
    </row>
    <row r="18" spans="2:36" x14ac:dyDescent="0.2">
      <c r="B18" s="6" t="s">
        <v>2</v>
      </c>
      <c r="C18" s="8">
        <f>EXP((C14-C13)*C15)</f>
        <v>0.99992361402866803</v>
      </c>
      <c r="G18" s="20"/>
      <c r="H18" s="20"/>
      <c r="I18" s="20"/>
      <c r="J18" s="20"/>
      <c r="K18" s="20"/>
      <c r="L18" s="20"/>
      <c r="M18" s="22">
        <f>IFERROR(IF(M$1=$C$11,MAX(M17-$C$9,0),MAX((($C$19*N14+$C$20*N22))*EXP(-$C$14*$C$15),(M17-$C$9))),"")</f>
        <v>18.263074202598517</v>
      </c>
      <c r="N18" s="19"/>
      <c r="O18" s="22"/>
      <c r="P18" s="19"/>
      <c r="Q18" s="19"/>
      <c r="R18" s="19"/>
      <c r="S18" s="19"/>
      <c r="T18" s="19"/>
      <c r="U18" s="19"/>
      <c r="V18" s="19"/>
      <c r="W18" s="19"/>
      <c r="X18" s="19"/>
      <c r="AJ18"/>
    </row>
    <row r="19" spans="2:36" ht="17" thickBot="1" x14ac:dyDescent="0.25">
      <c r="B19" s="6" t="s">
        <v>11</v>
      </c>
      <c r="C19" s="8">
        <f>(C18-C17)/(C16-C17)</f>
        <v>0.49369900004315342</v>
      </c>
      <c r="G19" s="20"/>
      <c r="H19" s="20"/>
      <c r="I19" s="20"/>
      <c r="J19" s="20"/>
      <c r="K19" s="20"/>
      <c r="L19" s="20"/>
      <c r="M19" s="23">
        <f>IFERROR(IF(M$1=$C$11,MAX(-M17+$C$9,0),MAX((($C$19*N15+$C$20*N23))*EXP(-$C$14*$C$15),(-M17+$C$9))),"")</f>
        <v>0</v>
      </c>
      <c r="N19" s="19"/>
      <c r="O19" s="23"/>
      <c r="P19" s="19"/>
      <c r="Q19" s="19"/>
      <c r="R19" s="19"/>
      <c r="S19" s="19"/>
      <c r="T19" s="19"/>
      <c r="U19" s="19"/>
      <c r="V19" s="19"/>
      <c r="W19" s="19"/>
      <c r="X19" s="19"/>
      <c r="AJ19"/>
    </row>
    <row r="20" spans="2:36" ht="17" thickBot="1" x14ac:dyDescent="0.25">
      <c r="B20" s="15" t="s">
        <v>12</v>
      </c>
      <c r="C20" s="16">
        <f>1-C19</f>
        <v>0.50630099995684663</v>
      </c>
      <c r="G20" s="20"/>
      <c r="H20" s="20"/>
      <c r="I20" s="20"/>
      <c r="J20" s="20"/>
      <c r="K20" s="20"/>
      <c r="L20" s="20"/>
      <c r="M20" s="20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AJ20"/>
    </row>
    <row r="21" spans="2:36" x14ac:dyDescent="0.2">
      <c r="G21" s="20"/>
      <c r="H21" s="20"/>
      <c r="I21" s="20"/>
      <c r="J21" s="20"/>
      <c r="K21" s="20"/>
      <c r="L21" s="21">
        <f>IFERROR($G$41*L$3,"")</f>
        <v>212.53773573778187</v>
      </c>
      <c r="M21" s="20"/>
      <c r="N21" s="21" t="str">
        <f>IFERROR($G$41*I$4*N$3,"")</f>
        <v/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AJ21"/>
    </row>
    <row r="22" spans="2:36" x14ac:dyDescent="0.2">
      <c r="G22" s="20"/>
      <c r="H22" s="20"/>
      <c r="I22" s="20"/>
      <c r="J22" s="20"/>
      <c r="K22" s="20"/>
      <c r="L22" s="22">
        <f>IFERROR(IF(L$1=$C$11,MAX(L21-$C$9,0),MAX((($C$19*M18+$C$20*M26))*EXP(-$C$14*$C$15),(L21-$C$9))),"")</f>
        <v>15.037735737781873</v>
      </c>
      <c r="M22" s="20"/>
      <c r="N22" s="22" t="str">
        <f>IFERROR(IF(N$1=$C$11,MAX(N21-$C$9,0),MAX((($C$19*O18+$C$20*O26))*EXP(-$C$14*$C$15),(N21-$C$9))),"")</f>
        <v/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AJ22"/>
    </row>
    <row r="23" spans="2:36" ht="17" thickBot="1" x14ac:dyDescent="0.25">
      <c r="B23" s="10" t="s">
        <v>17</v>
      </c>
      <c r="C23" s="29">
        <f>G42</f>
        <v>2.6115565071497095</v>
      </c>
      <c r="D23" s="10" t="s">
        <v>19</v>
      </c>
      <c r="E23" s="10">
        <f>(H38-H46)/(H37-H45)</f>
        <v>0.48286152532724835</v>
      </c>
      <c r="G23" s="20"/>
      <c r="H23" s="20"/>
      <c r="I23" s="20"/>
      <c r="J23" s="20"/>
      <c r="K23" s="20"/>
      <c r="L23" s="23">
        <f>IFERROR(IF(L$1=$C$11,MAX(-L21+$C$9,0),MAX((($C$19*M19+$C$20*M27))*EXP(-$C$14*$C$15),(-L21+$C$9))),"")</f>
        <v>0</v>
      </c>
      <c r="M23" s="20"/>
      <c r="N23" s="23" t="str">
        <f>IFERROR(IF(N$1=$C$11,MAX(-N21+$C$9,0),MAX((($C$19*O19+$C$20*O27))*EXP(-$C$14*$C$15),(-N21+$C$9))),"")</f>
        <v/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AJ23"/>
    </row>
    <row r="24" spans="2:36" ht="17" thickBot="1" x14ac:dyDescent="0.25">
      <c r="B24" s="10" t="s">
        <v>18</v>
      </c>
      <c r="C24" s="29">
        <f>G43</f>
        <v>3.0766278981720392</v>
      </c>
      <c r="D24" s="10" t="s">
        <v>19</v>
      </c>
      <c r="E24" s="10">
        <f>(H39-H47)/(H37-H45)</f>
        <v>-0.51652698007355879</v>
      </c>
      <c r="G24" s="20"/>
      <c r="H24" s="20"/>
      <c r="I24" s="20"/>
      <c r="J24" s="20"/>
      <c r="K24" s="20"/>
      <c r="L24" s="20"/>
      <c r="M24" s="20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AJ24"/>
    </row>
    <row r="25" spans="2:36" x14ac:dyDescent="0.2">
      <c r="G25" s="20"/>
      <c r="H25" s="20"/>
      <c r="I25" s="20"/>
      <c r="J25" s="20"/>
      <c r="K25" s="21">
        <f>IFERROR($G$41*K$3,"")</f>
        <v>209.36061130704442</v>
      </c>
      <c r="L25" s="20"/>
      <c r="M25" s="21">
        <f>IFERROR($G$41*I$4*M$3,"")</f>
        <v>209.36061130704445</v>
      </c>
      <c r="N25" s="19"/>
      <c r="O25" s="21"/>
      <c r="P25" s="19"/>
      <c r="Q25" s="19"/>
      <c r="R25" s="19"/>
      <c r="S25" s="19"/>
      <c r="T25" s="19"/>
      <c r="U25" s="19"/>
      <c r="V25" s="19"/>
      <c r="W25" s="19"/>
      <c r="X25" s="19"/>
      <c r="AJ25"/>
    </row>
    <row r="26" spans="2:36" x14ac:dyDescent="0.2">
      <c r="E26" s="14"/>
      <c r="G26" s="20"/>
      <c r="H26" s="20"/>
      <c r="I26" s="20"/>
      <c r="J26" s="20"/>
      <c r="K26" s="22">
        <f>IFERROR(IF(K$1=$C$11,MAX(K25-$C$9,0),MAX((($C$19*L22+$C$20*L30))*EXP(-$C$14*$C$15),(K25-$C$9))),"")</f>
        <v>11.860611307044422</v>
      </c>
      <c r="L26" s="20"/>
      <c r="M26" s="22">
        <f>IFERROR(IF(M$1=$C$11,MAX(M25-$C$9,0),MAX((($C$19*N22+$C$20*N30))*EXP(-$C$14*$C$15),(M25-$C$9))),"")</f>
        <v>11.860611307044451</v>
      </c>
      <c r="N26" s="19"/>
      <c r="O26" s="22"/>
      <c r="P26" s="19"/>
      <c r="Q26" s="19"/>
      <c r="R26" s="19"/>
      <c r="S26" s="19"/>
      <c r="T26" s="19"/>
      <c r="U26" s="19"/>
      <c r="V26" s="19"/>
      <c r="W26" s="19"/>
      <c r="X26" s="19"/>
      <c r="AJ26"/>
    </row>
    <row r="27" spans="2:36" ht="17" thickBot="1" x14ac:dyDescent="0.25">
      <c r="G27" s="20"/>
      <c r="H27" s="20"/>
      <c r="I27" s="20"/>
      <c r="J27" s="20"/>
      <c r="K27" s="23">
        <f>IFERROR(IF(K$1=$C$11,MAX(-K25+$C$9,0),MAX((($C$19*L23+$C$20*L31))*EXP(-$C$14*$C$15),(-K25+$C$9))),"")</f>
        <v>0</v>
      </c>
      <c r="L27" s="20"/>
      <c r="M27" s="23">
        <f>IFERROR(IF(M$1=$C$11,MAX(-M25+$C$9,0),MAX((($C$19*N23+$C$20*N31))*EXP(-$C$14*$C$15),(-M25+$C$9))),"")</f>
        <v>0</v>
      </c>
      <c r="N27" s="19"/>
      <c r="O27" s="23"/>
      <c r="P27" s="19"/>
      <c r="Q27" s="19"/>
      <c r="R27" s="19"/>
      <c r="S27" s="19"/>
      <c r="T27" s="19"/>
      <c r="U27" s="19"/>
      <c r="V27" s="19"/>
      <c r="W27" s="19"/>
      <c r="X27" s="19"/>
      <c r="AJ27"/>
    </row>
    <row r="28" spans="2:36" ht="17" thickBot="1" x14ac:dyDescent="0.25">
      <c r="B28" s="37"/>
      <c r="G28" s="20"/>
      <c r="H28" s="20"/>
      <c r="I28" s="20"/>
      <c r="J28" s="20"/>
      <c r="K28" s="20"/>
      <c r="L28" s="20"/>
      <c r="M28" s="20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AJ28"/>
    </row>
    <row r="29" spans="2:36" x14ac:dyDescent="0.2">
      <c r="G29" s="20"/>
      <c r="H29" s="20"/>
      <c r="I29" s="20"/>
      <c r="J29" s="21">
        <f>IFERROR($G$41*J$3,"")</f>
        <v>206.23098018197027</v>
      </c>
      <c r="K29" s="20"/>
      <c r="L29" s="21">
        <f>IFERROR($G$41*I$4*L$3,"")</f>
        <v>206.23098018197032</v>
      </c>
      <c r="M29" s="20"/>
      <c r="N29" s="21" t="str">
        <f>IFERROR($G$41*K$4*N$3,"")</f>
        <v/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AJ29"/>
    </row>
    <row r="30" spans="2:36" x14ac:dyDescent="0.2">
      <c r="G30" s="20"/>
      <c r="H30" s="20"/>
      <c r="I30" s="20"/>
      <c r="J30" s="22">
        <f>IFERROR(IF(J$1=$C$11,MAX(J29-$C$9,0),MAX((($C$19*K26+$C$20*K34))*EXP(-$C$14*$C$15),(J29-$C$9))),"")</f>
        <v>8.7493367333899563</v>
      </c>
      <c r="K30" s="20"/>
      <c r="L30" s="22">
        <f>IFERROR(IF(L$1=$C$11,MAX(L29-$C$9,0),MAX((($C$19*M26+$C$20*M34))*EXP(-$C$14*$C$15),(L29-$C$9))),"")</f>
        <v>8.7309801819703239</v>
      </c>
      <c r="M30" s="20"/>
      <c r="N30" s="22" t="str">
        <f>IFERROR(IF(N$1=$C$11,MAX(N29-$C$9,0),MAX((($C$19*O26+$C$20*O34))*EXP(-$C$14*$C$15),(N29-$C$9))),"")</f>
        <v/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AJ30"/>
    </row>
    <row r="31" spans="2:36" ht="17" thickBot="1" x14ac:dyDescent="0.25">
      <c r="G31" s="20"/>
      <c r="H31" s="20"/>
      <c r="I31" s="20"/>
      <c r="J31" s="23">
        <f>IFERROR(IF(J$1=$C$11,MAX(-J29+$C$9,0),MAX((($C$19*K27+$C$20*K35))*EXP(-$C$14*$C$15),(-J29+$C$9))),"")</f>
        <v>4.9277428894014638E-2</v>
      </c>
      <c r="K31" s="20"/>
      <c r="L31" s="23">
        <f>IFERROR(IF(L$1=$C$11,MAX(-L29+$C$9,0),MAX((($C$19*M27+$C$20*M35))*EXP(-$C$14*$C$15),(-L29+$C$9))),"")</f>
        <v>0</v>
      </c>
      <c r="M31" s="20"/>
      <c r="N31" s="23" t="str">
        <f>IFERROR(IF(N$1=$C$11,MAX(-N29+$C$9,0),MAX((($C$19*O27+$C$20*O35))*EXP(-$C$14*$C$15),(-N29+$C$9))),"")</f>
        <v/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AJ31"/>
    </row>
    <row r="32" spans="2:36" ht="17" thickBot="1" x14ac:dyDescent="0.25">
      <c r="G32" s="20"/>
      <c r="H32" s="20"/>
      <c r="I32" s="20"/>
      <c r="J32" s="20"/>
      <c r="K32" s="20"/>
      <c r="L32" s="20"/>
      <c r="M32" s="2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AJ32"/>
    </row>
    <row r="33" spans="7:36" x14ac:dyDescent="0.2">
      <c r="G33" s="20"/>
      <c r="H33" s="20"/>
      <c r="I33" s="21">
        <f>IFERROR($G$41*I$3,"")</f>
        <v>203.14813240796627</v>
      </c>
      <c r="J33" s="20"/>
      <c r="K33" s="21">
        <f>IFERROR($G$41*I$4*K$3,"")</f>
        <v>203.1481324079663</v>
      </c>
      <c r="L33" s="20"/>
      <c r="M33" s="21">
        <f>IFERROR($G$41*K$4*M$3,"")</f>
        <v>203.14813240796633</v>
      </c>
      <c r="N33" s="19"/>
      <c r="O33" s="21"/>
      <c r="P33" s="19"/>
      <c r="Q33" s="19"/>
      <c r="R33" s="19"/>
      <c r="S33" s="19"/>
      <c r="T33" s="19"/>
      <c r="U33" s="19"/>
      <c r="V33" s="19"/>
      <c r="W33" s="19"/>
      <c r="X33" s="19"/>
      <c r="AJ33"/>
    </row>
    <row r="34" spans="7:36" x14ac:dyDescent="0.2">
      <c r="G34" s="20"/>
      <c r="H34" s="20"/>
      <c r="I34" s="22">
        <f>IFERROR(IF(I$1=$C$11,MAX(I33-$C$9,0),MAX((($C$19*J30+$C$20*J38))*EXP(-$C$14*$C$15),(I33-$C$9))),"")</f>
        <v>6.0998980460865884</v>
      </c>
      <c r="J34" s="20"/>
      <c r="K34" s="22">
        <f>IFERROR(IF(K$1=$C$11,MAX(K33-$C$9,0),MAX((($C$19*L30+$C$20*L38))*EXP(-$C$14*$C$15),(K33-$C$9))),"")</f>
        <v>5.7203037330483575</v>
      </c>
      <c r="L34" s="20"/>
      <c r="M34" s="22">
        <f>IFERROR(IF(M$1=$C$11,MAX(M33-$C$9,0),MAX((($C$19*N30+$C$20*N38))*EXP(-$C$14*$C$15),(M33-$C$9))),"")</f>
        <v>5.6481324079663295</v>
      </c>
      <c r="N34" s="19"/>
      <c r="O34" s="22"/>
      <c r="P34" s="19"/>
      <c r="Q34" s="19"/>
      <c r="R34" s="19"/>
      <c r="S34" s="19"/>
      <c r="T34" s="19"/>
      <c r="U34" s="19"/>
      <c r="V34" s="19"/>
      <c r="W34" s="19"/>
      <c r="X34" s="19"/>
      <c r="AJ34"/>
    </row>
    <row r="35" spans="7:36" ht="17" thickBot="1" x14ac:dyDescent="0.25">
      <c r="G35" s="20"/>
      <c r="H35" s="20"/>
      <c r="I35" s="23">
        <f>IFERROR(IF(I$1=$C$11,MAX(-I33+$C$9,0),MAX((($C$19*J31+$C$20*J39))*EXP(-$C$14*$C$15),(-I33+$C$9))),"")</f>
        <v>0.50615916862111832</v>
      </c>
      <c r="J35" s="20"/>
      <c r="K35" s="23">
        <f>IFERROR(IF(K$1=$C$11,MAX(-K33+$C$9,0),MAX((($C$19*L31+$C$20*L39))*EXP(-$C$14*$C$15),(-K33+$C$9))),"")</f>
        <v>9.7355365630761248E-2</v>
      </c>
      <c r="L35" s="20"/>
      <c r="M35" s="23">
        <f>IFERROR(IF(M$1=$C$11,MAX(-M33+$C$9,0),MAX((($C$19*N31+$C$20*N39))*EXP(-$C$14*$C$15),(-M33+$C$9))),"")</f>
        <v>0</v>
      </c>
      <c r="N35" s="19"/>
      <c r="O35" s="23"/>
      <c r="P35" s="19"/>
      <c r="Q35" s="19"/>
      <c r="R35" s="19"/>
      <c r="S35" s="19"/>
      <c r="T35" s="19"/>
      <c r="U35" s="19"/>
      <c r="V35" s="19"/>
      <c r="W35" s="19"/>
      <c r="X35" s="19"/>
      <c r="AJ35"/>
    </row>
    <row r="36" spans="7:36" ht="17" thickBot="1" x14ac:dyDescent="0.25">
      <c r="G36" s="20"/>
      <c r="H36" s="20"/>
      <c r="I36" s="20"/>
      <c r="J36" s="20"/>
      <c r="K36" s="20"/>
      <c r="L36" s="20"/>
      <c r="M36" s="20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AJ36"/>
    </row>
    <row r="37" spans="7:36" x14ac:dyDescent="0.2">
      <c r="G37" s="20"/>
      <c r="H37" s="21">
        <f>IFERROR($G$41*H$3,"")</f>
        <v>200.11136864320903</v>
      </c>
      <c r="I37" s="20"/>
      <c r="J37" s="21">
        <f>IFERROR($G$41*I$4*J$3,"")</f>
        <v>200.11136864320906</v>
      </c>
      <c r="K37" s="20"/>
      <c r="L37" s="21">
        <f>IFERROR($G$41*K$4*L$3,"")</f>
        <v>200.11136864320912</v>
      </c>
      <c r="M37" s="20"/>
      <c r="N37" s="21" t="str">
        <f>IFERROR($G$41*M$4*N$3,"")</f>
        <v/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AJ37"/>
    </row>
    <row r="38" spans="7:36" x14ac:dyDescent="0.2">
      <c r="G38" s="20"/>
      <c r="H38" s="22">
        <f>IFERROR(IF(H$1=$C$11,MAX(H37-$C$9,0),MAX((($C$19*I34+$C$20*I42))*EXP(-$C$14*$C$15),(H37-$C$9))),"")</f>
        <v>4.0639694100005386</v>
      </c>
      <c r="I38" s="20"/>
      <c r="J38" s="22">
        <f>IFERROR(IF(J$1=$C$11,MAX(J37-$C$9,0),MAX((($C$19*K34+$C$20*K42))*EXP(-$C$14*$C$15),(J37-$C$9))),"")</f>
        <v>3.5197518894971633</v>
      </c>
      <c r="K38" s="20"/>
      <c r="L38" s="22">
        <f>IFERROR(IF(L$1=$C$11,MAX(L37-$C$9,0),MAX((($C$19*M34+$C$20*M42))*EXP(-$C$14*$C$15),(L37-$C$9))),"")</f>
        <v>2.7877028524606207</v>
      </c>
      <c r="M38" s="20"/>
      <c r="N38" s="22" t="str">
        <f>IFERROR(IF(N$1=$C$11,MAX(N37-$C$9,0),MAX((($C$19*O34+$C$20*O42))*EXP(-$C$14*$C$15),(N37-$C$9))),"")</f>
        <v/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AJ38"/>
    </row>
    <row r="39" spans="7:36" ht="17" thickBot="1" x14ac:dyDescent="0.25">
      <c r="G39" s="20"/>
      <c r="H39" s="23">
        <f>IFERROR(IF(H$1=$C$11,MAX(-H37+$C$9,0),MAX((($C$19*I35+$C$20*I43))*EXP(-$C$14*$C$15),(-H37+$C$9))),"")</f>
        <v>1.5245825727542468</v>
      </c>
      <c r="I39" s="20"/>
      <c r="J39" s="23">
        <f>IFERROR(IF(J$1=$C$11,MAX(-J37+$C$9,0),MAX((($C$19*K35+$C$20*K43))*EXP(-$C$14*$C$15),(-J37+$C$9))),"")</f>
        <v>0.95194670875850684</v>
      </c>
      <c r="K39" s="20"/>
      <c r="L39" s="23">
        <f>IFERROR(IF(L$1=$C$11,MAX(-L37+$C$9,0),MAX((($C$19*M35+$C$20*M43))*EXP(-$C$14*$C$15),(-L37+$C$9))),"")</f>
        <v>0.19234094452217734</v>
      </c>
      <c r="M39" s="20"/>
      <c r="N39" s="23" t="str">
        <f>IFERROR(IF(N$1=$C$11,MAX(-N37+$C$9,0),MAX((($C$19*O35+$C$20*O43))*EXP(-$C$14*$C$15),(-N37+$C$9))),"")</f>
        <v/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AJ39"/>
    </row>
    <row r="40" spans="7:36" ht="17" thickBot="1" x14ac:dyDescent="0.25">
      <c r="G40" s="20"/>
      <c r="H40" s="20"/>
      <c r="I40" s="20"/>
      <c r="J40" s="20"/>
      <c r="K40" s="20"/>
      <c r="L40" s="20"/>
      <c r="M40" s="2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J40"/>
    </row>
    <row r="41" spans="7:36" x14ac:dyDescent="0.2">
      <c r="G41" s="30">
        <f>C8</f>
        <v>197.12</v>
      </c>
      <c r="H41" s="20"/>
      <c r="I41" s="21">
        <f>IFERROR($G$41*I$4*I$3,"")</f>
        <v>197.12000000000003</v>
      </c>
      <c r="J41" s="20"/>
      <c r="K41" s="21">
        <f>IFERROR($G$41*K$4*K$3,"")</f>
        <v>197.12000000000006</v>
      </c>
      <c r="L41" s="20"/>
      <c r="M41" s="21">
        <f>IFERROR($G$41*M$4*M$3,"")</f>
        <v>197.12000000000006</v>
      </c>
      <c r="N41" s="19"/>
      <c r="O41" s="21"/>
      <c r="P41" s="19"/>
      <c r="Q41" s="19"/>
      <c r="R41" s="19"/>
      <c r="S41" s="19"/>
      <c r="T41" s="19"/>
      <c r="U41" s="19"/>
      <c r="V41" s="19"/>
      <c r="W41" s="19"/>
      <c r="X41" s="19"/>
      <c r="AJ41"/>
    </row>
    <row r="42" spans="7:36" x14ac:dyDescent="0.2">
      <c r="G42" s="31">
        <f>IFERROR(IF(G$1=$C$11,MAX(G41-$C$9,0),MAX((($C$19*H38+$C$20*H46))*EXP(-$C$14*$C$15),(G41-$C$9))),"")</f>
        <v>2.6115565071497095</v>
      </c>
      <c r="H42" s="20"/>
      <c r="I42" s="22">
        <f>IFERROR(IF(I$1=$C$11,MAX(I41-$C$9,0),MAX((($C$19*J38+$C$20*J46))*EXP(-$C$14*$C$15),(I41-$C$9))),"")</f>
        <v>2.0809456856046751</v>
      </c>
      <c r="J42" s="20"/>
      <c r="K42" s="22">
        <f>IFERROR(IF(K$1=$C$11,MAX(K41-$C$9,0),MAX((($C$19*L38+$C$20*L46))*EXP(-$C$14*$C$15),(K41-$C$9))),"")</f>
        <v>1.3759038620723865</v>
      </c>
      <c r="L42" s="20"/>
      <c r="M42" s="22">
        <f>IFERROR(IF(M$1=$C$11,MAX(M41-$C$9,0),MAX((($C$19*N38+$C$20*N46))*EXP(-$C$14*$C$15),(M41-$C$9))),"")</f>
        <v>0</v>
      </c>
      <c r="N42" s="19"/>
      <c r="O42" s="22"/>
      <c r="P42" s="19"/>
      <c r="Q42" s="19"/>
      <c r="R42" s="19"/>
      <c r="S42" s="19"/>
      <c r="T42" s="19"/>
      <c r="U42" s="19"/>
      <c r="V42" s="19"/>
      <c r="W42" s="19"/>
      <c r="X42" s="19"/>
      <c r="AJ42"/>
    </row>
    <row r="43" spans="7:36" ht="17" thickBot="1" x14ac:dyDescent="0.25">
      <c r="G43" s="32">
        <f>IFERROR(IF(G$1=$C$11,MAX(-G41+$C$9,0),MAX((($C$19*H39+$C$20*H47))*EXP(-$C$14*$C$15),(-G41+$C$9))),"")</f>
        <v>3.0766278981720392</v>
      </c>
      <c r="H43" s="20"/>
      <c r="I43" s="23">
        <f>IFERROR(IF(I$1=$C$11,MAX(-I41+$C$9,0),MAX((($C$19*J39+$C$20*J47))*EXP(-$C$14*$C$15),(-I41+$C$9))),"")</f>
        <v>2.5184936459444587</v>
      </c>
      <c r="J43" s="20"/>
      <c r="K43" s="23">
        <f>IFERROR(IF(K$1=$C$11,MAX(-K41+$C$9,0),MAX((($C$19*L39+$C$20*L47))*EXP(-$C$14*$C$15),(-K41+$C$9))),"")</f>
        <v>1.7857893398312248</v>
      </c>
      <c r="L43" s="20"/>
      <c r="M43" s="23">
        <f>IFERROR(IF(M$1=$C$11,MAX(-M41+$C$9,0),MAX((($C$19*N39+$C$20*N47))*EXP(-$C$14*$C$15),(-M41+$C$9))),"")</f>
        <v>0.37999999999993861</v>
      </c>
      <c r="N43" s="19"/>
      <c r="O43" s="23"/>
      <c r="P43" s="19"/>
      <c r="Q43" s="19"/>
      <c r="R43" s="19"/>
      <c r="S43" s="19"/>
      <c r="T43" s="19"/>
      <c r="U43" s="19"/>
      <c r="V43" s="19"/>
      <c r="W43" s="19"/>
      <c r="X43" s="19"/>
      <c r="AJ43"/>
    </row>
    <row r="44" spans="7:36" ht="17" thickBot="1" x14ac:dyDescent="0.25">
      <c r="G44" s="20"/>
      <c r="H44" s="20"/>
      <c r="I44" s="20"/>
      <c r="J44" s="20"/>
      <c r="K44" s="20"/>
      <c r="L44" s="20"/>
      <c r="M44" s="2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AJ44"/>
    </row>
    <row r="45" spans="7:36" x14ac:dyDescent="0.2">
      <c r="G45" s="20"/>
      <c r="H45" s="21">
        <f>IFERROR($G$41*H$4,"")</f>
        <v>194.17334788849152</v>
      </c>
      <c r="I45" s="20"/>
      <c r="J45" s="21">
        <f>IFERROR($G$41*I$3*J$4,"")</f>
        <v>194.17334788849155</v>
      </c>
      <c r="K45" s="20"/>
      <c r="L45" s="21">
        <f>IFERROR($G$41*K$3*L$4,"")</f>
        <v>194.17334788849155</v>
      </c>
      <c r="M45" s="20"/>
      <c r="N45" s="21" t="str">
        <f>IFERROR($G$41*N$4*M$3,"")</f>
        <v/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AJ45"/>
    </row>
    <row r="46" spans="7:36" x14ac:dyDescent="0.2">
      <c r="G46" s="20"/>
      <c r="H46" s="22">
        <f>IFERROR(IF(H$1=$C$11,MAX(H45-$C$9,0),MAX((($C$19*I42+$C$20*I50))*EXP(-$C$14*$C$15),(H45-$C$9))),"")</f>
        <v>1.1967276509527816</v>
      </c>
      <c r="I46" s="20"/>
      <c r="J46" s="22">
        <f>IFERROR(IF(J$1=$C$11,MAX(J45-$C$9,0),MAX((($C$19*K42+$C$20*K50))*EXP(-$C$14*$C$15),(J45-$C$9))),"")</f>
        <v>0.67909369752042137</v>
      </c>
      <c r="K46" s="20"/>
      <c r="L46" s="22">
        <f>IFERROR(IF(L$1=$C$11,MAX(L45-$C$9,0),MAX((($C$19*M42+$C$20*M50))*EXP(-$C$14*$C$15),(L45-$C$9))),"")</f>
        <v>0</v>
      </c>
      <c r="M46" s="20"/>
      <c r="N46" s="22" t="str">
        <f>IFERROR(IF(N$1=$C$11,MAX(N45-$C$9,0),MAX((($C$19*O42+$C$20*O50))*EXP(-$C$14*$C$15),(N45-$C$9))),"")</f>
        <v/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AJ46"/>
    </row>
    <row r="47" spans="7:36" ht="17" thickBot="1" x14ac:dyDescent="0.25">
      <c r="G47" s="20"/>
      <c r="H47" s="23">
        <f>IFERROR(IF(H$1=$C$11,MAX(-H45+$C$9,0),MAX((($C$19*I43+$C$20*I51))*EXP(-$C$14*$C$15),(-H45+$C$9))),"")</f>
        <v>4.5917305008025986</v>
      </c>
      <c r="I47" s="20"/>
      <c r="J47" s="23">
        <f>IFERROR(IF(J$1=$C$11,MAX(-J45+$C$9,0),MAX((($C$19*K43+$C$20*K51))*EXP(-$C$14*$C$15),(-J45+$C$9))),"")</f>
        <v>4.0474306522248522</v>
      </c>
      <c r="K47" s="20"/>
      <c r="L47" s="23">
        <f>IFERROR(IF(L$1=$C$11,MAX(-L45+$C$9,0),MAX((($C$19*M43+$C$20*M51))*EXP(-$C$14*$C$15),(-L45+$C$9))),"")</f>
        <v>3.3405561701327815</v>
      </c>
      <c r="M47" s="20"/>
      <c r="N47" s="23" t="str">
        <f>IFERROR(IF(N$1=$C$11,MAX(-N45+$C$9,0),MAX((($C$19*O43+$C$20*O51))*EXP(-$C$14*$C$15),(-N45+$C$9))),"")</f>
        <v/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AJ47"/>
    </row>
    <row r="48" spans="7:36" ht="17" thickBot="1" x14ac:dyDescent="0.25">
      <c r="G48" s="20"/>
      <c r="H48" s="20"/>
      <c r="I48" s="20"/>
      <c r="J48" s="20"/>
      <c r="K48" s="20"/>
      <c r="L48" s="20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AJ48"/>
    </row>
    <row r="49" spans="7:36" x14ac:dyDescent="0.2">
      <c r="G49" s="20"/>
      <c r="H49" s="20"/>
      <c r="I49" s="21">
        <f>IFERROR($G$41*I$4,"")</f>
        <v>191.27074386274936</v>
      </c>
      <c r="J49" s="20"/>
      <c r="K49" s="21">
        <f>IFERROR($G$41*I$3*K$4,"")</f>
        <v>191.27074386274938</v>
      </c>
      <c r="L49" s="20"/>
      <c r="M49" s="21">
        <f>IFERROR($G$41*M$4*K$3,"")</f>
        <v>191.27074386274938</v>
      </c>
      <c r="N49" s="19"/>
      <c r="O49" s="21"/>
      <c r="P49" s="19"/>
      <c r="Q49" s="19"/>
      <c r="R49" s="19"/>
      <c r="S49" s="19"/>
      <c r="T49" s="19"/>
      <c r="U49" s="19"/>
      <c r="V49" s="19"/>
      <c r="W49" s="19"/>
      <c r="X49" s="19"/>
      <c r="AJ49"/>
    </row>
    <row r="50" spans="7:36" x14ac:dyDescent="0.2">
      <c r="G50" s="20"/>
      <c r="H50" s="20"/>
      <c r="I50" s="22">
        <f>IFERROR(IF(I$1=$C$11,MAX(I49-$C$9,0),MAX((($C$19*J46+$C$20*J54))*EXP(-$C$14*$C$15),(I49-$C$9))),"")</f>
        <v>0.33517476236845928</v>
      </c>
      <c r="J50" s="20"/>
      <c r="K50" s="22">
        <f>IFERROR(IF(K$1=$C$11,MAX(K49-$C$9,0),MAX((($C$19*L46+$C$20*L54))*EXP(-$C$14*$C$15),(K49-$C$9))),"")</f>
        <v>0</v>
      </c>
      <c r="L50" s="20"/>
      <c r="M50" s="22">
        <f>IFERROR(IF(M$1=$C$11,MAX(M49-$C$9,0),MAX((($C$19*N46+$C$20*N54))*EXP(-$C$14*$C$15),(M49-$C$9))),"")</f>
        <v>0</v>
      </c>
      <c r="N50" s="19"/>
      <c r="O50" s="22"/>
      <c r="P50" s="19"/>
      <c r="Q50" s="19"/>
      <c r="R50" s="19"/>
      <c r="S50" s="19"/>
      <c r="T50" s="19"/>
      <c r="U50" s="19"/>
      <c r="V50" s="19"/>
      <c r="W50" s="19"/>
      <c r="X50" s="19"/>
      <c r="AJ50"/>
    </row>
    <row r="51" spans="7:36" ht="17" thickBot="1" x14ac:dyDescent="0.25">
      <c r="G51" s="20"/>
      <c r="H51" s="20"/>
      <c r="I51" s="23">
        <f>IFERROR(IF(I$1=$C$11,MAX(-I49+$C$9,0),MAX((($C$19*J47+$C$20*J55))*EXP(-$C$14*$C$15),(-I49+$C$9))),"")</f>
        <v>6.6158833664785357</v>
      </c>
      <c r="J51" s="20"/>
      <c r="K51" s="23">
        <f>IFERROR(IF(K$1=$C$11,MAX(-K49+$C$9,0),MAX((($C$19*L47+$C$20*L55))*EXP(-$C$14*$C$15),(-K49+$C$9))),"")</f>
        <v>6.2549998589574107</v>
      </c>
      <c r="L51" s="20"/>
      <c r="M51" s="23">
        <f>IFERROR(IF(M$1=$C$11,MAX(-M49+$C$9,0),MAX((($C$19*N47+$C$20*N55))*EXP(-$C$14*$C$15),(-M49+$C$9))),"")</f>
        <v>6.2292561372506157</v>
      </c>
      <c r="N51" s="19"/>
      <c r="O51" s="23"/>
      <c r="P51" s="19"/>
      <c r="Q51" s="19"/>
      <c r="R51" s="19"/>
      <c r="S51" s="19"/>
      <c r="T51" s="19"/>
      <c r="U51" s="19"/>
      <c r="V51" s="19"/>
      <c r="W51" s="19"/>
      <c r="X51" s="19"/>
      <c r="AJ51"/>
    </row>
    <row r="52" spans="7:36" ht="17" thickBot="1" x14ac:dyDescent="0.25">
      <c r="G52" s="20"/>
      <c r="H52" s="20"/>
      <c r="I52" s="20"/>
      <c r="J52" s="20"/>
      <c r="K52" s="20"/>
      <c r="L52" s="20"/>
      <c r="M52" s="2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AJ52"/>
    </row>
    <row r="53" spans="7:36" x14ac:dyDescent="0.2">
      <c r="G53" s="20"/>
      <c r="H53" s="20"/>
      <c r="I53" s="20"/>
      <c r="J53" s="21">
        <f>IFERROR($G$41*J$4,"")</f>
        <v>188.41152946911618</v>
      </c>
      <c r="K53" s="20"/>
      <c r="L53" s="21">
        <f>IFERROR($G$41*I$3*L$4,"")</f>
        <v>188.41152946911618</v>
      </c>
      <c r="M53" s="20"/>
      <c r="N53" s="21" t="str">
        <f>IFERROR($G$41*N$4*K$3,"")</f>
        <v/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AJ53"/>
    </row>
    <row r="54" spans="7:36" x14ac:dyDescent="0.2">
      <c r="G54" s="20"/>
      <c r="H54" s="20"/>
      <c r="I54" s="20"/>
      <c r="J54" s="22">
        <f>IFERROR(IF(J$1=$C$11,MAX(J53-$C$9,0),MAX((($C$19*K50+$C$20*K58))*EXP(-$C$14*$C$15),(J53-$C$9))),"")</f>
        <v>0</v>
      </c>
      <c r="K54" s="20"/>
      <c r="L54" s="22">
        <f>IFERROR(IF(L$1=$C$11,MAX(L53-$C$9,0),MAX((($C$19*M50+$C$20*M58))*EXP(-$C$14*$C$15),(L53-$C$9))),"")</f>
        <v>0</v>
      </c>
      <c r="M54" s="19"/>
      <c r="N54" s="22" t="str">
        <f>IFERROR(IF(N$1=$C$11,MAX(N53-$C$9,0),MAX((($C$19*O50+$C$20*O58))*EXP(-$C$14*$C$15),(N53-$C$9))),"")</f>
        <v/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AJ54"/>
    </row>
    <row r="55" spans="7:36" ht="17" thickBot="1" x14ac:dyDescent="0.25">
      <c r="G55" s="20"/>
      <c r="H55" s="20"/>
      <c r="I55" s="20"/>
      <c r="J55" s="23">
        <f>IFERROR(IF(J$1=$C$11,MAX(-J53+$C$9,0),MAX((($C$19*K51+$C$20*K59))*EXP(-$C$14*$C$15),(-J53+$C$9))),"")</f>
        <v>9.1240366931340766</v>
      </c>
      <c r="K55" s="20"/>
      <c r="L55" s="23">
        <f>IFERROR(IF(L$1=$C$11,MAX(-L53+$C$9,0),MAX((($C$19*M51+$C$20*M59))*EXP(-$C$14*$C$15),(-L53+$C$9))),"")</f>
        <v>9.100334306806003</v>
      </c>
      <c r="M55" s="19"/>
      <c r="N55" s="23" t="str">
        <f>IFERROR(IF(N$1=$C$11,MAX(-N53+$C$9,0),MAX((($C$19*O51+$C$20*O59))*EXP(-$C$14*$C$15),(-N53+$C$9))),"")</f>
        <v/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AJ55"/>
    </row>
    <row r="56" spans="7:36" ht="17" thickBot="1" x14ac:dyDescent="0.25">
      <c r="G56" s="20"/>
      <c r="H56" s="20"/>
      <c r="I56" s="20"/>
      <c r="J56" s="20"/>
      <c r="K56" s="20"/>
      <c r="L56" s="20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AJ56"/>
    </row>
    <row r="57" spans="7:36" x14ac:dyDescent="0.2">
      <c r="G57" s="20"/>
      <c r="H57" s="20"/>
      <c r="I57" s="20"/>
      <c r="J57" s="20"/>
      <c r="K57" s="21">
        <f>IFERROR($G$41*K$4,"")</f>
        <v>185.59505609684186</v>
      </c>
      <c r="L57" s="20"/>
      <c r="M57" s="21">
        <f>IFERROR($G$41*M$4*I$3,"")</f>
        <v>185.59505609684186</v>
      </c>
      <c r="N57" s="19"/>
      <c r="O57" s="21"/>
      <c r="P57" s="19"/>
      <c r="Q57" s="19"/>
      <c r="R57" s="19"/>
      <c r="S57" s="19"/>
      <c r="T57" s="19"/>
      <c r="U57" s="19"/>
      <c r="V57" s="19"/>
      <c r="W57" s="19"/>
      <c r="X57" s="19"/>
    </row>
    <row r="58" spans="7:36" x14ac:dyDescent="0.2">
      <c r="G58" s="20"/>
      <c r="H58" s="20"/>
      <c r="I58" s="20"/>
      <c r="J58" s="20"/>
      <c r="K58" s="22">
        <f>IFERROR(IF(K$1=$C$11,MAX(K57-$C$9,0),MAX((($C$19*L54+$C$20*L62))*EXP(-$C$14*$C$15),(K57-$C$9))),"")</f>
        <v>0</v>
      </c>
      <c r="L58" s="20"/>
      <c r="M58" s="22">
        <f>IFERROR(IF(M$1=$C$11,MAX(M57-$C$9,0),MAX((($C$19*N54+$C$20*N62))*EXP(-$C$14*$C$15),(M57-$C$9))),"")</f>
        <v>0</v>
      </c>
      <c r="N58" s="19"/>
      <c r="O58" s="22"/>
      <c r="P58" s="19"/>
      <c r="Q58" s="19"/>
      <c r="R58" s="19"/>
      <c r="S58" s="19"/>
      <c r="T58" s="19"/>
      <c r="U58" s="19"/>
      <c r="V58" s="19"/>
      <c r="W58" s="19"/>
      <c r="X58" s="19"/>
    </row>
    <row r="59" spans="7:36" ht="17" thickBot="1" x14ac:dyDescent="0.25">
      <c r="G59" s="20"/>
      <c r="H59" s="20"/>
      <c r="I59" s="20"/>
      <c r="J59" s="20"/>
      <c r="K59" s="23">
        <f>IFERROR(IF(K$1=$C$11,MAX(-K57+$C$9,0),MAX((($C$19*L55+$C$20*L63))*EXP(-$C$14*$C$15),(-K57+$C$9))),"")</f>
        <v>11.926668769543371</v>
      </c>
      <c r="L59" s="20"/>
      <c r="M59" s="23">
        <f>IFERROR(IF(M$1=$C$11,MAX(-M57+$C$9,0),MAX((($C$19*N55+$C$20*N63))*EXP(-$C$14*$C$15),(-M57+$C$9))),"")</f>
        <v>11.904943903158141</v>
      </c>
      <c r="N59" s="19"/>
      <c r="O59" s="23"/>
      <c r="P59" s="19"/>
      <c r="Q59" s="19"/>
      <c r="R59" s="19"/>
      <c r="S59" s="19"/>
      <c r="T59" s="19"/>
      <c r="U59" s="19"/>
      <c r="V59" s="19"/>
      <c r="W59" s="19"/>
      <c r="X59" s="19"/>
    </row>
    <row r="60" spans="7:36" ht="17" thickBot="1" x14ac:dyDescent="0.25">
      <c r="G60" s="20"/>
      <c r="H60" s="20"/>
      <c r="I60" s="20"/>
      <c r="J60" s="20"/>
      <c r="K60" s="20"/>
      <c r="L60" s="20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7:36" x14ac:dyDescent="0.2">
      <c r="G61" s="20"/>
      <c r="H61" s="20"/>
      <c r="I61" s="20"/>
      <c r="J61" s="20"/>
      <c r="K61" s="20"/>
      <c r="L61" s="21">
        <f>IFERROR($G$41*L$4,"")</f>
        <v>182.82068483094648</v>
      </c>
      <c r="M61" s="19"/>
      <c r="N61" s="21" t="str">
        <f>IFERROR($G$41*N$4*I$3,"")</f>
        <v/>
      </c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7:36" x14ac:dyDescent="0.2">
      <c r="G62" s="20"/>
      <c r="H62" s="20"/>
      <c r="I62" s="20"/>
      <c r="J62" s="20"/>
      <c r="K62" s="20"/>
      <c r="L62" s="22">
        <f>IFERROR(IF(L$1=$C$11,MAX(L61-$C$9,0),MAX((($C$19*M58+$C$20*M66))*EXP(-$C$14*$C$15),(L61-$C$9))),"")</f>
        <v>0</v>
      </c>
      <c r="M62" s="19"/>
      <c r="N62" s="22" t="str">
        <f>IFERROR(IF(N$1=$C$11,MAX(N61-$C$9,0),MAX((($C$19*O58+$C$20*O66))*EXP(-$C$14*$C$15),(N61-$C$9))),"")</f>
        <v/>
      </c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7:36" ht="17" thickBot="1" x14ac:dyDescent="0.25">
      <c r="G63" s="20"/>
      <c r="H63" s="19"/>
      <c r="I63" s="19"/>
      <c r="J63" s="19"/>
      <c r="K63" s="19"/>
      <c r="L63" s="23">
        <f>IFERROR(IF(L$1=$C$11,MAX(-L61+$C$9,0),MAX((($C$19*M59+$C$20*M67))*EXP(-$C$14*$C$15),(-L61+$C$9))),"")</f>
        <v>14.68919920476606</v>
      </c>
      <c r="M63" s="19"/>
      <c r="N63" s="23" t="str">
        <f>IFERROR(IF(N$1=$C$11,MAX(-N61+$C$9,0),MAX((($C$19*O59+$C$20*O67))*EXP(-$C$14*$C$15),(-N61+$C$9))),"")</f>
        <v/>
      </c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7:36" ht="17" thickBot="1" x14ac:dyDescent="0.25">
      <c r="G64" s="20"/>
      <c r="H64" s="20"/>
      <c r="I64" s="20"/>
      <c r="J64" s="20"/>
      <c r="K64" s="20"/>
      <c r="L64" s="20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7:24" x14ac:dyDescent="0.2">
      <c r="G65" s="20"/>
      <c r="H65" s="20"/>
      <c r="I65" s="20"/>
      <c r="J65" s="20"/>
      <c r="K65" s="20"/>
      <c r="L65" s="20"/>
      <c r="M65" s="21">
        <f>IFERROR($G$41*M$4,"")</f>
        <v>180.08778630728304</v>
      </c>
      <c r="N65" s="19"/>
      <c r="O65" s="21"/>
      <c r="P65" s="19"/>
      <c r="Q65" s="19"/>
      <c r="R65" s="19"/>
      <c r="S65" s="19"/>
      <c r="T65" s="19"/>
      <c r="U65" s="19"/>
      <c r="V65" s="19"/>
      <c r="W65" s="19"/>
      <c r="X65" s="19"/>
    </row>
    <row r="66" spans="7:24" x14ac:dyDescent="0.2">
      <c r="G66" s="19"/>
      <c r="H66" s="19"/>
      <c r="I66" s="19"/>
      <c r="J66" s="19"/>
      <c r="K66" s="19"/>
      <c r="L66" s="19"/>
      <c r="M66" s="22">
        <f>IFERROR(IF(M$1=$C$11,MAX(M65-$C$9,0),MAX((($C$19*N62+$C$20*N70))*EXP(-$C$14*$C$15),(M65-$C$9))),"")</f>
        <v>0</v>
      </c>
      <c r="N66" s="19"/>
      <c r="O66" s="22"/>
      <c r="P66" s="19"/>
      <c r="Q66" s="19"/>
      <c r="R66" s="19"/>
      <c r="S66" s="19"/>
      <c r="T66" s="19"/>
      <c r="U66" s="19"/>
      <c r="V66" s="19"/>
      <c r="W66" s="19"/>
      <c r="X66" s="19"/>
    </row>
    <row r="67" spans="7:24" ht="17" thickBot="1" x14ac:dyDescent="0.25">
      <c r="G67" s="19"/>
      <c r="H67" s="19"/>
      <c r="I67" s="19"/>
      <c r="J67" s="19"/>
      <c r="K67" s="19"/>
      <c r="L67" s="19"/>
      <c r="M67" s="23">
        <f>IFERROR(IF(M$1=$C$11,MAX(-M65+$C$9,0),MAX((($C$19*N63+$C$20*N71))*EXP(-$C$14*$C$15),(-M65+$C$9))),"")</f>
        <v>17.412213692716961</v>
      </c>
      <c r="N67" s="19"/>
      <c r="O67" s="23"/>
      <c r="P67" s="19"/>
      <c r="Q67" s="19"/>
      <c r="R67" s="19"/>
      <c r="S67" s="19"/>
      <c r="T67" s="19"/>
      <c r="U67" s="19"/>
      <c r="V67" s="19"/>
      <c r="W67" s="19"/>
      <c r="X67" s="19"/>
    </row>
    <row r="68" spans="7:24" ht="17" thickBot="1" x14ac:dyDescent="0.25"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7:24" x14ac:dyDescent="0.2">
      <c r="G69" s="19"/>
      <c r="H69" s="19"/>
      <c r="I69" s="19"/>
      <c r="J69" s="19"/>
      <c r="K69" s="19"/>
      <c r="L69" s="19"/>
      <c r="M69" s="19"/>
      <c r="N69" s="21" t="str">
        <f>IFERROR($G$41*N$4,"")</f>
        <v/>
      </c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7:24" x14ac:dyDescent="0.2">
      <c r="G70" s="19"/>
      <c r="H70" s="19"/>
      <c r="I70" s="19"/>
      <c r="J70" s="19"/>
      <c r="K70" s="19"/>
      <c r="L70" s="19"/>
      <c r="M70" s="19"/>
      <c r="N70" s="22" t="str">
        <f>IFERROR(IF(N$1=$C$11,MAX(N69-$C$9,0),MAX((($C$19*O66+$C$20*O74))*EXP(-$C$14*$C$15),(N69-$C$9))),"")</f>
        <v/>
      </c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7:24" ht="17" thickBot="1" x14ac:dyDescent="0.25">
      <c r="G71" s="19"/>
      <c r="H71" s="19"/>
      <c r="I71" s="19"/>
      <c r="J71" s="19"/>
      <c r="K71" s="19"/>
      <c r="L71" s="19"/>
      <c r="M71" s="19"/>
      <c r="N71" s="23" t="str">
        <f>IFERROR(IF(N$1=$C$11,MAX(-N69+$C$9,0),MAX((($C$19*O67+$C$20*O75))*EXP(-$C$14*$C$15),(-N69+$C$9))),"")</f>
        <v/>
      </c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7:24" ht="17" thickBot="1" x14ac:dyDescent="0.25"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7:24" x14ac:dyDescent="0.2">
      <c r="G73" s="19"/>
      <c r="H73" s="19"/>
      <c r="I73" s="19"/>
      <c r="J73" s="19"/>
      <c r="K73" s="19"/>
      <c r="L73" s="19"/>
      <c r="M73" s="19"/>
      <c r="N73" s="19"/>
      <c r="O73" s="21"/>
      <c r="P73" s="19"/>
      <c r="Q73" s="19"/>
      <c r="R73" s="19"/>
      <c r="S73" s="19"/>
      <c r="T73" s="19"/>
      <c r="U73" s="19"/>
      <c r="V73" s="19"/>
      <c r="W73" s="19"/>
      <c r="X73" s="19"/>
    </row>
    <row r="74" spans="7:24" x14ac:dyDescent="0.2">
      <c r="G74" s="18"/>
      <c r="H74" s="18"/>
      <c r="I74" s="18"/>
      <c r="J74" s="18"/>
      <c r="K74" s="18"/>
      <c r="L74" s="18"/>
      <c r="O74" s="22"/>
    </row>
    <row r="75" spans="7:24" ht="17" thickBot="1" x14ac:dyDescent="0.25">
      <c r="G75" s="18"/>
      <c r="H75" s="18"/>
      <c r="I75" s="18"/>
      <c r="J75" s="18"/>
      <c r="K75" s="18"/>
      <c r="L75" s="18"/>
      <c r="O7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DCC4-C709-794C-B297-96F2AB37A196}">
  <dimension ref="A1:I261"/>
  <sheetViews>
    <sheetView tabSelected="1" zoomScale="102" workbookViewId="0">
      <selection activeCell="K20" sqref="K20"/>
    </sheetView>
  </sheetViews>
  <sheetFormatPr baseColWidth="10" defaultRowHeight="16" x14ac:dyDescent="0.2"/>
  <cols>
    <col min="6" max="6" width="11.1640625" bestFit="1" customWidth="1"/>
    <col min="7" max="7" width="17.5" bestFit="1" customWidth="1"/>
  </cols>
  <sheetData>
    <row r="1" spans="1:9" x14ac:dyDescent="0.2">
      <c r="A1" t="s">
        <v>20</v>
      </c>
      <c r="B1">
        <v>100</v>
      </c>
    </row>
    <row r="2" spans="1:9" x14ac:dyDescent="0.2">
      <c r="A2" t="s">
        <v>21</v>
      </c>
      <c r="B2">
        <v>100</v>
      </c>
    </row>
    <row r="3" spans="1:9" x14ac:dyDescent="0.2">
      <c r="A3" t="s">
        <v>22</v>
      </c>
      <c r="B3">
        <v>0.03</v>
      </c>
    </row>
    <row r="4" spans="1:9" x14ac:dyDescent="0.2">
      <c r="A4" t="s">
        <v>23</v>
      </c>
      <c r="B4">
        <v>0.01</v>
      </c>
    </row>
    <row r="5" spans="1:9" x14ac:dyDescent="0.2">
      <c r="A5" t="s">
        <v>24</v>
      </c>
      <c r="B5" s="39">
        <v>0.2</v>
      </c>
    </row>
    <row r="6" spans="1:9" x14ac:dyDescent="0.2">
      <c r="A6" t="s">
        <v>25</v>
      </c>
      <c r="B6">
        <v>1</v>
      </c>
    </row>
    <row r="7" spans="1:9" x14ac:dyDescent="0.2">
      <c r="A7" t="s">
        <v>26</v>
      </c>
      <c r="B7">
        <f>1/250</f>
        <v>4.0000000000000001E-3</v>
      </c>
    </row>
    <row r="8" spans="1:9" x14ac:dyDescent="0.2">
      <c r="A8" t="s">
        <v>29</v>
      </c>
      <c r="B8">
        <v>0.05</v>
      </c>
    </row>
    <row r="10" spans="1:9" x14ac:dyDescent="0.2">
      <c r="A10" t="s">
        <v>27</v>
      </c>
      <c r="B10" t="s">
        <v>28</v>
      </c>
      <c r="C10" t="s">
        <v>34</v>
      </c>
      <c r="D10" t="s">
        <v>30</v>
      </c>
      <c r="E10" t="s">
        <v>31</v>
      </c>
      <c r="F10" t="s">
        <v>32</v>
      </c>
      <c r="G10" t="s">
        <v>33</v>
      </c>
      <c r="H10" t="s">
        <v>35</v>
      </c>
      <c r="I10" t="s">
        <v>36</v>
      </c>
    </row>
    <row r="11" spans="1:9" x14ac:dyDescent="0.2">
      <c r="A11">
        <v>0</v>
      </c>
      <c r="B11">
        <f>$B$1</f>
        <v>100</v>
      </c>
      <c r="C11" s="40">
        <f>_xlfn.NORM.S.DIST(D11-$B$5*SQRT($B$6),TRUE)</f>
        <v>0.78813542640914724</v>
      </c>
      <c r="D11" s="44">
        <f>_xlfn.NORM.S.DIST(((LN(B11/$B$2)+($B$3-$B$4+($B$5^2)/2)*$B$6)/$B$4*SQRT($B$6)),TRUE)</f>
        <v>0.99996832875816688</v>
      </c>
      <c r="E11" s="41">
        <f>100*(D11)</f>
        <v>99.996832875816693</v>
      </c>
      <c r="F11" s="42">
        <f>E11*B11</f>
        <v>9999.683287581669</v>
      </c>
      <c r="G11" s="43">
        <f>F11</f>
        <v>9999.683287581669</v>
      </c>
      <c r="H11">
        <f>(B11*EXP(-$B$4*$B$6)*D11)-($B$2*EXP(-$B$3*$B$6)*C11)</f>
        <v>22.517597325135057</v>
      </c>
    </row>
    <row r="12" spans="1:9" x14ac:dyDescent="0.2">
      <c r="A12">
        <f>A11+$B$7</f>
        <v>4.0000000000000001E-3</v>
      </c>
      <c r="B12">
        <f ca="1">B11+$B$8*$B$7*B11+$B$5*NORMSINV(RAND())*SQRT($B$7)*B11</f>
        <v>101.19526273042619</v>
      </c>
      <c r="C12" s="40">
        <f ca="1">_xlfn.NORM.S.DIST(D12-$B$5*SQRT($B$6),TRUE)</f>
        <v>0.7881445706565755</v>
      </c>
      <c r="D12" s="44">
        <f ca="1">_xlfn.NORM.S.DIST(((LN(B12/$B$2)+($B$3-$B$4+($B$5^2)/2)*$B$6)/$B$4*SQRT($B$6)),TRUE)</f>
        <v>0.99999989381800658</v>
      </c>
      <c r="E12" s="41">
        <f ca="1">(D12-D11)*100</f>
        <v>3.1565059839699927E-3</v>
      </c>
      <c r="F12" s="42">
        <f t="shared" ref="F12:F75" ca="1" si="0">E12*B12</f>
        <v>0.31942345235800584</v>
      </c>
      <c r="G12" s="43">
        <f ca="1">F12+G11</f>
        <v>10000.002711034027</v>
      </c>
      <c r="H12">
        <f t="shared" ref="H12:H75" ca="1" si="1">(B12*EXP(-$B$4*$B$6)*D12)-($B$2*EXP(-$B$3*$B$6)*C12)</f>
        <v>23.703204565844771</v>
      </c>
    </row>
    <row r="13" spans="1:9" x14ac:dyDescent="0.2">
      <c r="A13">
        <f t="shared" ref="A13:A76" si="2">A12+$B$7</f>
        <v>8.0000000000000002E-3</v>
      </c>
      <c r="B13">
        <f t="shared" ref="B13:B76" ca="1" si="3">B12+$B$8*$B$7*B12+$B$5*NORMSINV(RAND())*SQRT($B$7)*B12</f>
        <v>104.67613078555995</v>
      </c>
      <c r="C13" s="40">
        <f ca="1">_xlfn.NORM.S.DIST(D13-$B$5*SQRT($B$6),TRUE)</f>
        <v>0.78814460141660336</v>
      </c>
      <c r="D13" s="44">
        <f ca="1">_xlfn.NORM.S.DIST(((LN(B13/$B$2)+($B$3-$B$4+($B$5^2)/2)*$B$6)/$B$4*SQRT($B$6)),TRUE)</f>
        <v>1</v>
      </c>
      <c r="E13" s="41">
        <f t="shared" ref="E13:E76" ca="1" si="4">(D13-D12)*100</f>
        <v>1.0618199342005141E-5</v>
      </c>
      <c r="F13" s="42">
        <f t="shared" ca="1" si="0"/>
        <v>1.1114720230308768E-3</v>
      </c>
      <c r="G13" s="43">
        <f ca="1">F13+G12</f>
        <v>10000.003822506051</v>
      </c>
      <c r="H13">
        <f t="shared" ca="1" si="1"/>
        <v>27.149445058238598</v>
      </c>
    </row>
    <row r="14" spans="1:9" x14ac:dyDescent="0.2">
      <c r="A14">
        <f t="shared" si="2"/>
        <v>1.2E-2</v>
      </c>
      <c r="B14">
        <f t="shared" ca="1" si="3"/>
        <v>104.33644131013892</v>
      </c>
      <c r="C14" s="40">
        <f t="shared" ref="C13:C76" ca="1" si="5">_xlfn.NORM.S.DIST(D14-$B$5*SQRT($B$6),TRUE)</f>
        <v>0.78814460141660325</v>
      </c>
      <c r="D14" s="44">
        <f ca="1">_xlfn.NORM.S.DIST(((LN(B14/$B$2)+($B$3-$B$4+($B$5^2)/2)*$B$6)/$B$4*SQRT($B$6)),TRUE)</f>
        <v>0.99999999999999989</v>
      </c>
      <c r="E14" s="41">
        <f t="shared" ca="1" si="4"/>
        <v>-1.1102230246251565E-14</v>
      </c>
      <c r="F14" s="42">
        <f t="shared" ca="1" si="0"/>
        <v>-1.1583671944996757E-12</v>
      </c>
      <c r="G14" s="43">
        <f t="shared" ref="G14:G77" ca="1" si="6">F14+G13</f>
        <v>10000.003822506049</v>
      </c>
      <c r="H14">
        <f t="shared" ca="1" si="1"/>
        <v>26.813135549571669</v>
      </c>
    </row>
    <row r="15" spans="1:9" x14ac:dyDescent="0.2">
      <c r="A15">
        <f t="shared" si="2"/>
        <v>1.6E-2</v>
      </c>
      <c r="B15">
        <f t="shared" ca="1" si="3"/>
        <v>104.33982641977748</v>
      </c>
      <c r="C15" s="40">
        <f t="shared" ca="1" si="5"/>
        <v>0.78814460141660325</v>
      </c>
      <c r="D15" s="44">
        <f ca="1">_xlfn.NORM.S.DIST(((LN(B15/$B$2)+($B$3-$B$4+($B$5^2)/2)*$B$6)/$B$4*SQRT($B$6)),TRUE)</f>
        <v>0.99999999999999989</v>
      </c>
      <c r="E15" s="41">
        <f t="shared" ca="1" si="4"/>
        <v>0</v>
      </c>
      <c r="F15" s="42">
        <f t="shared" ca="1" si="0"/>
        <v>0</v>
      </c>
      <c r="G15" s="43">
        <f t="shared" ca="1" si="6"/>
        <v>10000.003822506049</v>
      </c>
      <c r="H15">
        <f t="shared" ca="1" si="1"/>
        <v>26.816486976806544</v>
      </c>
    </row>
    <row r="16" spans="1:9" x14ac:dyDescent="0.2">
      <c r="A16">
        <f t="shared" si="2"/>
        <v>0.02</v>
      </c>
      <c r="B16">
        <f t="shared" ca="1" si="3"/>
        <v>106.72837662360563</v>
      </c>
      <c r="C16" s="40">
        <f t="shared" ca="1" si="5"/>
        <v>0.78814460141660336</v>
      </c>
      <c r="D16" s="44">
        <f ca="1">_xlfn.NORM.S.DIST(((LN(B16/$B$2)+($B$3-$B$4+($B$5^2)/2)*$B$6)/$B$4*SQRT($B$6)),TRUE)</f>
        <v>1</v>
      </c>
      <c r="E16" s="41">
        <f t="shared" ca="1" si="4"/>
        <v>1.1102230246251565E-14</v>
      </c>
      <c r="F16" s="42">
        <f t="shared" ca="1" si="0"/>
        <v>1.1849230110839228E-12</v>
      </c>
      <c r="G16" s="43">
        <f t="shared" ca="1" si="6"/>
        <v>10000.003822506051</v>
      </c>
      <c r="H16">
        <f t="shared" ca="1" si="1"/>
        <v>29.181270709008146</v>
      </c>
    </row>
    <row r="17" spans="1:8" x14ac:dyDescent="0.2">
      <c r="A17">
        <f t="shared" si="2"/>
        <v>2.4E-2</v>
      </c>
      <c r="B17">
        <f t="shared" ca="1" si="3"/>
        <v>108.07483161353188</v>
      </c>
      <c r="C17" s="40">
        <f t="shared" ca="1" si="5"/>
        <v>0.78814460141660336</v>
      </c>
      <c r="D17" s="44">
        <f ca="1">_xlfn.NORM.S.DIST(((LN(B17/$B$2)+($B$3-$B$4+($B$5^2)/2)*$B$6)/$B$4*SQRT($B$6)),TRUE)</f>
        <v>1</v>
      </c>
      <c r="E17" s="41">
        <f t="shared" ca="1" si="4"/>
        <v>0</v>
      </c>
      <c r="F17" s="42">
        <f t="shared" ca="1" si="0"/>
        <v>0</v>
      </c>
      <c r="G17" s="43">
        <f t="shared" ca="1" si="6"/>
        <v>10000.003822506051</v>
      </c>
      <c r="H17">
        <f t="shared" ca="1" si="1"/>
        <v>30.514328247935381</v>
      </c>
    </row>
    <row r="18" spans="1:8" x14ac:dyDescent="0.2">
      <c r="A18">
        <f t="shared" si="2"/>
        <v>2.8000000000000001E-2</v>
      </c>
      <c r="B18">
        <f t="shared" ca="1" si="3"/>
        <v>108.13512625477411</v>
      </c>
      <c r="C18" s="40">
        <f t="shared" ca="1" si="5"/>
        <v>0.78814460141660336</v>
      </c>
      <c r="D18" s="44">
        <f ca="1">_xlfn.NORM.S.DIST(((LN(B18/$B$2)+($B$3-$B$4+($B$5^2)/2)*$B$6)/$B$4*SQRT($B$6)),TRUE)</f>
        <v>1</v>
      </c>
      <c r="E18" s="41">
        <f t="shared" ca="1" si="4"/>
        <v>0</v>
      </c>
      <c r="F18" s="42">
        <f ca="1">E18*B18</f>
        <v>0</v>
      </c>
      <c r="G18" s="43">
        <f t="shared" ca="1" si="6"/>
        <v>10000.003822506051</v>
      </c>
      <c r="H18">
        <f t="shared" ca="1" si="1"/>
        <v>30.57402294747321</v>
      </c>
    </row>
    <row r="19" spans="1:8" x14ac:dyDescent="0.2">
      <c r="A19">
        <f t="shared" si="2"/>
        <v>3.2000000000000001E-2</v>
      </c>
      <c r="B19">
        <f t="shared" ca="1" si="3"/>
        <v>107.59552427036107</v>
      </c>
      <c r="C19" s="40">
        <f t="shared" ca="1" si="5"/>
        <v>0.78814460141660336</v>
      </c>
      <c r="D19" s="44">
        <f ca="1">_xlfn.NORM.S.DIST(((LN(B19/$B$2)+($B$3-$B$4+($B$5^2)/2)*$B$6)/$B$4*SQRT($B$6)),TRUE)</f>
        <v>1</v>
      </c>
      <c r="E19" s="41">
        <f t="shared" ca="1" si="4"/>
        <v>0</v>
      </c>
      <c r="F19" s="42">
        <f t="shared" ca="1" si="0"/>
        <v>0</v>
      </c>
      <c r="G19" s="43">
        <f t="shared" ca="1" si="6"/>
        <v>10000.003822506051</v>
      </c>
      <c r="H19">
        <f t="shared" ca="1" si="1"/>
        <v>30.039790092514352</v>
      </c>
    </row>
    <row r="20" spans="1:8" x14ac:dyDescent="0.2">
      <c r="A20">
        <f t="shared" si="2"/>
        <v>3.6000000000000004E-2</v>
      </c>
      <c r="B20">
        <f t="shared" ca="1" si="3"/>
        <v>110.00285968637934</v>
      </c>
      <c r="C20" s="40">
        <f t="shared" ca="1" si="5"/>
        <v>0.78814460141660336</v>
      </c>
      <c r="D20" s="44">
        <f ca="1">_xlfn.NORM.S.DIST(((LN(B20/$B$2)+($B$3-$B$4+($B$5^2)/2)*$B$6)/$B$4*SQRT($B$6)),TRUE)</f>
        <v>1</v>
      </c>
      <c r="E20" s="41">
        <f t="shared" ca="1" si="4"/>
        <v>0</v>
      </c>
      <c r="F20" s="42">
        <f t="shared" ca="1" si="0"/>
        <v>0</v>
      </c>
      <c r="G20" s="43">
        <f t="shared" ca="1" si="6"/>
        <v>10000.003822506051</v>
      </c>
      <c r="H20">
        <f t="shared" ca="1" si="1"/>
        <v>32.423172120921734</v>
      </c>
    </row>
    <row r="21" spans="1:8" x14ac:dyDescent="0.2">
      <c r="A21">
        <f t="shared" si="2"/>
        <v>4.0000000000000008E-2</v>
      </c>
      <c r="B21">
        <f t="shared" ca="1" si="3"/>
        <v>109.33388366823236</v>
      </c>
      <c r="C21" s="40">
        <f t="shared" ca="1" si="5"/>
        <v>0.78814460141660336</v>
      </c>
      <c r="D21" s="44">
        <f ca="1">_xlfn.NORM.S.DIST(((LN(B21/$B$2)+($B$3-$B$4+($B$5^2)/2)*$B$6)/$B$4*SQRT($B$6)),TRUE)</f>
        <v>1</v>
      </c>
      <c r="E21" s="41">
        <f t="shared" ca="1" si="4"/>
        <v>0</v>
      </c>
      <c r="F21" s="42">
        <f t="shared" ca="1" si="0"/>
        <v>0</v>
      </c>
      <c r="G21" s="43">
        <f t="shared" ca="1" si="6"/>
        <v>10000.003822506051</v>
      </c>
      <c r="H21">
        <f t="shared" ca="1" si="1"/>
        <v>31.760852525373139</v>
      </c>
    </row>
    <row r="22" spans="1:8" x14ac:dyDescent="0.2">
      <c r="A22">
        <f t="shared" si="2"/>
        <v>4.4000000000000011E-2</v>
      </c>
      <c r="B22">
        <f t="shared" ca="1" si="3"/>
        <v>108.67018215871724</v>
      </c>
      <c r="C22" s="40">
        <f t="shared" ca="1" si="5"/>
        <v>0.78814460141660336</v>
      </c>
      <c r="D22" s="44">
        <f ca="1">_xlfn.NORM.S.DIST(((LN(B22/$B$2)+($B$3-$B$4+($B$5^2)/2)*$B$6)/$B$4*SQRT($B$6)),TRUE)</f>
        <v>1</v>
      </c>
      <c r="E22" s="41">
        <f t="shared" ca="1" si="4"/>
        <v>0</v>
      </c>
      <c r="F22" s="42">
        <f t="shared" ca="1" si="0"/>
        <v>0</v>
      </c>
      <c r="G22" s="43">
        <f t="shared" ca="1" si="6"/>
        <v>10000.003822506051</v>
      </c>
      <c r="H22">
        <f t="shared" ca="1" si="1"/>
        <v>31.103754956218609</v>
      </c>
    </row>
    <row r="23" spans="1:8" x14ac:dyDescent="0.2">
      <c r="A23">
        <f t="shared" si="2"/>
        <v>4.8000000000000015E-2</v>
      </c>
      <c r="B23">
        <f t="shared" ca="1" si="3"/>
        <v>107.7230628873219</v>
      </c>
      <c r="C23" s="40">
        <f t="shared" ca="1" si="5"/>
        <v>0.78814460141660336</v>
      </c>
      <c r="D23" s="44">
        <f ca="1">_xlfn.NORM.S.DIST(((LN(B23/$B$2)+($B$3-$B$4+($B$5^2)/2)*$B$6)/$B$4*SQRT($B$6)),TRUE)</f>
        <v>1</v>
      </c>
      <c r="E23" s="41">
        <f t="shared" ca="1" si="4"/>
        <v>0</v>
      </c>
      <c r="F23" s="42">
        <f t="shared" ca="1" si="0"/>
        <v>0</v>
      </c>
      <c r="G23" s="43">
        <f t="shared" ca="1" si="6"/>
        <v>10000.003822506051</v>
      </c>
      <c r="H23">
        <f t="shared" ca="1" si="1"/>
        <v>30.166059679033026</v>
      </c>
    </row>
    <row r="24" spans="1:8" x14ac:dyDescent="0.2">
      <c r="A24">
        <f t="shared" si="2"/>
        <v>5.2000000000000018E-2</v>
      </c>
      <c r="B24">
        <f t="shared" ca="1" si="3"/>
        <v>108.37857606105477</v>
      </c>
      <c r="C24" s="40">
        <f t="shared" ca="1" si="5"/>
        <v>0.78814460141660336</v>
      </c>
      <c r="D24" s="44">
        <f ca="1">_xlfn.NORM.S.DIST(((LN(B24/$B$2)+($B$3-$B$4+($B$5^2)/2)*$B$6)/$B$4*SQRT($B$6)),TRUE)</f>
        <v>1</v>
      </c>
      <c r="E24" s="41">
        <f t="shared" ca="1" si="4"/>
        <v>0</v>
      </c>
      <c r="F24" s="42">
        <f t="shared" ca="1" si="0"/>
        <v>0</v>
      </c>
      <c r="G24" s="43">
        <f t="shared" ca="1" si="6"/>
        <v>10000.003822506051</v>
      </c>
      <c r="H24">
        <f t="shared" ca="1" si="1"/>
        <v>30.815050387707643</v>
      </c>
    </row>
    <row r="25" spans="1:8" x14ac:dyDescent="0.2">
      <c r="A25">
        <f t="shared" si="2"/>
        <v>5.6000000000000022E-2</v>
      </c>
      <c r="B25">
        <f t="shared" ca="1" si="3"/>
        <v>106.72717165056575</v>
      </c>
      <c r="C25" s="40">
        <f t="shared" ca="1" si="5"/>
        <v>0.78814460141660336</v>
      </c>
      <c r="D25" s="44">
        <f ca="1">_xlfn.NORM.S.DIST(((LN(B25/$B$2)+($B$3-$B$4+($B$5^2)/2)*$B$6)/$B$4*SQRT($B$6)),TRUE)</f>
        <v>1</v>
      </c>
      <c r="E25" s="41">
        <f t="shared" ca="1" si="4"/>
        <v>0</v>
      </c>
      <c r="F25" s="42">
        <f t="shared" ca="1" si="0"/>
        <v>0</v>
      </c>
      <c r="G25" s="43">
        <f t="shared" ca="1" si="6"/>
        <v>10000.003822506051</v>
      </c>
      <c r="H25">
        <f t="shared" ca="1" si="1"/>
        <v>29.180077725650349</v>
      </c>
    </row>
    <row r="26" spans="1:8" x14ac:dyDescent="0.2">
      <c r="A26">
        <f t="shared" si="2"/>
        <v>6.0000000000000026E-2</v>
      </c>
      <c r="B26">
        <f t="shared" ca="1" si="3"/>
        <v>105.83878075969639</v>
      </c>
      <c r="C26" s="40">
        <f t="shared" ca="1" si="5"/>
        <v>0.78814460141660336</v>
      </c>
      <c r="D26" s="44">
        <f ca="1">_xlfn.NORM.S.DIST(((LN(B26/$B$2)+($B$3-$B$4+($B$5^2)/2)*$B$6)/$B$4*SQRT($B$6)),TRUE)</f>
        <v>1</v>
      </c>
      <c r="E26" s="41">
        <f t="shared" ca="1" si="4"/>
        <v>0</v>
      </c>
      <c r="F26" s="42">
        <f t="shared" ca="1" si="0"/>
        <v>0</v>
      </c>
      <c r="G26" s="43">
        <f t="shared" ca="1" si="6"/>
        <v>10000.003822506051</v>
      </c>
      <c r="H26">
        <f t="shared" ca="1" si="1"/>
        <v>28.300526471840868</v>
      </c>
    </row>
    <row r="27" spans="1:8" x14ac:dyDescent="0.2">
      <c r="A27">
        <f t="shared" si="2"/>
        <v>6.4000000000000029E-2</v>
      </c>
      <c r="B27">
        <f t="shared" ca="1" si="3"/>
        <v>105.19722822855749</v>
      </c>
      <c r="C27" s="40">
        <f t="shared" ca="1" si="5"/>
        <v>0.78814460141660336</v>
      </c>
      <c r="D27" s="44">
        <f ca="1">_xlfn.NORM.S.DIST(((LN(B27/$B$2)+($B$3-$B$4+($B$5^2)/2)*$B$6)/$B$4*SQRT($B$6)),TRUE)</f>
        <v>1</v>
      </c>
      <c r="E27" s="41">
        <f t="shared" ca="1" si="4"/>
        <v>0</v>
      </c>
      <c r="F27" s="42">
        <f t="shared" ca="1" si="0"/>
        <v>0</v>
      </c>
      <c r="G27" s="43">
        <f t="shared" ca="1" si="6"/>
        <v>10000.003822506051</v>
      </c>
      <c r="H27">
        <f t="shared" ca="1" si="1"/>
        <v>27.665357495045441</v>
      </c>
    </row>
    <row r="28" spans="1:8" x14ac:dyDescent="0.2">
      <c r="A28">
        <f t="shared" si="2"/>
        <v>6.8000000000000033E-2</v>
      </c>
      <c r="B28">
        <f t="shared" ca="1" si="3"/>
        <v>102.99231835587752</v>
      </c>
      <c r="C28" s="40">
        <f t="shared" ca="1" si="5"/>
        <v>0.78814460141606824</v>
      </c>
      <c r="D28" s="44">
        <f ca="1">_xlfn.NORM.S.DIST(((LN(B28/$B$2)+($B$3-$B$4+($B$5^2)/2)*$B$6)/$B$4*SQRT($B$6)),TRUE)</f>
        <v>0.99999999999815303</v>
      </c>
      <c r="E28" s="41">
        <f t="shared" ca="1" si="4"/>
        <v>-1.8469670237664104E-10</v>
      </c>
      <c r="F28" s="42">
        <f t="shared" ca="1" si="0"/>
        <v>-1.9022341570455775E-8</v>
      </c>
      <c r="G28" s="43">
        <f t="shared" ca="1" si="6"/>
        <v>10000.003822487028</v>
      </c>
      <c r="H28">
        <f t="shared" ca="1" si="1"/>
        <v>25.482386842030337</v>
      </c>
    </row>
    <row r="29" spans="1:8" x14ac:dyDescent="0.2">
      <c r="A29">
        <f t="shared" si="2"/>
        <v>7.2000000000000036E-2</v>
      </c>
      <c r="B29">
        <f t="shared" ca="1" si="3"/>
        <v>103.69481288616667</v>
      </c>
      <c r="C29" s="40">
        <f t="shared" ca="1" si="5"/>
        <v>0.78814460141659992</v>
      </c>
      <c r="D29" s="44">
        <f ca="1">_xlfn.NORM.S.DIST(((LN(B29/$B$2)+($B$3-$B$4+($B$5^2)/2)*$B$6)/$B$4*SQRT($B$6)),TRUE)</f>
        <v>0.99999999999998812</v>
      </c>
      <c r="E29" s="41">
        <f t="shared" ca="1" si="4"/>
        <v>1.8350876374029212E-10</v>
      </c>
      <c r="F29" s="42">
        <f t="shared" ca="1" si="0"/>
        <v>1.9028906919021359E-8</v>
      </c>
      <c r="G29" s="43">
        <f t="shared" ca="1" si="6"/>
        <v>10000.003822506056</v>
      </c>
      <c r="H29">
        <f t="shared" ca="1" si="1"/>
        <v>26.177891435088327</v>
      </c>
    </row>
    <row r="30" spans="1:8" x14ac:dyDescent="0.2">
      <c r="A30">
        <f t="shared" si="2"/>
        <v>7.600000000000004E-2</v>
      </c>
      <c r="B30">
        <f t="shared" ca="1" si="3"/>
        <v>103.64629221945943</v>
      </c>
      <c r="C30" s="40">
        <f t="shared" ca="1" si="5"/>
        <v>0.78814460141659837</v>
      </c>
      <c r="D30" s="44">
        <f ca="1">_xlfn.NORM.S.DIST(((LN(B30/$B$2)+($B$3-$B$4+($B$5^2)/2)*$B$6)/$B$4*SQRT($B$6)),TRUE)</f>
        <v>0.9999999999999829</v>
      </c>
      <c r="E30" s="41">
        <f t="shared" ca="1" si="4"/>
        <v>-5.2180482157382357E-13</v>
      </c>
      <c r="F30" s="42">
        <f t="shared" ca="1" si="0"/>
        <v>-5.4083135018363406E-11</v>
      </c>
      <c r="G30" s="43">
        <f t="shared" ca="1" si="6"/>
        <v>10000.003822506002</v>
      </c>
      <c r="H30">
        <f t="shared" ca="1" si="1"/>
        <v>26.129853557081034</v>
      </c>
    </row>
    <row r="31" spans="1:8" x14ac:dyDescent="0.2">
      <c r="A31">
        <f t="shared" si="2"/>
        <v>8.0000000000000043E-2</v>
      </c>
      <c r="B31">
        <f t="shared" ca="1" si="3"/>
        <v>103.11109732218415</v>
      </c>
      <c r="C31" s="40">
        <f t="shared" ca="1" si="5"/>
        <v>0.78814460141636844</v>
      </c>
      <c r="D31" s="44">
        <f ca="1">_xlfn.NORM.S.DIST(((LN(B31/$B$2)+($B$3-$B$4+($B$5^2)/2)*$B$6)/$B$4*SQRT($B$6)),TRUE)</f>
        <v>0.99999999999918932</v>
      </c>
      <c r="E31" s="41">
        <f t="shared" ca="1" si="4"/>
        <v>-7.935874180020619E-11</v>
      </c>
      <c r="F31" s="42">
        <f t="shared" ca="1" si="0"/>
        <v>-8.182766949127143E-9</v>
      </c>
      <c r="G31" s="43">
        <f t="shared" ca="1" si="6"/>
        <v>10000.003822497818</v>
      </c>
      <c r="H31">
        <f t="shared" ca="1" si="1"/>
        <v>25.599983937951549</v>
      </c>
    </row>
    <row r="32" spans="1:8" x14ac:dyDescent="0.2">
      <c r="A32">
        <f t="shared" si="2"/>
        <v>8.4000000000000047E-2</v>
      </c>
      <c r="B32">
        <f t="shared" ca="1" si="3"/>
        <v>103.97904394146153</v>
      </c>
      <c r="C32" s="40">
        <f t="shared" ca="1" si="5"/>
        <v>0.78814460141660292</v>
      </c>
      <c r="D32" s="44">
        <f ca="1">_xlfn.NORM.S.DIST(((LN(B32/$B$2)+($B$3-$B$4+($B$5^2)/2)*$B$6)/$B$4*SQRT($B$6)),TRUE)</f>
        <v>0.99999999999999867</v>
      </c>
      <c r="E32" s="41">
        <f t="shared" ca="1" si="4"/>
        <v>8.0935258495173912E-11</v>
      </c>
      <c r="F32" s="42">
        <f t="shared" ca="1" si="0"/>
        <v>8.415570799483235E-9</v>
      </c>
      <c r="G32" s="43">
        <f t="shared" ca="1" si="6"/>
        <v>10000.003822506234</v>
      </c>
      <c r="H32">
        <f t="shared" ca="1" si="1"/>
        <v>26.459294344130129</v>
      </c>
    </row>
    <row r="33" spans="1:8" x14ac:dyDescent="0.2">
      <c r="A33">
        <f t="shared" si="2"/>
        <v>8.800000000000005E-2</v>
      </c>
      <c r="B33">
        <f t="shared" ca="1" si="3"/>
        <v>103.67476833482374</v>
      </c>
      <c r="C33" s="40">
        <f t="shared" ca="1" si="5"/>
        <v>0.78814460141659937</v>
      </c>
      <c r="D33" s="44">
        <f ca="1">_xlfn.NORM.S.DIST(((LN(B33/$B$2)+($B$3-$B$4+($B$5^2)/2)*$B$6)/$B$4*SQRT($B$6)),TRUE)</f>
        <v>0.99999999999998612</v>
      </c>
      <c r="E33" s="41">
        <f t="shared" ca="1" si="4"/>
        <v>-1.2545520178264269E-12</v>
      </c>
      <c r="F33" s="42">
        <f t="shared" ca="1" si="0"/>
        <v>-1.3006538981214047E-10</v>
      </c>
      <c r="G33" s="43">
        <f t="shared" ca="1" si="6"/>
        <v>10000.003822506103</v>
      </c>
      <c r="H33">
        <f t="shared" ca="1" si="1"/>
        <v>26.158046330363533</v>
      </c>
    </row>
    <row r="34" spans="1:8" x14ac:dyDescent="0.2">
      <c r="A34">
        <f t="shared" si="2"/>
        <v>9.2000000000000054E-2</v>
      </c>
      <c r="B34">
        <f t="shared" ca="1" si="3"/>
        <v>102.94022042834025</v>
      </c>
      <c r="C34" s="40">
        <f t="shared" ca="1" si="5"/>
        <v>0.78814460141583842</v>
      </c>
      <c r="D34" s="44">
        <f ca="1">_xlfn.NORM.S.DIST(((LN(B34/$B$2)+($B$3-$B$4+($B$5^2)/2)*$B$6)/$B$4*SQRT($B$6)),TRUE)</f>
        <v>0.99999999999735978</v>
      </c>
      <c r="E34" s="41">
        <f t="shared" ca="1" si="4"/>
        <v>-2.6263435870532703E-10</v>
      </c>
      <c r="F34" s="42">
        <f t="shared" ca="1" si="0"/>
        <v>-2.7035638777182149E-8</v>
      </c>
      <c r="G34" s="43">
        <f t="shared" ca="1" si="6"/>
        <v>10000.003822479068</v>
      </c>
      <c r="H34">
        <f t="shared" ca="1" si="1"/>
        <v>25.430807297474942</v>
      </c>
    </row>
    <row r="35" spans="1:8" x14ac:dyDescent="0.2">
      <c r="A35">
        <f t="shared" si="2"/>
        <v>9.6000000000000058E-2</v>
      </c>
      <c r="B35">
        <f t="shared" ca="1" si="3"/>
        <v>102.66360904030508</v>
      </c>
      <c r="C35" s="40">
        <f t="shared" ca="1" si="5"/>
        <v>0.78814460141169973</v>
      </c>
      <c r="D35" s="44">
        <f ca="1">_xlfn.NORM.S.DIST(((LN(B35/$B$2)+($B$3-$B$4+($B$5^2)/2)*$B$6)/$B$4*SQRT($B$6)),TRUE)</f>
        <v>0.99999999998307321</v>
      </c>
      <c r="E35" s="41">
        <f t="shared" ca="1" si="4"/>
        <v>-1.4286571925481439E-9</v>
      </c>
      <c r="F35" s="42">
        <f t="shared" ca="1" si="0"/>
        <v>-1.4667110346838249E-7</v>
      </c>
      <c r="G35" s="43">
        <f t="shared" ca="1" si="6"/>
        <v>10000.003822332397</v>
      </c>
      <c r="H35">
        <f t="shared" ca="1" si="1"/>
        <v>25.156948237687828</v>
      </c>
    </row>
    <row r="36" spans="1:8" x14ac:dyDescent="0.2">
      <c r="A36">
        <f t="shared" si="2"/>
        <v>0.10000000000000006</v>
      </c>
      <c r="B36">
        <f t="shared" ca="1" si="3"/>
        <v>103.76911876952657</v>
      </c>
      <c r="C36" s="40">
        <f t="shared" ca="1" si="5"/>
        <v>0.78814460141660136</v>
      </c>
      <c r="D36" s="44">
        <f ca="1">_xlfn.NORM.S.DIST(((LN(B36/$B$2)+($B$3-$B$4+($B$5^2)/2)*$B$6)/$B$4*SQRT($B$6)),TRUE)</f>
        <v>0.99999999999999323</v>
      </c>
      <c r="E36" s="41">
        <f t="shared" ca="1" si="4"/>
        <v>1.6920020939892311E-9</v>
      </c>
      <c r="F36" s="42">
        <f t="shared" ca="1" si="0"/>
        <v>1.7557756624945618E-7</v>
      </c>
      <c r="G36" s="43">
        <f t="shared" ca="1" si="6"/>
        <v>10000.003822507975</v>
      </c>
      <c r="H36">
        <f t="shared" ca="1" si="1"/>
        <v>26.251457962555762</v>
      </c>
    </row>
    <row r="37" spans="1:8" x14ac:dyDescent="0.2">
      <c r="A37">
        <f t="shared" si="2"/>
        <v>0.10400000000000006</v>
      </c>
      <c r="B37">
        <f t="shared" ca="1" si="3"/>
        <v>102.8434476024747</v>
      </c>
      <c r="C37" s="40">
        <f t="shared" ca="1" si="5"/>
        <v>0.78814460141512721</v>
      </c>
      <c r="D37" s="44">
        <f ca="1">_xlfn.NORM.S.DIST(((LN(B37/$B$2)+($B$3-$B$4+($B$5^2)/2)*$B$6)/$B$4*SQRT($B$6)),TRUE)</f>
        <v>0.9999999999949043</v>
      </c>
      <c r="E37" s="41">
        <f t="shared" ca="1" si="4"/>
        <v>-5.08892927797433E-10</v>
      </c>
      <c r="F37" s="42">
        <f t="shared" ca="1" si="0"/>
        <v>-5.2336303155205242E-8</v>
      </c>
      <c r="G37" s="43">
        <f t="shared" ca="1" si="6"/>
        <v>10000.003822455639</v>
      </c>
      <c r="H37">
        <f t="shared" ca="1" si="1"/>
        <v>25.33499737713457</v>
      </c>
    </row>
    <row r="38" spans="1:8" x14ac:dyDescent="0.2">
      <c r="A38">
        <f t="shared" si="2"/>
        <v>0.10800000000000007</v>
      </c>
      <c r="B38">
        <f t="shared" ca="1" si="3"/>
        <v>102.01989849513843</v>
      </c>
      <c r="C38" s="40">
        <f t="shared" ca="1" si="5"/>
        <v>0.78814460113039053</v>
      </c>
      <c r="D38" s="44">
        <f ca="1">_xlfn.NORM.S.DIST(((LN(B38/$B$2)+($B$3-$B$4+($B$5^2)/2)*$B$6)/$B$4*SQRT($B$6)),TRUE)</f>
        <v>0.99999999901200876</v>
      </c>
      <c r="E38" s="41">
        <f t="shared" ca="1" si="4"/>
        <v>-9.8289554273378599E-8</v>
      </c>
      <c r="F38" s="42">
        <f t="shared" ca="1" si="0"/>
        <v>-1.0027490350102484E-5</v>
      </c>
      <c r="G38" s="43">
        <f t="shared" ca="1" si="6"/>
        <v>10000.003812428149</v>
      </c>
      <c r="H38">
        <f t="shared" ca="1" si="1"/>
        <v>24.519642648691161</v>
      </c>
    </row>
    <row r="39" spans="1:8" x14ac:dyDescent="0.2">
      <c r="A39">
        <f t="shared" si="2"/>
        <v>0.11200000000000007</v>
      </c>
      <c r="B39">
        <f t="shared" ca="1" si="3"/>
        <v>102.21835545264886</v>
      </c>
      <c r="C39" s="40">
        <f t="shared" ca="1" si="5"/>
        <v>0.78814460133170039</v>
      </c>
      <c r="D39" s="44">
        <f ca="1">_xlfn.NORM.S.DIST(((LN(B39/$B$2)+($B$3-$B$4+($B$5^2)/2)*$B$6)/$B$4*SQRT($B$6)),TRUE)</f>
        <v>0.99999999970691966</v>
      </c>
      <c r="E39" s="41">
        <f t="shared" ca="1" si="4"/>
        <v>6.9491090659568044E-8</v>
      </c>
      <c r="F39" s="42">
        <f t="shared" ca="1" si="0"/>
        <v>7.1032650058319738E-6</v>
      </c>
      <c r="G39" s="43">
        <f t="shared" ca="1" si="6"/>
        <v>10000.003819531414</v>
      </c>
      <c r="H39">
        <f t="shared" ca="1" si="1"/>
        <v>24.716124977076447</v>
      </c>
    </row>
    <row r="40" spans="1:8" x14ac:dyDescent="0.2">
      <c r="A40">
        <f t="shared" si="2"/>
        <v>0.11600000000000008</v>
      </c>
      <c r="B40">
        <f t="shared" ca="1" si="3"/>
        <v>102.77823446964766</v>
      </c>
      <c r="C40" s="40">
        <f t="shared" ca="1" si="5"/>
        <v>0.78814460141431453</v>
      </c>
      <c r="D40" s="44">
        <f ca="1">_xlfn.NORM.S.DIST(((LN(B40/$B$2)+($B$3-$B$4+($B$5^2)/2)*$B$6)/$B$4*SQRT($B$6)),TRUE)</f>
        <v>0.99999999999209932</v>
      </c>
      <c r="E40" s="41">
        <f t="shared" ca="1" si="4"/>
        <v>2.8517965766639009E-8</v>
      </c>
      <c r="F40" s="42">
        <f t="shared" ca="1" si="0"/>
        <v>2.9310261721610092E-6</v>
      </c>
      <c r="G40" s="43">
        <f t="shared" ca="1" si="6"/>
        <v>10000.00382246244</v>
      </c>
      <c r="H40">
        <f t="shared" ca="1" si="1"/>
        <v>25.270433125614673</v>
      </c>
    </row>
    <row r="41" spans="1:8" x14ac:dyDescent="0.2">
      <c r="A41">
        <f t="shared" si="2"/>
        <v>0.12000000000000008</v>
      </c>
      <c r="B41">
        <f t="shared" ca="1" si="3"/>
        <v>104.67165893142601</v>
      </c>
      <c r="C41" s="40">
        <f t="shared" ca="1" si="5"/>
        <v>0.78814460141660336</v>
      </c>
      <c r="D41" s="44">
        <f ca="1">_xlfn.NORM.S.DIST(((LN(B41/$B$2)+($B$3-$B$4+($B$5^2)/2)*$B$6)/$B$4*SQRT($B$6)),TRUE)</f>
        <v>1</v>
      </c>
      <c r="E41" s="41">
        <f t="shared" ca="1" si="4"/>
        <v>7.9006801101400015E-10</v>
      </c>
      <c r="F41" s="42">
        <f t="shared" ca="1" si="0"/>
        <v>8.2697729381487546E-8</v>
      </c>
      <c r="G41" s="43">
        <f t="shared" ca="1" si="6"/>
        <v>10000.003822545139</v>
      </c>
      <c r="H41">
        <f t="shared" ca="1" si="1"/>
        <v>27.145017699796739</v>
      </c>
    </row>
    <row r="42" spans="1:8" x14ac:dyDescent="0.2">
      <c r="A42">
        <f t="shared" si="2"/>
        <v>0.12400000000000008</v>
      </c>
      <c r="B42">
        <f t="shared" ca="1" si="3"/>
        <v>105.35302697143857</v>
      </c>
      <c r="C42" s="40">
        <f t="shared" ca="1" si="5"/>
        <v>0.78814460141660336</v>
      </c>
      <c r="D42" s="44">
        <f ca="1">_xlfn.NORM.S.DIST(((LN(B42/$B$2)+($B$3-$B$4+($B$5^2)/2)*$B$6)/$B$4*SQRT($B$6)),TRUE)</f>
        <v>1</v>
      </c>
      <c r="E42" s="41">
        <f t="shared" ca="1" si="4"/>
        <v>0</v>
      </c>
      <c r="F42" s="42">
        <f t="shared" ca="1" si="0"/>
        <v>0</v>
      </c>
      <c r="G42" s="43">
        <f t="shared" ca="1" si="6"/>
        <v>10000.003822545139</v>
      </c>
      <c r="H42">
        <f t="shared" ca="1" si="1"/>
        <v>27.819606014533178</v>
      </c>
    </row>
    <row r="43" spans="1:8" x14ac:dyDescent="0.2">
      <c r="A43">
        <f t="shared" si="2"/>
        <v>0.12800000000000009</v>
      </c>
      <c r="B43">
        <f t="shared" ca="1" si="3"/>
        <v>107.33249861044214</v>
      </c>
      <c r="C43" s="40">
        <f t="shared" ca="1" si="5"/>
        <v>0.78814460141660336</v>
      </c>
      <c r="D43" s="44">
        <f ca="1">_xlfn.NORM.S.DIST(((LN(B43/$B$2)+($B$3-$B$4+($B$5^2)/2)*$B$6)/$B$4*SQRT($B$6)),TRUE)</f>
        <v>1</v>
      </c>
      <c r="E43" s="41">
        <f t="shared" ca="1" si="4"/>
        <v>0</v>
      </c>
      <c r="F43" s="42">
        <f t="shared" ca="1" si="0"/>
        <v>0</v>
      </c>
      <c r="G43" s="43">
        <f t="shared" ca="1" si="6"/>
        <v>10000.003822545139</v>
      </c>
      <c r="H43">
        <f t="shared" ca="1" si="1"/>
        <v>29.779381581639853</v>
      </c>
    </row>
    <row r="44" spans="1:8" x14ac:dyDescent="0.2">
      <c r="A44">
        <f t="shared" si="2"/>
        <v>0.13200000000000009</v>
      </c>
      <c r="B44">
        <f t="shared" ca="1" si="3"/>
        <v>108.60950841199642</v>
      </c>
      <c r="C44" s="40">
        <f t="shared" ca="1" si="5"/>
        <v>0.78814460141660336</v>
      </c>
      <c r="D44" s="44">
        <f ca="1">_xlfn.NORM.S.DIST(((LN(B44/$B$2)+($B$3-$B$4+($B$5^2)/2)*$B$6)/$B$4*SQRT($B$6)),TRUE)</f>
        <v>1</v>
      </c>
      <c r="E44" s="41">
        <f t="shared" ca="1" si="4"/>
        <v>0</v>
      </c>
      <c r="F44" s="42">
        <f t="shared" ca="1" si="0"/>
        <v>0</v>
      </c>
      <c r="G44" s="43">
        <f t="shared" ca="1" si="6"/>
        <v>10000.003822545139</v>
      </c>
      <c r="H44">
        <f t="shared" ca="1" si="1"/>
        <v>31.043684923364722</v>
      </c>
    </row>
    <row r="45" spans="1:8" x14ac:dyDescent="0.2">
      <c r="A45">
        <f t="shared" si="2"/>
        <v>0.13600000000000009</v>
      </c>
      <c r="B45">
        <f t="shared" ca="1" si="3"/>
        <v>107.96517674097974</v>
      </c>
      <c r="C45" s="40">
        <f t="shared" ca="1" si="5"/>
        <v>0.78814460141660336</v>
      </c>
      <c r="D45" s="44">
        <f ca="1">_xlfn.NORM.S.DIST(((LN(B45/$B$2)+($B$3-$B$4+($B$5^2)/2)*$B$6)/$B$4*SQRT($B$6)),TRUE)</f>
        <v>1</v>
      </c>
      <c r="E45" s="41">
        <f t="shared" ca="1" si="4"/>
        <v>0</v>
      </c>
      <c r="F45" s="42">
        <f t="shared" ca="1" si="0"/>
        <v>0</v>
      </c>
      <c r="G45" s="43">
        <f t="shared" ca="1" si="6"/>
        <v>10000.003822545139</v>
      </c>
      <c r="H45">
        <f t="shared" ca="1" si="1"/>
        <v>30.405764459595346</v>
      </c>
    </row>
    <row r="46" spans="1:8" x14ac:dyDescent="0.2">
      <c r="A46">
        <f t="shared" si="2"/>
        <v>0.1400000000000001</v>
      </c>
      <c r="B46">
        <f t="shared" ca="1" si="3"/>
        <v>106.57390279181908</v>
      </c>
      <c r="C46" s="40">
        <f t="shared" ca="1" si="5"/>
        <v>0.78814460141660336</v>
      </c>
      <c r="D46" s="44">
        <f ca="1">_xlfn.NORM.S.DIST(((LN(B46/$B$2)+($B$3-$B$4+($B$5^2)/2)*$B$6)/$B$4*SQRT($B$6)),TRUE)</f>
        <v>1</v>
      </c>
      <c r="E46" s="41">
        <f t="shared" ca="1" si="4"/>
        <v>0</v>
      </c>
      <c r="F46" s="42">
        <f t="shared" ca="1" si="0"/>
        <v>0</v>
      </c>
      <c r="G46" s="43">
        <f t="shared" ca="1" si="6"/>
        <v>10000.003822545139</v>
      </c>
      <c r="H46">
        <f t="shared" ca="1" si="1"/>
        <v>29.028333917529281</v>
      </c>
    </row>
    <row r="47" spans="1:8" x14ac:dyDescent="0.2">
      <c r="A47">
        <f t="shared" si="2"/>
        <v>0.1440000000000001</v>
      </c>
      <c r="B47">
        <f t="shared" ca="1" si="3"/>
        <v>106.85424152134379</v>
      </c>
      <c r="C47" s="40">
        <f t="shared" ca="1" si="5"/>
        <v>0.78814460141660336</v>
      </c>
      <c r="D47" s="44">
        <f ca="1">_xlfn.NORM.S.DIST(((LN(B47/$B$2)+($B$3-$B$4+($B$5^2)/2)*$B$6)/$B$4*SQRT($B$6)),TRUE)</f>
        <v>1</v>
      </c>
      <c r="E47" s="41">
        <f t="shared" ca="1" si="4"/>
        <v>0</v>
      </c>
      <c r="F47" s="42">
        <f t="shared" ca="1" si="0"/>
        <v>0</v>
      </c>
      <c r="G47" s="43">
        <f t="shared" ca="1" si="6"/>
        <v>10000.003822545139</v>
      </c>
      <c r="H47">
        <f t="shared" ca="1" si="1"/>
        <v>29.305883230088682</v>
      </c>
    </row>
    <row r="48" spans="1:8" x14ac:dyDescent="0.2">
      <c r="A48">
        <f t="shared" si="2"/>
        <v>0.1480000000000001</v>
      </c>
      <c r="B48">
        <f t="shared" ca="1" si="3"/>
        <v>108.56372451849973</v>
      </c>
      <c r="C48" s="40">
        <f t="shared" ca="1" si="5"/>
        <v>0.78814460141660336</v>
      </c>
      <c r="D48" s="44">
        <f ca="1">_xlfn.NORM.S.DIST(((LN(B48/$B$2)+($B$3-$B$4+($B$5^2)/2)*$B$6)/$B$4*SQRT($B$6)),TRUE)</f>
        <v>1</v>
      </c>
      <c r="E48" s="41">
        <f t="shared" ca="1" si="4"/>
        <v>0</v>
      </c>
      <c r="F48" s="42">
        <f t="shared" ca="1" si="0"/>
        <v>0</v>
      </c>
      <c r="G48" s="43">
        <f t="shared" ca="1" si="6"/>
        <v>10000.003822545139</v>
      </c>
      <c r="H48">
        <f t="shared" ca="1" si="1"/>
        <v>30.998356587219931</v>
      </c>
    </row>
    <row r="49" spans="1:8" x14ac:dyDescent="0.2">
      <c r="A49">
        <f t="shared" si="2"/>
        <v>0.15200000000000011</v>
      </c>
      <c r="B49">
        <f t="shared" ca="1" si="3"/>
        <v>107.03285056725446</v>
      </c>
      <c r="C49" s="40">
        <f t="shared" ca="1" si="5"/>
        <v>0.78814460141660336</v>
      </c>
      <c r="D49" s="44">
        <f ca="1">_xlfn.NORM.S.DIST(((LN(B49/$B$2)+($B$3-$B$4+($B$5^2)/2)*$B$6)/$B$4*SQRT($B$6)),TRUE)</f>
        <v>1</v>
      </c>
      <c r="E49" s="41">
        <f t="shared" ca="1" si="4"/>
        <v>0</v>
      </c>
      <c r="F49" s="42">
        <f t="shared" ca="1" si="0"/>
        <v>0</v>
      </c>
      <c r="G49" s="43">
        <f t="shared" ca="1" si="6"/>
        <v>10000.003822545139</v>
      </c>
      <c r="H49">
        <f t="shared" ca="1" si="1"/>
        <v>29.482715086298626</v>
      </c>
    </row>
    <row r="50" spans="1:8" x14ac:dyDescent="0.2">
      <c r="A50">
        <f t="shared" si="2"/>
        <v>0.15600000000000011</v>
      </c>
      <c r="B50">
        <f t="shared" ca="1" si="3"/>
        <v>104.83687805015354</v>
      </c>
      <c r="C50" s="40">
        <f t="shared" ca="1" si="5"/>
        <v>0.78814460141660336</v>
      </c>
      <c r="D50" s="44">
        <f ca="1">_xlfn.NORM.S.DIST(((LN(B50/$B$2)+($B$3-$B$4+($B$5^2)/2)*$B$6)/$B$4*SQRT($B$6)),TRUE)</f>
        <v>1</v>
      </c>
      <c r="E50" s="41">
        <f t="shared" ca="1" si="4"/>
        <v>0</v>
      </c>
      <c r="F50" s="42">
        <f t="shared" ca="1" si="0"/>
        <v>0</v>
      </c>
      <c r="G50" s="43">
        <f t="shared" ca="1" si="6"/>
        <v>10000.003822545139</v>
      </c>
      <c r="H50">
        <f t="shared" ca="1" si="1"/>
        <v>27.308592860825129</v>
      </c>
    </row>
    <row r="51" spans="1:8" x14ac:dyDescent="0.2">
      <c r="A51">
        <f t="shared" si="2"/>
        <v>0.16000000000000011</v>
      </c>
      <c r="B51">
        <f t="shared" ca="1" si="3"/>
        <v>105.18850254653067</v>
      </c>
      <c r="C51" s="40">
        <f t="shared" ca="1" si="5"/>
        <v>0.78814460141660336</v>
      </c>
      <c r="D51" s="44">
        <f ca="1">_xlfn.NORM.S.DIST(((LN(B51/$B$2)+($B$3-$B$4+($B$5^2)/2)*$B$6)/$B$4*SQRT($B$6)),TRUE)</f>
        <v>1</v>
      </c>
      <c r="E51" s="41">
        <f t="shared" ca="1" si="4"/>
        <v>0</v>
      </c>
      <c r="F51" s="42">
        <f t="shared" ca="1" si="0"/>
        <v>0</v>
      </c>
      <c r="G51" s="43">
        <f t="shared" ca="1" si="6"/>
        <v>10000.003822545139</v>
      </c>
      <c r="H51">
        <f t="shared" ca="1" si="1"/>
        <v>27.656718635005433</v>
      </c>
    </row>
    <row r="52" spans="1:8" x14ac:dyDescent="0.2">
      <c r="A52">
        <f t="shared" si="2"/>
        <v>0.16400000000000012</v>
      </c>
      <c r="B52">
        <f t="shared" ca="1" si="3"/>
        <v>103.70286438572768</v>
      </c>
      <c r="C52" s="40">
        <f t="shared" ca="1" si="5"/>
        <v>0.78814460141660003</v>
      </c>
      <c r="D52" s="44">
        <f ca="1">_xlfn.NORM.S.DIST(((LN(B52/$B$2)+($B$3-$B$4+($B$5^2)/2)*$B$6)/$B$4*SQRT($B$6)),TRUE)</f>
        <v>0.99999999999998879</v>
      </c>
      <c r="E52" s="41">
        <f t="shared" ca="1" si="4"/>
        <v>-1.1213252548714081E-12</v>
      </c>
      <c r="F52" s="42">
        <f t="shared" ca="1" si="0"/>
        <v>-1.1628464083822116E-10</v>
      </c>
      <c r="G52" s="43">
        <f t="shared" ca="1" si="6"/>
        <v>10000.003822545023</v>
      </c>
      <c r="H52">
        <f t="shared" ca="1" si="1"/>
        <v>26.185862820890193</v>
      </c>
    </row>
    <row r="53" spans="1:8" x14ac:dyDescent="0.2">
      <c r="A53">
        <f t="shared" si="2"/>
        <v>0.16800000000000012</v>
      </c>
      <c r="B53">
        <f t="shared" ca="1" si="3"/>
        <v>103.80259065678167</v>
      </c>
      <c r="C53" s="40">
        <f t="shared" ca="1" si="5"/>
        <v>0.78814460141660181</v>
      </c>
      <c r="D53" s="44">
        <f ca="1">_xlfn.NORM.S.DIST(((LN(B53/$B$2)+($B$3-$B$4+($B$5^2)/2)*$B$6)/$B$4*SQRT($B$6)),TRUE)</f>
        <v>0.99999999999999467</v>
      </c>
      <c r="E53" s="41">
        <f t="shared" ca="1" si="4"/>
        <v>5.8841820305133297E-13</v>
      </c>
      <c r="F53" s="42">
        <f t="shared" ca="1" si="0"/>
        <v>6.1079333866336558E-11</v>
      </c>
      <c r="G53" s="43">
        <f t="shared" ca="1" si="6"/>
        <v>10000.003822545084</v>
      </c>
      <c r="H53">
        <f t="shared" ca="1" si="1"/>
        <v>26.284596798968053</v>
      </c>
    </row>
    <row r="54" spans="1:8" x14ac:dyDescent="0.2">
      <c r="A54">
        <f t="shared" si="2"/>
        <v>0.17200000000000013</v>
      </c>
      <c r="B54">
        <f t="shared" ca="1" si="3"/>
        <v>104.85905595666124</v>
      </c>
      <c r="C54" s="40">
        <f t="shared" ca="1" si="5"/>
        <v>0.78814460141660336</v>
      </c>
      <c r="D54" s="44">
        <f ca="1">_xlfn.NORM.S.DIST(((LN(B54/$B$2)+($B$3-$B$4+($B$5^2)/2)*$B$6)/$B$4*SQRT($B$6)),TRUE)</f>
        <v>1</v>
      </c>
      <c r="E54" s="41">
        <f t="shared" ca="1" si="4"/>
        <v>5.3290705182007514E-13</v>
      </c>
      <c r="F54" s="42">
        <f t="shared" ca="1" si="0"/>
        <v>5.5880130366500629E-11</v>
      </c>
      <c r="G54" s="43">
        <f t="shared" ca="1" si="6"/>
        <v>10000.003822545141</v>
      </c>
      <c r="H54">
        <f t="shared" ca="1" si="1"/>
        <v>27.330550093475978</v>
      </c>
    </row>
    <row r="55" spans="1:8" x14ac:dyDescent="0.2">
      <c r="A55">
        <f t="shared" si="2"/>
        <v>0.17600000000000013</v>
      </c>
      <c r="B55">
        <f t="shared" ca="1" si="3"/>
        <v>105.7321177725905</v>
      </c>
      <c r="C55" s="40">
        <f t="shared" ca="1" si="5"/>
        <v>0.78814460141660336</v>
      </c>
      <c r="D55" s="44">
        <f ca="1">_xlfn.NORM.S.DIST(((LN(B55/$B$2)+($B$3-$B$4+($B$5^2)/2)*$B$6)/$B$4*SQRT($B$6)),TRUE)</f>
        <v>1</v>
      </c>
      <c r="E55" s="41">
        <f t="shared" ca="1" si="4"/>
        <v>0</v>
      </c>
      <c r="F55" s="42">
        <f t="shared" ca="1" si="0"/>
        <v>0</v>
      </c>
      <c r="G55" s="43">
        <f t="shared" ca="1" si="6"/>
        <v>10000.003822545141</v>
      </c>
      <c r="H55">
        <f t="shared" ca="1" si="1"/>
        <v>28.194924799189479</v>
      </c>
    </row>
    <row r="56" spans="1:8" x14ac:dyDescent="0.2">
      <c r="A56">
        <f t="shared" si="2"/>
        <v>0.18000000000000013</v>
      </c>
      <c r="B56">
        <f t="shared" ca="1" si="3"/>
        <v>106.99541246796784</v>
      </c>
      <c r="C56" s="40">
        <f t="shared" ca="1" si="5"/>
        <v>0.78814460141660336</v>
      </c>
      <c r="D56" s="44">
        <f ca="1">_xlfn.NORM.S.DIST(((LN(B56/$B$2)+($B$3-$B$4+($B$5^2)/2)*$B$6)/$B$4*SQRT($B$6)),TRUE)</f>
        <v>1</v>
      </c>
      <c r="E56" s="41">
        <f t="shared" ca="1" si="4"/>
        <v>0</v>
      </c>
      <c r="F56" s="42">
        <f t="shared" ca="1" si="0"/>
        <v>0</v>
      </c>
      <c r="G56" s="43">
        <f t="shared" ca="1" si="6"/>
        <v>10000.003822545141</v>
      </c>
      <c r="H56">
        <f t="shared" ca="1" si="1"/>
        <v>29.445649502324031</v>
      </c>
    </row>
    <row r="57" spans="1:8" x14ac:dyDescent="0.2">
      <c r="A57">
        <f t="shared" si="2"/>
        <v>0.18400000000000014</v>
      </c>
      <c r="B57">
        <f t="shared" ca="1" si="3"/>
        <v>109.57760249996352</v>
      </c>
      <c r="C57" s="40">
        <f t="shared" ca="1" si="5"/>
        <v>0.78814460141660336</v>
      </c>
      <c r="D57" s="44">
        <f ca="1">_xlfn.NORM.S.DIST(((LN(B57/$B$2)+($B$3-$B$4+($B$5^2)/2)*$B$6)/$B$4*SQRT($B$6)),TRUE)</f>
        <v>1</v>
      </c>
      <c r="E57" s="41">
        <f t="shared" ca="1" si="4"/>
        <v>0</v>
      </c>
      <c r="F57" s="42">
        <f t="shared" ca="1" si="0"/>
        <v>0</v>
      </c>
      <c r="G57" s="43">
        <f t="shared" ca="1" si="6"/>
        <v>10000.003822545141</v>
      </c>
      <c r="H57">
        <f t="shared" ca="1" si="1"/>
        <v>32.002146314210108</v>
      </c>
    </row>
    <row r="58" spans="1:8" x14ac:dyDescent="0.2">
      <c r="A58">
        <f t="shared" si="2"/>
        <v>0.18800000000000014</v>
      </c>
      <c r="B58">
        <f t="shared" ca="1" si="3"/>
        <v>106.8790054663684</v>
      </c>
      <c r="C58" s="40">
        <f t="shared" ca="1" si="5"/>
        <v>0.78814460141660336</v>
      </c>
      <c r="D58" s="44">
        <f ca="1">_xlfn.NORM.S.DIST(((LN(B58/$B$2)+($B$3-$B$4+($B$5^2)/2)*$B$6)/$B$4*SQRT($B$6)),TRUE)</f>
        <v>1</v>
      </c>
      <c r="E58" s="41">
        <f t="shared" ca="1" si="4"/>
        <v>0</v>
      </c>
      <c r="F58" s="42">
        <f t="shared" ca="1" si="0"/>
        <v>0</v>
      </c>
      <c r="G58" s="43">
        <f t="shared" ca="1" si="6"/>
        <v>10000.003822545141</v>
      </c>
      <c r="H58">
        <f t="shared" ca="1" si="1"/>
        <v>29.330400769743264</v>
      </c>
    </row>
    <row r="59" spans="1:8" x14ac:dyDescent="0.2">
      <c r="A59">
        <f t="shared" si="2"/>
        <v>0.19200000000000014</v>
      </c>
      <c r="B59">
        <f t="shared" ca="1" si="3"/>
        <v>106.75150690364887</v>
      </c>
      <c r="C59" s="40">
        <f t="shared" ca="1" si="5"/>
        <v>0.78814460141660336</v>
      </c>
      <c r="D59" s="44">
        <f ca="1">_xlfn.NORM.S.DIST(((LN(B59/$B$2)+($B$3-$B$4+($B$5^2)/2)*$B$6)/$B$4*SQRT($B$6)),TRUE)</f>
        <v>1</v>
      </c>
      <c r="E59" s="41">
        <f t="shared" ca="1" si="4"/>
        <v>0</v>
      </c>
      <c r="F59" s="42">
        <f t="shared" ca="1" si="0"/>
        <v>0</v>
      </c>
      <c r="G59" s="43">
        <f t="shared" ca="1" si="6"/>
        <v>10000.003822545141</v>
      </c>
      <c r="H59">
        <f t="shared" ca="1" si="1"/>
        <v>29.204170838919538</v>
      </c>
    </row>
    <row r="60" spans="1:8" x14ac:dyDescent="0.2">
      <c r="A60">
        <f t="shared" si="2"/>
        <v>0.19600000000000015</v>
      </c>
      <c r="B60">
        <f t="shared" ca="1" si="3"/>
        <v>108.45970013504707</v>
      </c>
      <c r="C60" s="40">
        <f t="shared" ca="1" si="5"/>
        <v>0.78814460141660336</v>
      </c>
      <c r="D60" s="44">
        <f ca="1">_xlfn.NORM.S.DIST(((LN(B60/$B$2)+($B$3-$B$4+($B$5^2)/2)*$B$6)/$B$4*SQRT($B$6)),TRUE)</f>
        <v>1</v>
      </c>
      <c r="E60" s="41">
        <f t="shared" ca="1" si="4"/>
        <v>0</v>
      </c>
      <c r="F60" s="42">
        <f t="shared" ca="1" si="0"/>
        <v>0</v>
      </c>
      <c r="G60" s="43">
        <f t="shared" ca="1" si="6"/>
        <v>10000.003822545141</v>
      </c>
      <c r="H60">
        <f t="shared" ca="1" si="1"/>
        <v>30.895367263676775</v>
      </c>
    </row>
    <row r="61" spans="1:8" x14ac:dyDescent="0.2">
      <c r="A61">
        <f t="shared" si="2"/>
        <v>0.20000000000000015</v>
      </c>
      <c r="B61">
        <f t="shared" ca="1" si="3"/>
        <v>109.70337176266446</v>
      </c>
      <c r="C61" s="40">
        <f t="shared" ca="1" si="5"/>
        <v>0.78814460141660336</v>
      </c>
      <c r="D61" s="44">
        <f ca="1">_xlfn.NORM.S.DIST(((LN(B61/$B$2)+($B$3-$B$4+($B$5^2)/2)*$B$6)/$B$4*SQRT($B$6)),TRUE)</f>
        <v>1</v>
      </c>
      <c r="E61" s="41">
        <f t="shared" ca="1" si="4"/>
        <v>0</v>
      </c>
      <c r="F61" s="42">
        <f t="shared" ca="1" si="0"/>
        <v>0</v>
      </c>
      <c r="G61" s="43">
        <f t="shared" ca="1" si="6"/>
        <v>10000.003822545141</v>
      </c>
      <c r="H61">
        <f t="shared" ca="1" si="1"/>
        <v>32.126664151837929</v>
      </c>
    </row>
    <row r="62" spans="1:8" x14ac:dyDescent="0.2">
      <c r="A62">
        <f t="shared" si="2"/>
        <v>0.20400000000000015</v>
      </c>
      <c r="B62">
        <f t="shared" ca="1" si="3"/>
        <v>110.65870520464796</v>
      </c>
      <c r="C62" s="40">
        <f t="shared" ca="1" si="5"/>
        <v>0.78814460141660336</v>
      </c>
      <c r="D62" s="44">
        <f ca="1">_xlfn.NORM.S.DIST(((LN(B62/$B$2)+($B$3-$B$4+($B$5^2)/2)*$B$6)/$B$4*SQRT($B$6)),TRUE)</f>
        <v>1</v>
      </c>
      <c r="E62" s="41">
        <f t="shared" ca="1" si="4"/>
        <v>0</v>
      </c>
      <c r="F62" s="42">
        <f t="shared" ca="1" si="0"/>
        <v>0</v>
      </c>
      <c r="G62" s="43">
        <f t="shared" ca="1" si="6"/>
        <v>10000.003822545141</v>
      </c>
      <c r="H62">
        <f t="shared" ca="1" si="1"/>
        <v>33.072491867248715</v>
      </c>
    </row>
    <row r="63" spans="1:8" x14ac:dyDescent="0.2">
      <c r="A63">
        <f t="shared" si="2"/>
        <v>0.20800000000000016</v>
      </c>
      <c r="B63">
        <f t="shared" ca="1" si="3"/>
        <v>111.1045867861467</v>
      </c>
      <c r="C63" s="40">
        <f t="shared" ca="1" si="5"/>
        <v>0.78814460141660336</v>
      </c>
      <c r="D63" s="44">
        <f ca="1">_xlfn.NORM.S.DIST(((LN(B63/$B$2)+($B$3-$B$4+($B$5^2)/2)*$B$6)/$B$4*SQRT($B$6)),TRUE)</f>
        <v>1</v>
      </c>
      <c r="E63" s="41">
        <f t="shared" ca="1" si="4"/>
        <v>0</v>
      </c>
      <c r="F63" s="42">
        <f t="shared" ca="1" si="0"/>
        <v>0</v>
      </c>
      <c r="G63" s="43">
        <f t="shared" ca="1" si="6"/>
        <v>10000.003822545141</v>
      </c>
      <c r="H63">
        <f t="shared" ca="1" si="1"/>
        <v>33.513936852883361</v>
      </c>
    </row>
    <row r="64" spans="1:8" x14ac:dyDescent="0.2">
      <c r="A64">
        <f t="shared" si="2"/>
        <v>0.21200000000000016</v>
      </c>
      <c r="B64">
        <f t="shared" ca="1" si="3"/>
        <v>110.36111312766981</v>
      </c>
      <c r="C64" s="40">
        <f t="shared" ca="1" si="5"/>
        <v>0.78814460141660336</v>
      </c>
      <c r="D64" s="44">
        <f ca="1">_xlfn.NORM.S.DIST(((LN(B64/$B$2)+($B$3-$B$4+($B$5^2)/2)*$B$6)/$B$4*SQRT($B$6)),TRUE)</f>
        <v>1</v>
      </c>
      <c r="E64" s="41">
        <f t="shared" ca="1" si="4"/>
        <v>0</v>
      </c>
      <c r="F64" s="42">
        <f t="shared" ca="1" si="0"/>
        <v>0</v>
      </c>
      <c r="G64" s="43">
        <f t="shared" ca="1" si="6"/>
        <v>10000.003822545141</v>
      </c>
      <c r="H64">
        <f t="shared" ca="1" si="1"/>
        <v>32.777860880911433</v>
      </c>
    </row>
    <row r="65" spans="1:8" x14ac:dyDescent="0.2">
      <c r="A65">
        <f t="shared" si="2"/>
        <v>0.21600000000000016</v>
      </c>
      <c r="B65">
        <f t="shared" ca="1" si="3"/>
        <v>112.11365710465256</v>
      </c>
      <c r="C65" s="40">
        <f t="shared" ca="1" si="5"/>
        <v>0.78814460141660336</v>
      </c>
      <c r="D65" s="44">
        <f ca="1">_xlfn.NORM.S.DIST(((LN(B65/$B$2)+($B$3-$B$4+($B$5^2)/2)*$B$6)/$B$4*SQRT($B$6)),TRUE)</f>
        <v>1</v>
      </c>
      <c r="E65" s="41">
        <f t="shared" ca="1" si="4"/>
        <v>0</v>
      </c>
      <c r="F65" s="42">
        <f t="shared" ca="1" si="0"/>
        <v>0</v>
      </c>
      <c r="G65" s="43">
        <f t="shared" ca="1" si="6"/>
        <v>10000.003822545141</v>
      </c>
      <c r="H65">
        <f t="shared" ca="1" si="1"/>
        <v>34.512966753961308</v>
      </c>
    </row>
    <row r="66" spans="1:8" x14ac:dyDescent="0.2">
      <c r="A66">
        <f t="shared" si="2"/>
        <v>0.22000000000000017</v>
      </c>
      <c r="B66">
        <f t="shared" ca="1" si="3"/>
        <v>110.6521144200609</v>
      </c>
      <c r="C66" s="40">
        <f t="shared" ca="1" si="5"/>
        <v>0.78814460141660336</v>
      </c>
      <c r="D66" s="44">
        <f ca="1">_xlfn.NORM.S.DIST(((LN(B66/$B$2)+($B$3-$B$4+($B$5^2)/2)*$B$6)/$B$4*SQRT($B$6)),TRUE)</f>
        <v>1</v>
      </c>
      <c r="E66" s="41">
        <f t="shared" ca="1" si="4"/>
        <v>0</v>
      </c>
      <c r="F66" s="42">
        <f t="shared" ca="1" si="0"/>
        <v>0</v>
      </c>
      <c r="G66" s="43">
        <f t="shared" ca="1" si="6"/>
        <v>10000.003822545141</v>
      </c>
      <c r="H66">
        <f t="shared" ca="1" si="1"/>
        <v>33.065966662064014</v>
      </c>
    </row>
    <row r="67" spans="1:8" x14ac:dyDescent="0.2">
      <c r="A67">
        <f t="shared" si="2"/>
        <v>0.22400000000000017</v>
      </c>
      <c r="B67">
        <f t="shared" ca="1" si="3"/>
        <v>110.47485133500048</v>
      </c>
      <c r="C67" s="40">
        <f t="shared" ca="1" si="5"/>
        <v>0.78814460141660336</v>
      </c>
      <c r="D67" s="44">
        <f ca="1">_xlfn.NORM.S.DIST(((LN(B67/$B$2)+($B$3-$B$4+($B$5^2)/2)*$B$6)/$B$4*SQRT($B$6)),TRUE)</f>
        <v>1</v>
      </c>
      <c r="E67" s="41">
        <f t="shared" ca="1" si="4"/>
        <v>0</v>
      </c>
      <c r="F67" s="42">
        <f t="shared" ca="1" si="0"/>
        <v>0</v>
      </c>
      <c r="G67" s="43">
        <f t="shared" ca="1" si="6"/>
        <v>10000.003822545141</v>
      </c>
      <c r="H67">
        <f t="shared" ca="1" si="1"/>
        <v>32.890467374170086</v>
      </c>
    </row>
    <row r="68" spans="1:8" x14ac:dyDescent="0.2">
      <c r="A68">
        <f t="shared" si="2"/>
        <v>0.22800000000000017</v>
      </c>
      <c r="B68">
        <f t="shared" ca="1" si="3"/>
        <v>111.91714888620912</v>
      </c>
      <c r="C68" s="40">
        <f t="shared" ca="1" si="5"/>
        <v>0.78814460141660336</v>
      </c>
      <c r="D68" s="44">
        <f ca="1">_xlfn.NORM.S.DIST(((LN(B68/$B$2)+($B$3-$B$4+($B$5^2)/2)*$B$6)/$B$4*SQRT($B$6)),TRUE)</f>
        <v>1</v>
      </c>
      <c r="E68" s="41">
        <f t="shared" ca="1" si="4"/>
        <v>0</v>
      </c>
      <c r="F68" s="42">
        <f t="shared" ca="1" si="0"/>
        <v>0</v>
      </c>
      <c r="G68" s="43">
        <f t="shared" ca="1" si="6"/>
        <v>10000.003822545141</v>
      </c>
      <c r="H68">
        <f t="shared" ca="1" si="1"/>
        <v>34.318413824961027</v>
      </c>
    </row>
    <row r="69" spans="1:8" x14ac:dyDescent="0.2">
      <c r="A69">
        <f t="shared" si="2"/>
        <v>0.23200000000000018</v>
      </c>
      <c r="B69">
        <f t="shared" ca="1" si="3"/>
        <v>112.11843714817392</v>
      </c>
      <c r="C69" s="40">
        <f t="shared" ca="1" si="5"/>
        <v>0.78814460141660336</v>
      </c>
      <c r="D69" s="44">
        <f ca="1">_xlfn.NORM.S.DIST(((LN(B69/$B$2)+($B$3-$B$4+($B$5^2)/2)*$B$6)/$B$4*SQRT($B$6)),TRUE)</f>
        <v>1</v>
      </c>
      <c r="E69" s="41">
        <f t="shared" ca="1" si="4"/>
        <v>0</v>
      </c>
      <c r="F69" s="42">
        <f t="shared" ca="1" si="0"/>
        <v>0</v>
      </c>
      <c r="G69" s="43">
        <f t="shared" ca="1" si="6"/>
        <v>10000.003822545141</v>
      </c>
      <c r="H69">
        <f t="shared" ca="1" si="1"/>
        <v>34.517699235254952</v>
      </c>
    </row>
    <row r="70" spans="1:8" x14ac:dyDescent="0.2">
      <c r="A70">
        <f t="shared" si="2"/>
        <v>0.23600000000000018</v>
      </c>
      <c r="B70">
        <f t="shared" ca="1" si="3"/>
        <v>112.70037048447506</v>
      </c>
      <c r="C70" s="40">
        <f t="shared" ca="1" si="5"/>
        <v>0.78814460141660336</v>
      </c>
      <c r="D70" s="44">
        <f ca="1">_xlfn.NORM.S.DIST(((LN(B70/$B$2)+($B$3-$B$4+($B$5^2)/2)*$B$6)/$B$4*SQRT($B$6)),TRUE)</f>
        <v>1</v>
      </c>
      <c r="E70" s="41">
        <f t="shared" ca="1" si="4"/>
        <v>0</v>
      </c>
      <c r="F70" s="42">
        <f t="shared" ca="1" si="0"/>
        <v>0</v>
      </c>
      <c r="G70" s="43">
        <f t="shared" ca="1" si="6"/>
        <v>10000.003822545141</v>
      </c>
      <c r="H70">
        <f t="shared" ca="1" si="1"/>
        <v>35.093842238112984</v>
      </c>
    </row>
    <row r="71" spans="1:8" x14ac:dyDescent="0.2">
      <c r="A71">
        <f t="shared" si="2"/>
        <v>0.24000000000000019</v>
      </c>
      <c r="B71">
        <f t="shared" ca="1" si="3"/>
        <v>113.06529578997109</v>
      </c>
      <c r="C71" s="40">
        <f t="shared" ca="1" si="5"/>
        <v>0.78814460141660336</v>
      </c>
      <c r="D71" s="44">
        <f ca="1">_xlfn.NORM.S.DIST(((LN(B71/$B$2)+($B$3-$B$4+($B$5^2)/2)*$B$6)/$B$4*SQRT($B$6)),TRUE)</f>
        <v>1</v>
      </c>
      <c r="E71" s="41">
        <f t="shared" ca="1" si="4"/>
        <v>0</v>
      </c>
      <c r="F71" s="42">
        <f t="shared" ca="1" si="0"/>
        <v>0</v>
      </c>
      <c r="G71" s="43">
        <f t="shared" ca="1" si="6"/>
        <v>10000.003822545141</v>
      </c>
      <c r="H71">
        <f t="shared" ca="1" si="1"/>
        <v>35.455136476150187</v>
      </c>
    </row>
    <row r="72" spans="1:8" x14ac:dyDescent="0.2">
      <c r="A72">
        <f t="shared" si="2"/>
        <v>0.24400000000000019</v>
      </c>
      <c r="B72">
        <f t="shared" ca="1" si="3"/>
        <v>114.70573407779082</v>
      </c>
      <c r="C72" s="40">
        <f t="shared" ca="1" si="5"/>
        <v>0.78814460141660336</v>
      </c>
      <c r="D72" s="44">
        <f ca="1">_xlfn.NORM.S.DIST(((LN(B72/$B$2)+($B$3-$B$4+($B$5^2)/2)*$B$6)/$B$4*SQRT($B$6)),TRUE)</f>
        <v>1</v>
      </c>
      <c r="E72" s="41">
        <f t="shared" ca="1" si="4"/>
        <v>0</v>
      </c>
      <c r="F72" s="42">
        <f t="shared" ca="1" si="0"/>
        <v>0</v>
      </c>
      <c r="G72" s="43">
        <f t="shared" ca="1" si="6"/>
        <v>10000.003822545141</v>
      </c>
      <c r="H72">
        <f t="shared" ca="1" si="1"/>
        <v>37.079252130281887</v>
      </c>
    </row>
    <row r="73" spans="1:8" x14ac:dyDescent="0.2">
      <c r="A73">
        <f t="shared" si="2"/>
        <v>0.24800000000000019</v>
      </c>
      <c r="B73">
        <f t="shared" ca="1" si="3"/>
        <v>110.49805848371641</v>
      </c>
      <c r="C73" s="40">
        <f t="shared" ca="1" si="5"/>
        <v>0.78814460141660336</v>
      </c>
      <c r="D73" s="44">
        <f ca="1">_xlfn.NORM.S.DIST(((LN(B73/$B$2)+($B$3-$B$4+($B$5^2)/2)*$B$6)/$B$4*SQRT($B$6)),TRUE)</f>
        <v>1</v>
      </c>
      <c r="E73" s="41">
        <f t="shared" ca="1" si="4"/>
        <v>0</v>
      </c>
      <c r="F73" s="42">
        <f t="shared" ca="1" si="0"/>
        <v>0</v>
      </c>
      <c r="G73" s="43">
        <f t="shared" ca="1" si="6"/>
        <v>10000.003822545141</v>
      </c>
      <c r="H73">
        <f t="shared" ca="1" si="1"/>
        <v>32.913443607898074</v>
      </c>
    </row>
    <row r="74" spans="1:8" x14ac:dyDescent="0.2">
      <c r="A74">
        <f t="shared" si="2"/>
        <v>0.25200000000000017</v>
      </c>
      <c r="B74">
        <f t="shared" ca="1" si="3"/>
        <v>111.47245447978126</v>
      </c>
      <c r="C74" s="40">
        <f t="shared" ca="1" si="5"/>
        <v>0.78814460141660336</v>
      </c>
      <c r="D74" s="44">
        <f ca="1">_xlfn.NORM.S.DIST(((LN(B74/$B$2)+($B$3-$B$4+($B$5^2)/2)*$B$6)/$B$4*SQRT($B$6)),TRUE)</f>
        <v>1</v>
      </c>
      <c r="E74" s="41">
        <f t="shared" ca="1" si="4"/>
        <v>0</v>
      </c>
      <c r="F74" s="42">
        <f t="shared" ca="1" si="0"/>
        <v>0</v>
      </c>
      <c r="G74" s="43">
        <f t="shared" ca="1" si="6"/>
        <v>10000.003822545141</v>
      </c>
      <c r="H74">
        <f t="shared" ca="1" si="1"/>
        <v>33.878144201807942</v>
      </c>
    </row>
    <row r="75" spans="1:8" x14ac:dyDescent="0.2">
      <c r="A75">
        <f t="shared" si="2"/>
        <v>0.25600000000000017</v>
      </c>
      <c r="B75">
        <f t="shared" ca="1" si="3"/>
        <v>111.24201483935207</v>
      </c>
      <c r="C75" s="40">
        <f t="shared" ca="1" si="5"/>
        <v>0.78814460141660336</v>
      </c>
      <c r="D75" s="44">
        <f ca="1">_xlfn.NORM.S.DIST(((LN(B75/$B$2)+($B$3-$B$4+($B$5^2)/2)*$B$6)/$B$4*SQRT($B$6)),TRUE)</f>
        <v>1</v>
      </c>
      <c r="E75" s="41">
        <f t="shared" ca="1" si="4"/>
        <v>0</v>
      </c>
      <c r="F75" s="42">
        <f t="shared" ca="1" si="0"/>
        <v>0</v>
      </c>
      <c r="G75" s="43">
        <f t="shared" ca="1" si="6"/>
        <v>10000.003822545141</v>
      </c>
      <c r="H75">
        <f t="shared" ca="1" si="1"/>
        <v>33.6499974741118</v>
      </c>
    </row>
    <row r="76" spans="1:8" x14ac:dyDescent="0.2">
      <c r="A76">
        <f t="shared" si="2"/>
        <v>0.26000000000000018</v>
      </c>
      <c r="B76">
        <f t="shared" ca="1" si="3"/>
        <v>109.17702901468499</v>
      </c>
      <c r="C76" s="40">
        <f t="shared" ca="1" si="5"/>
        <v>0.78814460141660336</v>
      </c>
      <c r="D76" s="44">
        <f ca="1">_xlfn.NORM.S.DIST(((LN(B76/$B$2)+($B$3-$B$4+($B$5^2)/2)*$B$6)/$B$4*SQRT($B$6)),TRUE)</f>
        <v>1</v>
      </c>
      <c r="E76" s="41">
        <f t="shared" ca="1" si="4"/>
        <v>0</v>
      </c>
      <c r="F76" s="42">
        <f t="shared" ref="F76:F139" ca="1" si="7">E76*B76</f>
        <v>0</v>
      </c>
      <c r="G76" s="43">
        <f t="shared" ca="1" si="6"/>
        <v>10000.003822545141</v>
      </c>
      <c r="H76">
        <f t="shared" ref="H76:H139" ca="1" si="8">(B76*EXP(-$B$4*$B$6)*D76)-($B$2*EXP(-$B$3*$B$6)*C76)</f>
        <v>31.605558601705781</v>
      </c>
    </row>
    <row r="77" spans="1:8" x14ac:dyDescent="0.2">
      <c r="A77">
        <f t="shared" ref="A77:A140" si="9">A76+$B$7</f>
        <v>0.26400000000000018</v>
      </c>
      <c r="B77">
        <f t="shared" ref="B77:B140" ca="1" si="10">B76+$B$8*$B$7*B76+$B$5*NORMSINV(RAND())*SQRT($B$7)*B76</f>
        <v>109.29139677460803</v>
      </c>
      <c r="C77" s="40">
        <f t="shared" ref="C77:C140" ca="1" si="11">_xlfn.NORM.S.DIST(D77-$B$5*SQRT($B$6),TRUE)</f>
        <v>0.78814460141660336</v>
      </c>
      <c r="D77" s="44">
        <f ca="1">_xlfn.NORM.S.DIST(((LN(B77/$B$2)+($B$3-$B$4+($B$5^2)/2)*$B$6)/$B$4*SQRT($B$6)),TRUE)</f>
        <v>1</v>
      </c>
      <c r="E77" s="41">
        <f t="shared" ref="E77:E140" ca="1" si="12">(D77-D76)*100</f>
        <v>0</v>
      </c>
      <c r="F77" s="42">
        <f t="shared" ca="1" si="7"/>
        <v>0</v>
      </c>
      <c r="G77" s="43">
        <f t="shared" ca="1" si="6"/>
        <v>10000.003822545141</v>
      </c>
      <c r="H77">
        <f t="shared" ca="1" si="8"/>
        <v>31.718788383403847</v>
      </c>
    </row>
    <row r="78" spans="1:8" x14ac:dyDescent="0.2">
      <c r="A78">
        <f t="shared" si="9"/>
        <v>0.26800000000000018</v>
      </c>
      <c r="B78">
        <f t="shared" ca="1" si="10"/>
        <v>107.02927045456242</v>
      </c>
      <c r="C78" s="40">
        <f t="shared" ca="1" si="11"/>
        <v>0.78814460141660336</v>
      </c>
      <c r="D78" s="44">
        <f ca="1">_xlfn.NORM.S.DIST(((LN(B78/$B$2)+($B$3-$B$4+($B$5^2)/2)*$B$6)/$B$4*SQRT($B$6)),TRUE)</f>
        <v>1</v>
      </c>
      <c r="E78" s="41">
        <f t="shared" ca="1" si="12"/>
        <v>0</v>
      </c>
      <c r="F78" s="42">
        <f t="shared" ca="1" si="7"/>
        <v>0</v>
      </c>
      <c r="G78" s="43">
        <f t="shared" ref="G78:G141" ca="1" si="13">F78+G77</f>
        <v>10000.003822545141</v>
      </c>
      <c r="H78">
        <f t="shared" ca="1" si="8"/>
        <v>29.479170596323073</v>
      </c>
    </row>
    <row r="79" spans="1:8" x14ac:dyDescent="0.2">
      <c r="A79">
        <f t="shared" si="9"/>
        <v>0.27200000000000019</v>
      </c>
      <c r="B79">
        <f t="shared" ca="1" si="10"/>
        <v>108.03347838983052</v>
      </c>
      <c r="C79" s="40">
        <f t="shared" ca="1" si="11"/>
        <v>0.78814460141660336</v>
      </c>
      <c r="D79" s="44">
        <f ca="1">_xlfn.NORM.S.DIST(((LN(B79/$B$2)+($B$3-$B$4+($B$5^2)/2)*$B$6)/$B$4*SQRT($B$6)),TRUE)</f>
        <v>1</v>
      </c>
      <c r="E79" s="41">
        <f t="shared" ca="1" si="12"/>
        <v>0</v>
      </c>
      <c r="F79" s="42">
        <f t="shared" ca="1" si="7"/>
        <v>0</v>
      </c>
      <c r="G79" s="43">
        <f t="shared" ca="1" si="13"/>
        <v>10000.003822545141</v>
      </c>
      <c r="H79">
        <f t="shared" ca="1" si="8"/>
        <v>30.473386495684849</v>
      </c>
    </row>
    <row r="80" spans="1:8" x14ac:dyDescent="0.2">
      <c r="A80">
        <f t="shared" si="9"/>
        <v>0.27600000000000019</v>
      </c>
      <c r="B80">
        <f t="shared" ca="1" si="10"/>
        <v>107.34172218808531</v>
      </c>
      <c r="C80" s="40">
        <f t="shared" ca="1" si="11"/>
        <v>0.78814460141660336</v>
      </c>
      <c r="D80" s="44">
        <f ca="1">_xlfn.NORM.S.DIST(((LN(B80/$B$2)+($B$3-$B$4+($B$5^2)/2)*$B$6)/$B$4*SQRT($B$6)),TRUE)</f>
        <v>1</v>
      </c>
      <c r="E80" s="41">
        <f t="shared" ca="1" si="12"/>
        <v>0</v>
      </c>
      <c r="F80" s="42">
        <f t="shared" ca="1" si="7"/>
        <v>0</v>
      </c>
      <c r="G80" s="43">
        <f t="shared" ca="1" si="13"/>
        <v>10000.003822545141</v>
      </c>
      <c r="H80">
        <f t="shared" ca="1" si="8"/>
        <v>29.788513383152051</v>
      </c>
    </row>
    <row r="81" spans="1:8" x14ac:dyDescent="0.2">
      <c r="A81">
        <f t="shared" si="9"/>
        <v>0.28000000000000019</v>
      </c>
      <c r="B81">
        <f t="shared" ca="1" si="10"/>
        <v>106.61077393988914</v>
      </c>
      <c r="C81" s="40">
        <f t="shared" ca="1" si="11"/>
        <v>0.78814460141660336</v>
      </c>
      <c r="D81" s="44">
        <f ca="1">_xlfn.NORM.S.DIST(((LN(B81/$B$2)+($B$3-$B$4+($B$5^2)/2)*$B$6)/$B$4*SQRT($B$6)),TRUE)</f>
        <v>1</v>
      </c>
      <c r="E81" s="41">
        <f t="shared" ca="1" si="12"/>
        <v>0</v>
      </c>
      <c r="F81" s="42">
        <f t="shared" ca="1" si="7"/>
        <v>0</v>
      </c>
      <c r="G81" s="43">
        <f t="shared" ca="1" si="13"/>
        <v>10000.003822545141</v>
      </c>
      <c r="H81">
        <f t="shared" ca="1" si="8"/>
        <v>29.064838191546187</v>
      </c>
    </row>
    <row r="82" spans="1:8" x14ac:dyDescent="0.2">
      <c r="A82">
        <f t="shared" si="9"/>
        <v>0.2840000000000002</v>
      </c>
      <c r="B82">
        <f t="shared" ca="1" si="10"/>
        <v>105.52526597223506</v>
      </c>
      <c r="C82" s="40">
        <f t="shared" ca="1" si="11"/>
        <v>0.78814460141660336</v>
      </c>
      <c r="D82" s="44">
        <f ca="1">_xlfn.NORM.S.DIST(((LN(B82/$B$2)+($B$3-$B$4+($B$5^2)/2)*$B$6)/$B$4*SQRT($B$6)),TRUE)</f>
        <v>1</v>
      </c>
      <c r="E82" s="41">
        <f t="shared" ca="1" si="12"/>
        <v>0</v>
      </c>
      <c r="F82" s="42">
        <f t="shared" ca="1" si="7"/>
        <v>0</v>
      </c>
      <c r="G82" s="43">
        <f t="shared" ca="1" si="13"/>
        <v>10000.003822545141</v>
      </c>
      <c r="H82">
        <f t="shared" ca="1" si="8"/>
        <v>27.990131208636868</v>
      </c>
    </row>
    <row r="83" spans="1:8" x14ac:dyDescent="0.2">
      <c r="A83">
        <f t="shared" si="9"/>
        <v>0.2880000000000002</v>
      </c>
      <c r="B83">
        <f t="shared" ca="1" si="10"/>
        <v>107.64288488754131</v>
      </c>
      <c r="C83" s="40">
        <f t="shared" ca="1" si="11"/>
        <v>0.78814460141660336</v>
      </c>
      <c r="D83" s="44">
        <f ca="1">_xlfn.NORM.S.DIST(((LN(B83/$B$2)+($B$3-$B$4+($B$5^2)/2)*$B$6)/$B$4*SQRT($B$6)),TRUE)</f>
        <v>1</v>
      </c>
      <c r="E83" s="41">
        <f t="shared" ca="1" si="12"/>
        <v>0</v>
      </c>
      <c r="F83" s="42">
        <f t="shared" ca="1" si="7"/>
        <v>0</v>
      </c>
      <c r="G83" s="43">
        <f t="shared" ca="1" si="13"/>
        <v>10000.003822545141</v>
      </c>
      <c r="H83">
        <f t="shared" ca="1" si="8"/>
        <v>30.086679463679914</v>
      </c>
    </row>
    <row r="84" spans="1:8" x14ac:dyDescent="0.2">
      <c r="A84">
        <f t="shared" si="9"/>
        <v>0.2920000000000002</v>
      </c>
      <c r="B84">
        <f t="shared" ca="1" si="10"/>
        <v>106.76010163306766</v>
      </c>
      <c r="C84" s="40">
        <f t="shared" ca="1" si="11"/>
        <v>0.78814460141660336</v>
      </c>
      <c r="D84" s="44">
        <f ca="1">_xlfn.NORM.S.DIST(((LN(B84/$B$2)+($B$3-$B$4+($B$5^2)/2)*$B$6)/$B$4*SQRT($B$6)),TRUE)</f>
        <v>1</v>
      </c>
      <c r="E84" s="41">
        <f t="shared" ca="1" si="12"/>
        <v>0</v>
      </c>
      <c r="F84" s="42">
        <f t="shared" ca="1" si="7"/>
        <v>0</v>
      </c>
      <c r="G84" s="43">
        <f t="shared" ca="1" si="13"/>
        <v>10000.003822545141</v>
      </c>
      <c r="H84">
        <f t="shared" ca="1" si="8"/>
        <v>29.212680049351732</v>
      </c>
    </row>
    <row r="85" spans="1:8" x14ac:dyDescent="0.2">
      <c r="A85">
        <f t="shared" si="9"/>
        <v>0.29600000000000021</v>
      </c>
      <c r="B85">
        <f t="shared" ca="1" si="10"/>
        <v>107.16357243564133</v>
      </c>
      <c r="C85" s="40">
        <f t="shared" ca="1" si="11"/>
        <v>0.78814460141660336</v>
      </c>
      <c r="D85" s="44">
        <f ca="1">_xlfn.NORM.S.DIST(((LN(B85/$B$2)+($B$3-$B$4+($B$5^2)/2)*$B$6)/$B$4*SQRT($B$6)),TRUE)</f>
        <v>1</v>
      </c>
      <c r="E85" s="41">
        <f t="shared" ca="1" si="12"/>
        <v>0</v>
      </c>
      <c r="F85" s="42">
        <f t="shared" ca="1" si="7"/>
        <v>0</v>
      </c>
      <c r="G85" s="43">
        <f t="shared" ca="1" si="13"/>
        <v>10000.003822545141</v>
      </c>
      <c r="H85">
        <f t="shared" ca="1" si="8"/>
        <v>29.612136250362425</v>
      </c>
    </row>
    <row r="86" spans="1:8" x14ac:dyDescent="0.2">
      <c r="A86">
        <f t="shared" si="9"/>
        <v>0.30000000000000021</v>
      </c>
      <c r="B86">
        <f t="shared" ca="1" si="10"/>
        <v>106.53529991657231</v>
      </c>
      <c r="C86" s="40">
        <f t="shared" ca="1" si="11"/>
        <v>0.78814460141660336</v>
      </c>
      <c r="D86" s="44">
        <f ca="1">_xlfn.NORM.S.DIST(((LN(B86/$B$2)+($B$3-$B$4+($B$5^2)/2)*$B$6)/$B$4*SQRT($B$6)),TRUE)</f>
        <v>1</v>
      </c>
      <c r="E86" s="41">
        <f t="shared" ca="1" si="12"/>
        <v>0</v>
      </c>
      <c r="F86" s="42">
        <f t="shared" ca="1" si="7"/>
        <v>0</v>
      </c>
      <c r="G86" s="43">
        <f t="shared" ca="1" si="13"/>
        <v>10000.003822545141</v>
      </c>
      <c r="H86">
        <f t="shared" ca="1" si="8"/>
        <v>28.990115147308984</v>
      </c>
    </row>
    <row r="87" spans="1:8" x14ac:dyDescent="0.2">
      <c r="A87">
        <f t="shared" si="9"/>
        <v>0.30400000000000021</v>
      </c>
      <c r="B87">
        <f t="shared" ca="1" si="10"/>
        <v>105.6304898865575</v>
      </c>
      <c r="C87" s="40">
        <f t="shared" ca="1" si="11"/>
        <v>0.78814460141660336</v>
      </c>
      <c r="D87" s="44">
        <f ca="1">_xlfn.NORM.S.DIST(((LN(B87/$B$2)+($B$3-$B$4+($B$5^2)/2)*$B$6)/$B$4*SQRT($B$6)),TRUE)</f>
        <v>1</v>
      </c>
      <c r="E87" s="41">
        <f t="shared" ca="1" si="12"/>
        <v>0</v>
      </c>
      <c r="F87" s="42">
        <f t="shared" ca="1" si="7"/>
        <v>0</v>
      </c>
      <c r="G87" s="43">
        <f t="shared" ca="1" si="13"/>
        <v>10000.003822545141</v>
      </c>
      <c r="H87">
        <f t="shared" ca="1" si="8"/>
        <v>28.094308127518232</v>
      </c>
    </row>
    <row r="88" spans="1:8" x14ac:dyDescent="0.2">
      <c r="A88">
        <f t="shared" si="9"/>
        <v>0.30800000000000022</v>
      </c>
      <c r="B88">
        <f t="shared" ca="1" si="10"/>
        <v>106.73354613762575</v>
      </c>
      <c r="C88" s="40">
        <f t="shared" ca="1" si="11"/>
        <v>0.78814460141660336</v>
      </c>
      <c r="D88" s="44">
        <f ca="1">_xlfn.NORM.S.DIST(((LN(B88/$B$2)+($B$3-$B$4+($B$5^2)/2)*$B$6)/$B$4*SQRT($B$6)),TRUE)</f>
        <v>1</v>
      </c>
      <c r="E88" s="41">
        <f t="shared" ca="1" si="12"/>
        <v>0</v>
      </c>
      <c r="F88" s="42">
        <f t="shared" ca="1" si="7"/>
        <v>0</v>
      </c>
      <c r="G88" s="43">
        <f t="shared" ca="1" si="13"/>
        <v>10000.003822545141</v>
      </c>
      <c r="H88">
        <f t="shared" ca="1" si="8"/>
        <v>29.186388785504334</v>
      </c>
    </row>
    <row r="89" spans="1:8" x14ac:dyDescent="0.2">
      <c r="A89">
        <f t="shared" si="9"/>
        <v>0.31200000000000022</v>
      </c>
      <c r="B89">
        <f t="shared" ca="1" si="10"/>
        <v>109.11586522410261</v>
      </c>
      <c r="C89" s="40">
        <f t="shared" ca="1" si="11"/>
        <v>0.78814460141660336</v>
      </c>
      <c r="D89" s="44">
        <f ca="1">_xlfn.NORM.S.DIST(((LN(B89/$B$2)+($B$3-$B$4+($B$5^2)/2)*$B$6)/$B$4*SQRT($B$6)),TRUE)</f>
        <v>1</v>
      </c>
      <c r="E89" s="41">
        <f t="shared" ca="1" si="12"/>
        <v>0</v>
      </c>
      <c r="F89" s="42">
        <f t="shared" ca="1" si="7"/>
        <v>0</v>
      </c>
      <c r="G89" s="43">
        <f t="shared" ca="1" si="13"/>
        <v>10000.003822545141</v>
      </c>
      <c r="H89">
        <f t="shared" ca="1" si="8"/>
        <v>31.545003401008216</v>
      </c>
    </row>
    <row r="90" spans="1:8" x14ac:dyDescent="0.2">
      <c r="A90">
        <f t="shared" si="9"/>
        <v>0.31600000000000023</v>
      </c>
      <c r="B90">
        <f t="shared" ca="1" si="10"/>
        <v>108.88930027165308</v>
      </c>
      <c r="C90" s="40">
        <f t="shared" ca="1" si="11"/>
        <v>0.78814460141660336</v>
      </c>
      <c r="D90" s="44">
        <f ca="1">_xlfn.NORM.S.DIST(((LN(B90/$B$2)+($B$3-$B$4+($B$5^2)/2)*$B$6)/$B$4*SQRT($B$6)),TRUE)</f>
        <v>1</v>
      </c>
      <c r="E90" s="41">
        <f t="shared" ca="1" si="12"/>
        <v>0</v>
      </c>
      <c r="F90" s="42">
        <f t="shared" ca="1" si="7"/>
        <v>0</v>
      </c>
      <c r="G90" s="43">
        <f t="shared" ca="1" si="13"/>
        <v>10000.003822545141</v>
      </c>
      <c r="H90">
        <f t="shared" ca="1" si="8"/>
        <v>31.320692807502184</v>
      </c>
    </row>
    <row r="91" spans="1:8" x14ac:dyDescent="0.2">
      <c r="A91">
        <f t="shared" si="9"/>
        <v>0.32000000000000023</v>
      </c>
      <c r="B91">
        <f t="shared" ca="1" si="10"/>
        <v>107.84785900477232</v>
      </c>
      <c r="C91" s="40">
        <f t="shared" ca="1" si="11"/>
        <v>0.78814460141660336</v>
      </c>
      <c r="D91" s="44">
        <f ca="1">_xlfn.NORM.S.DIST(((LN(B91/$B$2)+($B$3-$B$4+($B$5^2)/2)*$B$6)/$B$4*SQRT($B$6)),TRUE)</f>
        <v>1</v>
      </c>
      <c r="E91" s="41">
        <f t="shared" ca="1" si="12"/>
        <v>0</v>
      </c>
      <c r="F91" s="42">
        <f t="shared" ca="1" si="7"/>
        <v>0</v>
      </c>
      <c r="G91" s="43">
        <f t="shared" ca="1" si="13"/>
        <v>10000.003822545141</v>
      </c>
      <c r="H91">
        <f t="shared" ca="1" si="8"/>
        <v>30.289614054367348</v>
      </c>
    </row>
    <row r="92" spans="1:8" x14ac:dyDescent="0.2">
      <c r="A92">
        <f t="shared" si="9"/>
        <v>0.32400000000000023</v>
      </c>
      <c r="B92">
        <f t="shared" ca="1" si="10"/>
        <v>107.81336610900037</v>
      </c>
      <c r="C92" s="40">
        <f t="shared" ca="1" si="11"/>
        <v>0.78814460141660336</v>
      </c>
      <c r="D92" s="44">
        <f ca="1">_xlfn.NORM.S.DIST(((LN(B92/$B$2)+($B$3-$B$4+($B$5^2)/2)*$B$6)/$B$4*SQRT($B$6)),TRUE)</f>
        <v>1</v>
      </c>
      <c r="E92" s="41">
        <f t="shared" ca="1" si="12"/>
        <v>0</v>
      </c>
      <c r="F92" s="42">
        <f t="shared" ca="1" si="7"/>
        <v>0</v>
      </c>
      <c r="G92" s="43">
        <f t="shared" ca="1" si="13"/>
        <v>10000.003822545141</v>
      </c>
      <c r="H92">
        <f t="shared" ca="1" si="8"/>
        <v>30.255464368642805</v>
      </c>
    </row>
    <row r="93" spans="1:8" x14ac:dyDescent="0.2">
      <c r="A93">
        <f t="shared" si="9"/>
        <v>0.32800000000000024</v>
      </c>
      <c r="B93">
        <f t="shared" ca="1" si="10"/>
        <v>109.79140018696906</v>
      </c>
      <c r="C93" s="40">
        <f t="shared" ca="1" si="11"/>
        <v>0.78814460141660336</v>
      </c>
      <c r="D93" s="44">
        <f ca="1">_xlfn.NORM.S.DIST(((LN(B93/$B$2)+($B$3-$B$4+($B$5^2)/2)*$B$6)/$B$4*SQRT($B$6)),TRUE)</f>
        <v>1</v>
      </c>
      <c r="E93" s="41">
        <f t="shared" ca="1" si="12"/>
        <v>0</v>
      </c>
      <c r="F93" s="42">
        <f t="shared" ca="1" si="7"/>
        <v>0</v>
      </c>
      <c r="G93" s="43">
        <f t="shared" ca="1" si="13"/>
        <v>10000.003822545141</v>
      </c>
      <c r="H93">
        <f t="shared" ca="1" si="8"/>
        <v>32.213816678685902</v>
      </c>
    </row>
    <row r="94" spans="1:8" x14ac:dyDescent="0.2">
      <c r="A94">
        <f t="shared" si="9"/>
        <v>0.33200000000000024</v>
      </c>
      <c r="B94">
        <f t="shared" ca="1" si="10"/>
        <v>110.69555636244034</v>
      </c>
      <c r="C94" s="40">
        <f t="shared" ca="1" si="11"/>
        <v>0.78814460141660336</v>
      </c>
      <c r="D94" s="44">
        <f ca="1">_xlfn.NORM.S.DIST(((LN(B94/$B$2)+($B$3-$B$4+($B$5^2)/2)*$B$6)/$B$4*SQRT($B$6)),TRUE)</f>
        <v>1</v>
      </c>
      <c r="E94" s="41">
        <f t="shared" ca="1" si="12"/>
        <v>0</v>
      </c>
      <c r="F94" s="42">
        <f t="shared" ca="1" si="7"/>
        <v>0</v>
      </c>
      <c r="G94" s="43">
        <f t="shared" ca="1" si="13"/>
        <v>10000.003822545141</v>
      </c>
      <c r="H94">
        <f t="shared" ca="1" si="8"/>
        <v>33.108976349894533</v>
      </c>
    </row>
    <row r="95" spans="1:8" x14ac:dyDescent="0.2">
      <c r="A95">
        <f t="shared" si="9"/>
        <v>0.33600000000000024</v>
      </c>
      <c r="B95">
        <f t="shared" ca="1" si="10"/>
        <v>112.62302788181155</v>
      </c>
      <c r="C95" s="40">
        <f t="shared" ca="1" si="11"/>
        <v>0.78814460141660336</v>
      </c>
      <c r="D95" s="44">
        <f ca="1">_xlfn.NORM.S.DIST(((LN(B95/$B$2)+($B$3-$B$4+($B$5^2)/2)*$B$6)/$B$4*SQRT($B$6)),TRUE)</f>
        <v>1</v>
      </c>
      <c r="E95" s="41">
        <f t="shared" ca="1" si="12"/>
        <v>0</v>
      </c>
      <c r="F95" s="42">
        <f t="shared" ca="1" si="7"/>
        <v>0</v>
      </c>
      <c r="G95" s="43">
        <f t="shared" ca="1" si="13"/>
        <v>10000.003822545141</v>
      </c>
      <c r="H95">
        <f t="shared" ca="1" si="8"/>
        <v>35.017269207204251</v>
      </c>
    </row>
    <row r="96" spans="1:8" x14ac:dyDescent="0.2">
      <c r="A96">
        <f t="shared" si="9"/>
        <v>0.34000000000000025</v>
      </c>
      <c r="B96">
        <f t="shared" ca="1" si="10"/>
        <v>111.95241956432078</v>
      </c>
      <c r="C96" s="40">
        <f t="shared" ca="1" si="11"/>
        <v>0.78814460141660336</v>
      </c>
      <c r="D96" s="44">
        <f ca="1">_xlfn.NORM.S.DIST(((LN(B96/$B$2)+($B$3-$B$4+($B$5^2)/2)*$B$6)/$B$4*SQRT($B$6)),TRUE)</f>
        <v>1</v>
      </c>
      <c r="E96" s="41">
        <f t="shared" ca="1" si="12"/>
        <v>0</v>
      </c>
      <c r="F96" s="42">
        <f t="shared" ca="1" si="7"/>
        <v>0</v>
      </c>
      <c r="G96" s="43">
        <f t="shared" ca="1" si="13"/>
        <v>10000.003822545141</v>
      </c>
      <c r="H96">
        <f t="shared" ca="1" si="8"/>
        <v>34.353333553961704</v>
      </c>
    </row>
    <row r="97" spans="1:8" x14ac:dyDescent="0.2">
      <c r="A97">
        <f t="shared" si="9"/>
        <v>0.34400000000000025</v>
      </c>
      <c r="B97">
        <f t="shared" ca="1" si="10"/>
        <v>110.25754398462655</v>
      </c>
      <c r="C97" s="40">
        <f t="shared" ca="1" si="11"/>
        <v>0.78814460141660336</v>
      </c>
      <c r="D97" s="44">
        <f ca="1">_xlfn.NORM.S.DIST(((LN(B97/$B$2)+($B$3-$B$4+($B$5^2)/2)*$B$6)/$B$4*SQRT($B$6)),TRUE)</f>
        <v>1</v>
      </c>
      <c r="E97" s="41">
        <f t="shared" ca="1" si="12"/>
        <v>0</v>
      </c>
      <c r="F97" s="42">
        <f t="shared" ca="1" si="7"/>
        <v>0</v>
      </c>
      <c r="G97" s="43">
        <f t="shared" ca="1" si="13"/>
        <v>10000.003822545141</v>
      </c>
      <c r="H97">
        <f t="shared" ca="1" si="8"/>
        <v>32.675322268059901</v>
      </c>
    </row>
    <row r="98" spans="1:8" x14ac:dyDescent="0.2">
      <c r="A98">
        <f t="shared" si="9"/>
        <v>0.34800000000000025</v>
      </c>
      <c r="B98">
        <f t="shared" ca="1" si="10"/>
        <v>111.19106718198125</v>
      </c>
      <c r="C98" s="40">
        <f t="shared" ca="1" si="11"/>
        <v>0.78814460141660336</v>
      </c>
      <c r="D98" s="44">
        <f ca="1">_xlfn.NORM.S.DIST(((LN(B98/$B$2)+($B$3-$B$4+($B$5^2)/2)*$B$6)/$B$4*SQRT($B$6)),TRUE)</f>
        <v>1</v>
      </c>
      <c r="E98" s="41">
        <f t="shared" ca="1" si="12"/>
        <v>0</v>
      </c>
      <c r="F98" s="42">
        <f t="shared" ca="1" si="7"/>
        <v>0</v>
      </c>
      <c r="G98" s="43">
        <f t="shared" ca="1" si="13"/>
        <v>10000.003822545141</v>
      </c>
      <c r="H98">
        <f t="shared" ca="1" si="8"/>
        <v>33.599556754401917</v>
      </c>
    </row>
    <row r="99" spans="1:8" x14ac:dyDescent="0.2">
      <c r="A99">
        <f t="shared" si="9"/>
        <v>0.35200000000000026</v>
      </c>
      <c r="B99">
        <f t="shared" ca="1" si="10"/>
        <v>110.69506992811326</v>
      </c>
      <c r="C99" s="40">
        <f t="shared" ca="1" si="11"/>
        <v>0.78814460141660336</v>
      </c>
      <c r="D99" s="44">
        <f ca="1">_xlfn.NORM.S.DIST(((LN(B99/$B$2)+($B$3-$B$4+($B$5^2)/2)*$B$6)/$B$4*SQRT($B$6)),TRUE)</f>
        <v>1</v>
      </c>
      <c r="E99" s="41">
        <f t="shared" ca="1" si="12"/>
        <v>0</v>
      </c>
      <c r="F99" s="42">
        <f t="shared" ca="1" si="7"/>
        <v>0</v>
      </c>
      <c r="G99" s="43">
        <f t="shared" ca="1" si="13"/>
        <v>10000.003822545141</v>
      </c>
      <c r="H99">
        <f t="shared" ca="1" si="8"/>
        <v>33.108494755669867</v>
      </c>
    </row>
    <row r="100" spans="1:8" x14ac:dyDescent="0.2">
      <c r="A100">
        <f t="shared" si="9"/>
        <v>0.35600000000000026</v>
      </c>
      <c r="B100">
        <f t="shared" ca="1" si="10"/>
        <v>108.76652810404754</v>
      </c>
      <c r="C100" s="40">
        <f t="shared" ca="1" si="11"/>
        <v>0.78814460141660336</v>
      </c>
      <c r="D100" s="44">
        <f ca="1">_xlfn.NORM.S.DIST(((LN(B100/$B$2)+($B$3-$B$4+($B$5^2)/2)*$B$6)/$B$4*SQRT($B$6)),TRUE)</f>
        <v>1</v>
      </c>
      <c r="E100" s="41">
        <f t="shared" ca="1" si="12"/>
        <v>0</v>
      </c>
      <c r="F100" s="42">
        <f t="shared" ca="1" si="7"/>
        <v>0</v>
      </c>
      <c r="G100" s="43">
        <f t="shared" ca="1" si="13"/>
        <v>10000.003822545141</v>
      </c>
      <c r="H100">
        <f t="shared" ca="1" si="8"/>
        <v>31.199142243375277</v>
      </c>
    </row>
    <row r="101" spans="1:8" x14ac:dyDescent="0.2">
      <c r="A101">
        <f t="shared" si="9"/>
        <v>0.36000000000000026</v>
      </c>
      <c r="B101">
        <f t="shared" ca="1" si="10"/>
        <v>110.03986304817529</v>
      </c>
      <c r="C101" s="40">
        <f t="shared" ca="1" si="11"/>
        <v>0.78814460141660336</v>
      </c>
      <c r="D101" s="44">
        <f ca="1">_xlfn.NORM.S.DIST(((LN(B101/$B$2)+($B$3-$B$4+($B$5^2)/2)*$B$6)/$B$4*SQRT($B$6)),TRUE)</f>
        <v>1</v>
      </c>
      <c r="E101" s="41">
        <f t="shared" ca="1" si="12"/>
        <v>0</v>
      </c>
      <c r="F101" s="42">
        <f t="shared" ca="1" si="7"/>
        <v>0</v>
      </c>
      <c r="G101" s="43">
        <f t="shared" ca="1" si="13"/>
        <v>10000.003822545141</v>
      </c>
      <c r="H101">
        <f t="shared" ca="1" si="8"/>
        <v>32.459807293115972</v>
      </c>
    </row>
    <row r="102" spans="1:8" x14ac:dyDescent="0.2">
      <c r="A102">
        <f t="shared" si="9"/>
        <v>0.36400000000000027</v>
      </c>
      <c r="B102">
        <f t="shared" ca="1" si="10"/>
        <v>108.67166363046249</v>
      </c>
      <c r="C102" s="40">
        <f t="shared" ca="1" si="11"/>
        <v>0.78814460141660336</v>
      </c>
      <c r="D102" s="44">
        <f ca="1">_xlfn.NORM.S.DIST(((LN(B102/$B$2)+($B$3-$B$4+($B$5^2)/2)*$B$6)/$B$4*SQRT($B$6)),TRUE)</f>
        <v>1</v>
      </c>
      <c r="E102" s="41">
        <f t="shared" ca="1" si="12"/>
        <v>0</v>
      </c>
      <c r="F102" s="42">
        <f t="shared" ca="1" si="7"/>
        <v>0</v>
      </c>
      <c r="G102" s="43">
        <f t="shared" ca="1" si="13"/>
        <v>10000.003822545141</v>
      </c>
      <c r="H102">
        <f t="shared" ca="1" si="8"/>
        <v>31.105221687073708</v>
      </c>
    </row>
    <row r="103" spans="1:8" x14ac:dyDescent="0.2">
      <c r="A103">
        <f t="shared" si="9"/>
        <v>0.36800000000000027</v>
      </c>
      <c r="B103">
        <f t="shared" ca="1" si="10"/>
        <v>106.93340707180907</v>
      </c>
      <c r="C103" s="40">
        <f t="shared" ca="1" si="11"/>
        <v>0.78814460141660336</v>
      </c>
      <c r="D103" s="44">
        <f ca="1">_xlfn.NORM.S.DIST(((LN(B103/$B$2)+($B$3-$B$4+($B$5^2)/2)*$B$6)/$B$4*SQRT($B$6)),TRUE)</f>
        <v>1</v>
      </c>
      <c r="E103" s="41">
        <f t="shared" ca="1" si="12"/>
        <v>0</v>
      </c>
      <c r="F103" s="42">
        <f t="shared" ca="1" si="7"/>
        <v>0</v>
      </c>
      <c r="G103" s="43">
        <f t="shared" ca="1" si="13"/>
        <v>10000.003822545141</v>
      </c>
      <c r="H103">
        <f t="shared" ca="1" si="8"/>
        <v>29.384261070165493</v>
      </c>
    </row>
    <row r="104" spans="1:8" x14ac:dyDescent="0.2">
      <c r="A104">
        <f t="shared" si="9"/>
        <v>0.37200000000000027</v>
      </c>
      <c r="B104">
        <f t="shared" ca="1" si="10"/>
        <v>105.9284660111787</v>
      </c>
      <c r="C104" s="40">
        <f t="shared" ca="1" si="11"/>
        <v>0.78814460141660336</v>
      </c>
      <c r="D104" s="44">
        <f ca="1">_xlfn.NORM.S.DIST(((LN(B104/$B$2)+($B$3-$B$4+($B$5^2)/2)*$B$6)/$B$4*SQRT($B$6)),TRUE)</f>
        <v>1</v>
      </c>
      <c r="E104" s="41">
        <f t="shared" ca="1" si="12"/>
        <v>0</v>
      </c>
      <c r="F104" s="42">
        <f t="shared" ca="1" si="7"/>
        <v>0</v>
      </c>
      <c r="G104" s="43">
        <f t="shared" ca="1" si="13"/>
        <v>10000.003822545141</v>
      </c>
      <c r="H104">
        <f t="shared" ca="1" si="8"/>
        <v>28.389319340160668</v>
      </c>
    </row>
    <row r="105" spans="1:8" x14ac:dyDescent="0.2">
      <c r="A105">
        <f t="shared" si="9"/>
        <v>0.37600000000000028</v>
      </c>
      <c r="B105">
        <f t="shared" ca="1" si="10"/>
        <v>104.52040742857841</v>
      </c>
      <c r="C105" s="40">
        <f t="shared" ca="1" si="11"/>
        <v>0.78814460141660336</v>
      </c>
      <c r="D105" s="44">
        <f ca="1">_xlfn.NORM.S.DIST(((LN(B105/$B$2)+($B$3-$B$4+($B$5^2)/2)*$B$6)/$B$4*SQRT($B$6)),TRUE)</f>
        <v>1</v>
      </c>
      <c r="E105" s="41">
        <f t="shared" ca="1" si="12"/>
        <v>0</v>
      </c>
      <c r="F105" s="42">
        <f t="shared" ca="1" si="7"/>
        <v>0</v>
      </c>
      <c r="G105" s="43">
        <f t="shared" ca="1" si="13"/>
        <v>10000.003822545141</v>
      </c>
      <c r="H105">
        <f t="shared" ca="1" si="8"/>
        <v>26.995271174548165</v>
      </c>
    </row>
    <row r="106" spans="1:8" x14ac:dyDescent="0.2">
      <c r="A106">
        <f t="shared" si="9"/>
        <v>0.38000000000000028</v>
      </c>
      <c r="B106">
        <f t="shared" ca="1" si="10"/>
        <v>103.34838671018431</v>
      </c>
      <c r="C106" s="40">
        <f t="shared" ca="1" si="11"/>
        <v>0.78814460141655951</v>
      </c>
      <c r="D106" s="44">
        <f ca="1">_xlfn.NORM.S.DIST(((LN(B106/$B$2)+($B$3-$B$4+($B$5^2)/2)*$B$6)/$B$4*SQRT($B$6)),TRUE)</f>
        <v>0.99999999999984901</v>
      </c>
      <c r="E106" s="41">
        <f t="shared" ca="1" si="12"/>
        <v>-1.5099033134902129E-11</v>
      </c>
      <c r="F106" s="42">
        <f t="shared" ca="1" si="7"/>
        <v>-1.5604607153757517E-9</v>
      </c>
      <c r="G106" s="43">
        <f t="shared" ca="1" si="13"/>
        <v>10000.00382254358</v>
      </c>
      <c r="H106">
        <f t="shared" ca="1" si="8"/>
        <v>25.834912257140331</v>
      </c>
    </row>
    <row r="107" spans="1:8" x14ac:dyDescent="0.2">
      <c r="A107">
        <f t="shared" si="9"/>
        <v>0.38400000000000029</v>
      </c>
      <c r="B107">
        <f t="shared" ca="1" si="10"/>
        <v>103.0277771281586</v>
      </c>
      <c r="C107" s="40">
        <f t="shared" ca="1" si="11"/>
        <v>0.78814460141618425</v>
      </c>
      <c r="D107" s="44">
        <f ca="1">_xlfn.NORM.S.DIST(((LN(B107/$B$2)+($B$3-$B$4+($B$5^2)/2)*$B$6)/$B$4*SQRT($B$6)),TRUE)</f>
        <v>0.99999999999855371</v>
      </c>
      <c r="E107" s="41">
        <f t="shared" ca="1" si="12"/>
        <v>-1.2952972028301701E-10</v>
      </c>
      <c r="F107" s="42">
        <f t="shared" ca="1" si="7"/>
        <v>-1.3345159152791402E-8</v>
      </c>
      <c r="G107" s="43">
        <f t="shared" ca="1" si="13"/>
        <v>10000.003822530234</v>
      </c>
      <c r="H107">
        <f t="shared" ca="1" si="8"/>
        <v>25.517492793661717</v>
      </c>
    </row>
    <row r="108" spans="1:8" x14ac:dyDescent="0.2">
      <c r="A108">
        <f t="shared" si="9"/>
        <v>0.38800000000000029</v>
      </c>
      <c r="B108">
        <f t="shared" ca="1" si="10"/>
        <v>103.341798458516</v>
      </c>
      <c r="C108" s="40">
        <f t="shared" ca="1" si="11"/>
        <v>0.7881446014165574</v>
      </c>
      <c r="D108" s="44">
        <f ca="1">_xlfn.NORM.S.DIST(((LN(B108/$B$2)+($B$3-$B$4+($B$5^2)/2)*$B$6)/$B$4*SQRT($B$6)),TRUE)</f>
        <v>0.99999999999984179</v>
      </c>
      <c r="E108" s="41">
        <f t="shared" ca="1" si="12"/>
        <v>1.2880807531701066E-10</v>
      </c>
      <c r="F108" s="42">
        <f t="shared" ca="1" si="7"/>
        <v>1.3311258159239865E-8</v>
      </c>
      <c r="G108" s="43">
        <f t="shared" ca="1" si="13"/>
        <v>10000.003822543546</v>
      </c>
      <c r="H108">
        <f t="shared" ca="1" si="8"/>
        <v>25.828389559670867</v>
      </c>
    </row>
    <row r="109" spans="1:8" x14ac:dyDescent="0.2">
      <c r="A109">
        <f t="shared" si="9"/>
        <v>0.39200000000000029</v>
      </c>
      <c r="B109">
        <f t="shared" ca="1" si="10"/>
        <v>103.93338661642863</v>
      </c>
      <c r="C109" s="40">
        <f t="shared" ca="1" si="11"/>
        <v>0.7881446014166027</v>
      </c>
      <c r="D109" s="44">
        <f ca="1">_xlfn.NORM.S.DIST(((LN(B109/$B$2)+($B$3-$B$4+($B$5^2)/2)*$B$6)/$B$4*SQRT($B$6)),TRUE)</f>
        <v>0.999999999999998</v>
      </c>
      <c r="E109" s="41">
        <f t="shared" ca="1" si="12"/>
        <v>1.5620837956475953E-11</v>
      </c>
      <c r="F109" s="42">
        <f t="shared" ca="1" si="7"/>
        <v>1.6235265906029981E-9</v>
      </c>
      <c r="G109" s="43">
        <f t="shared" ca="1" si="13"/>
        <v>10000.00382254517</v>
      </c>
      <c r="H109">
        <f t="shared" ca="1" si="8"/>
        <v>26.414091317071851</v>
      </c>
    </row>
    <row r="110" spans="1:8" x14ac:dyDescent="0.2">
      <c r="A110">
        <f t="shared" si="9"/>
        <v>0.3960000000000003</v>
      </c>
      <c r="B110">
        <f t="shared" ca="1" si="10"/>
        <v>104.92046928604761</v>
      </c>
      <c r="C110" s="40">
        <f t="shared" ca="1" si="11"/>
        <v>0.78814460141660336</v>
      </c>
      <c r="D110" s="44">
        <f ca="1">_xlfn.NORM.S.DIST(((LN(B110/$B$2)+($B$3-$B$4+($B$5^2)/2)*$B$6)/$B$4*SQRT($B$6)),TRUE)</f>
        <v>1</v>
      </c>
      <c r="E110" s="41">
        <f t="shared" ca="1" si="12"/>
        <v>1.9984014443252818E-13</v>
      </c>
      <c r="F110" s="42">
        <f t="shared" ca="1" si="7"/>
        <v>2.096732173605239E-11</v>
      </c>
      <c r="G110" s="43">
        <f t="shared" ca="1" si="13"/>
        <v>10000.003822545192</v>
      </c>
      <c r="H110">
        <f t="shared" ca="1" si="8"/>
        <v>27.391352350024931</v>
      </c>
    </row>
    <row r="111" spans="1:8" x14ac:dyDescent="0.2">
      <c r="A111">
        <f t="shared" si="9"/>
        <v>0.4000000000000003</v>
      </c>
      <c r="B111">
        <f t="shared" ca="1" si="10"/>
        <v>104.65262203059113</v>
      </c>
      <c r="C111" s="40">
        <f t="shared" ca="1" si="11"/>
        <v>0.78814460141660336</v>
      </c>
      <c r="D111" s="44">
        <f ca="1">_xlfn.NORM.S.DIST(((LN(B111/$B$2)+($B$3-$B$4+($B$5^2)/2)*$B$6)/$B$4*SQRT($B$6)),TRUE)</f>
        <v>1</v>
      </c>
      <c r="E111" s="41">
        <f t="shared" ca="1" si="12"/>
        <v>0</v>
      </c>
      <c r="F111" s="42">
        <f t="shared" ca="1" si="7"/>
        <v>0</v>
      </c>
      <c r="G111" s="43">
        <f t="shared" ca="1" si="13"/>
        <v>10000.003822545192</v>
      </c>
      <c r="H111">
        <f t="shared" ca="1" si="8"/>
        <v>27.126170219290074</v>
      </c>
    </row>
    <row r="112" spans="1:8" x14ac:dyDescent="0.2">
      <c r="A112">
        <f t="shared" si="9"/>
        <v>0.4040000000000003</v>
      </c>
      <c r="B112">
        <f t="shared" ca="1" si="10"/>
        <v>102.8774068018906</v>
      </c>
      <c r="C112" s="40">
        <f t="shared" ca="1" si="11"/>
        <v>0.7881446014154303</v>
      </c>
      <c r="D112" s="44">
        <f ca="1">_xlfn.NORM.S.DIST(((LN(B112/$B$2)+($B$3-$B$4+($B$5^2)/2)*$B$6)/$B$4*SQRT($B$6)),TRUE)</f>
        <v>0.99999999999595057</v>
      </c>
      <c r="E112" s="41">
        <f t="shared" ca="1" si="12"/>
        <v>-4.049427460017796E-10</v>
      </c>
      <c r="F112" s="42">
        <f t="shared" ca="1" si="7"/>
        <v>-4.1659459611899738E-8</v>
      </c>
      <c r="G112" s="43">
        <f t="shared" ca="1" si="13"/>
        <v>10000.003822503531</v>
      </c>
      <c r="H112">
        <f t="shared" ca="1" si="8"/>
        <v>25.368618676947506</v>
      </c>
    </row>
    <row r="113" spans="1:8" x14ac:dyDescent="0.2">
      <c r="A113">
        <f t="shared" si="9"/>
        <v>0.40800000000000031</v>
      </c>
      <c r="B113">
        <f t="shared" ca="1" si="10"/>
        <v>100.44483092124146</v>
      </c>
      <c r="C113" s="40">
        <f t="shared" ca="1" si="11"/>
        <v>0.78814332147749533</v>
      </c>
      <c r="D113" s="44">
        <f ca="1">_xlfn.NORM.S.DIST(((LN(B113/$B$2)+($B$3-$B$4+($B$5^2)/2)*$B$6)/$B$4*SQRT($B$6)),TRUE)</f>
        <v>0.99999558172534275</v>
      </c>
      <c r="E113" s="41">
        <f t="shared" ca="1" si="12"/>
        <v>-4.4182706078199629E-4</v>
      </c>
      <c r="F113" s="42">
        <f t="shared" ca="1" si="7"/>
        <v>-4.4379244416676691E-2</v>
      </c>
      <c r="G113" s="43">
        <f t="shared" ca="1" si="13"/>
        <v>9999.9594432591148</v>
      </c>
      <c r="H113">
        <f t="shared" ca="1" si="8"/>
        <v>22.959932165108</v>
      </c>
    </row>
    <row r="114" spans="1:8" x14ac:dyDescent="0.2">
      <c r="A114">
        <f t="shared" si="9"/>
        <v>0.41200000000000031</v>
      </c>
      <c r="B114">
        <f t="shared" ca="1" si="10"/>
        <v>100.71047249476143</v>
      </c>
      <c r="C114" s="40">
        <f t="shared" ca="1" si="11"/>
        <v>0.78814423900137887</v>
      </c>
      <c r="D114" s="44">
        <f ca="1">_xlfn.NORM.S.DIST(((LN(B114/$B$2)+($B$3-$B$4+($B$5^2)/2)*$B$6)/$B$4*SQRT($B$6)),TRUE)</f>
        <v>0.99999874896233731</v>
      </c>
      <c r="E114" s="41">
        <f t="shared" ca="1" si="12"/>
        <v>3.1672369945612289E-4</v>
      </c>
      <c r="F114" s="42">
        <f t="shared" ca="1" si="7"/>
        <v>3.189739342251495E-2</v>
      </c>
      <c r="G114" s="43">
        <f t="shared" ca="1" si="13"/>
        <v>9999.9913406525375</v>
      </c>
      <c r="H114">
        <f t="shared" ca="1" si="8"/>
        <v>23.223156158204262</v>
      </c>
    </row>
    <row r="115" spans="1:8" x14ac:dyDescent="0.2">
      <c r="A115">
        <f t="shared" si="9"/>
        <v>0.41600000000000031</v>
      </c>
      <c r="B115">
        <f t="shared" ca="1" si="10"/>
        <v>101.82945980992471</v>
      </c>
      <c r="C115" s="40">
        <f t="shared" ca="1" si="11"/>
        <v>0.78814460052739499</v>
      </c>
      <c r="D115" s="44">
        <f ca="1">_xlfn.NORM.S.DIST(((LN(B115/$B$2)+($B$3-$B$4+($B$5^2)/2)*$B$6)/$B$4*SQRT($B$6)),TRUE)</f>
        <v>0.99999999693049968</v>
      </c>
      <c r="E115" s="41">
        <f t="shared" ca="1" si="12"/>
        <v>1.2479681623656091E-4</v>
      </c>
      <c r="F115" s="42">
        <f t="shared" ca="1" si="7"/>
        <v>1.270799238336744E-2</v>
      </c>
      <c r="G115" s="43">
        <f t="shared" ca="1" si="13"/>
        <v>10000.004048644922</v>
      </c>
      <c r="H115">
        <f t="shared" ca="1" si="8"/>
        <v>24.331098708909693</v>
      </c>
    </row>
    <row r="116" spans="1:8" x14ac:dyDescent="0.2">
      <c r="A116">
        <f t="shared" si="9"/>
        <v>0.42000000000000032</v>
      </c>
      <c r="B116">
        <f t="shared" ca="1" si="10"/>
        <v>102.22535174685189</v>
      </c>
      <c r="C116" s="40">
        <f t="shared" ca="1" si="11"/>
        <v>0.78814460133531217</v>
      </c>
      <c r="D116" s="44">
        <f ca="1">_xlfn.NORM.S.DIST(((LN(B116/$B$2)+($B$3-$B$4+($B$5^2)/2)*$B$6)/$B$4*SQRT($B$6)),TRUE)</f>
        <v>0.99999999971938702</v>
      </c>
      <c r="E116" s="41">
        <f t="shared" ca="1" si="12"/>
        <v>2.7888873432857508E-7</v>
      </c>
      <c r="F116" s="42">
        <f t="shared" ca="1" si="7"/>
        <v>2.8509498964972913E-5</v>
      </c>
      <c r="G116" s="43">
        <f t="shared" ca="1" si="13"/>
        <v>10000.004077154421</v>
      </c>
      <c r="H116">
        <f t="shared" ca="1" si="8"/>
        <v>24.723051657898267</v>
      </c>
    </row>
    <row r="117" spans="1:8" x14ac:dyDescent="0.2">
      <c r="A117">
        <f t="shared" si="9"/>
        <v>0.42400000000000032</v>
      </c>
      <c r="B117">
        <f t="shared" ca="1" si="10"/>
        <v>101.26444420379346</v>
      </c>
      <c r="C117" s="40">
        <f t="shared" ca="1" si="11"/>
        <v>0.78814458015189259</v>
      </c>
      <c r="D117" s="44">
        <f ca="1">_xlfn.NORM.S.DIST(((LN(B117/$B$2)+($B$3-$B$4+($B$5^2)/2)*$B$6)/$B$4*SQRT($B$6)),TRUE)</f>
        <v>0.99999992659533932</v>
      </c>
      <c r="E117" s="41">
        <f t="shared" ca="1" si="12"/>
        <v>-7.3124047705874773E-6</v>
      </c>
      <c r="F117" s="42">
        <f t="shared" ca="1" si="7"/>
        <v>-7.404866048867087E-4</v>
      </c>
      <c r="G117" s="43">
        <f t="shared" ca="1" si="13"/>
        <v>10000.003336667816</v>
      </c>
      <c r="H117">
        <f t="shared" ca="1" si="8"/>
        <v>23.771700029461016</v>
      </c>
    </row>
    <row r="118" spans="1:8" x14ac:dyDescent="0.2">
      <c r="A118">
        <f t="shared" si="9"/>
        <v>0.42800000000000032</v>
      </c>
      <c r="B118">
        <f t="shared" ca="1" si="10"/>
        <v>99.931229873193189</v>
      </c>
      <c r="C118" s="40">
        <f t="shared" ca="1" si="11"/>
        <v>0.78813235873821574</v>
      </c>
      <c r="D118" s="44">
        <f ca="1">_xlfn.NORM.S.DIST(((LN(B118/$B$2)+($B$3-$B$4+($B$5^2)/2)*$B$6)/$B$4*SQRT($B$6)),TRUE)</f>
        <v>0.99995773963264134</v>
      </c>
      <c r="E118" s="41">
        <f t="shared" ca="1" si="12"/>
        <v>-4.2186962697976504E-3</v>
      </c>
      <c r="F118" s="42">
        <f t="shared" ca="1" si="7"/>
        <v>-0.42157950670233163</v>
      </c>
      <c r="G118" s="43">
        <f t="shared" ca="1" si="13"/>
        <v>9999.5817571611133</v>
      </c>
      <c r="H118">
        <f t="shared" ca="1" si="8"/>
        <v>22.448763674415005</v>
      </c>
    </row>
    <row r="119" spans="1:8" x14ac:dyDescent="0.2">
      <c r="A119">
        <f t="shared" si="9"/>
        <v>0.43200000000000033</v>
      </c>
      <c r="B119">
        <f t="shared" ca="1" si="10"/>
        <v>101.7723339405828</v>
      </c>
      <c r="C119" s="40">
        <f t="shared" ca="1" si="11"/>
        <v>0.78814460017501919</v>
      </c>
      <c r="D119" s="44">
        <f ca="1">_xlfn.NORM.S.DIST(((LN(B119/$B$2)+($B$3-$B$4+($B$5^2)/2)*$B$6)/$B$4*SQRT($B$6)),TRUE)</f>
        <v>0.9999999957141168</v>
      </c>
      <c r="E119" s="41">
        <f t="shared" ca="1" si="12"/>
        <v>4.2256081475455787E-3</v>
      </c>
      <c r="F119" s="42">
        <f t="shared" ca="1" si="7"/>
        <v>0.43005000349405609</v>
      </c>
      <c r="G119" s="43">
        <f t="shared" ca="1" si="13"/>
        <v>10000.011807164607</v>
      </c>
      <c r="H119">
        <f t="shared" ca="1" si="8"/>
        <v>24.274541163272374</v>
      </c>
    </row>
    <row r="120" spans="1:8" x14ac:dyDescent="0.2">
      <c r="A120">
        <f t="shared" si="9"/>
        <v>0.43600000000000033</v>
      </c>
      <c r="B120">
        <f t="shared" ca="1" si="10"/>
        <v>99.203534547908077</v>
      </c>
      <c r="C120" s="40">
        <f t="shared" ca="1" si="11"/>
        <v>0.78794572749297942</v>
      </c>
      <c r="D120" s="44">
        <f ca="1">_xlfn.NORM.S.DIST(((LN(B120/$B$2)+($B$3-$B$4+($B$5^2)/2)*$B$6)/$B$4*SQRT($B$6)),TRUE)</f>
        <v>0.99931368606934756</v>
      </c>
      <c r="E120" s="41">
        <f t="shared" ca="1" si="12"/>
        <v>-6.8630964476923406E-2</v>
      </c>
      <c r="F120" s="42">
        <f t="shared" ca="1" si="7"/>
        <v>-6.8084342555427231</v>
      </c>
      <c r="G120" s="43">
        <f t="shared" ca="1" si="13"/>
        <v>9993.2033729090635</v>
      </c>
      <c r="H120">
        <f t="shared" ca="1" si="8"/>
        <v>21.683194381094935</v>
      </c>
    </row>
    <row r="121" spans="1:8" x14ac:dyDescent="0.2">
      <c r="A121">
        <f t="shared" si="9"/>
        <v>0.44000000000000034</v>
      </c>
      <c r="B121">
        <f t="shared" ca="1" si="10"/>
        <v>99.485320622447233</v>
      </c>
      <c r="C121" s="40">
        <f t="shared" ca="1" si="11"/>
        <v>0.78807304125564737</v>
      </c>
      <c r="D121" s="44">
        <f ca="1">_xlfn.NORM.S.DIST(((LN(B121/$B$2)+($B$3-$B$4+($B$5^2)/2)*$B$6)/$B$4*SQRT($B$6)),TRUE)</f>
        <v>0.99975300249122989</v>
      </c>
      <c r="E121" s="41">
        <f t="shared" ca="1" si="12"/>
        <v>4.3931642188232978E-2</v>
      </c>
      <c r="F121" s="42">
        <f t="shared" ca="1" si="7"/>
        <v>4.3705535085669869</v>
      </c>
      <c r="G121" s="43">
        <f t="shared" ca="1" si="13"/>
        <v>9997.57392641763</v>
      </c>
      <c r="H121">
        <f t="shared" ca="1" si="8"/>
        <v>21.992900718447842</v>
      </c>
    </row>
    <row r="122" spans="1:8" x14ac:dyDescent="0.2">
      <c r="A122">
        <f t="shared" si="9"/>
        <v>0.44400000000000034</v>
      </c>
      <c r="B122">
        <f t="shared" ca="1" si="10"/>
        <v>99.19282266253785</v>
      </c>
      <c r="C122" s="40">
        <f t="shared" ca="1" si="11"/>
        <v>0.78793814346219493</v>
      </c>
      <c r="D122" s="44">
        <f ca="1">_xlfn.NORM.S.DIST(((LN(B122/$B$2)+($B$3-$B$4+($B$5^2)/2)*$B$6)/$B$4*SQRT($B$6)),TRUE)</f>
        <v>0.99928752103154195</v>
      </c>
      <c r="E122" s="41">
        <f t="shared" ca="1" si="12"/>
        <v>-4.6548145968794419E-2</v>
      </c>
      <c r="F122" s="42">
        <f t="shared" ca="1" si="7"/>
        <v>-4.6172419883525508</v>
      </c>
      <c r="G122" s="43">
        <f t="shared" ca="1" si="13"/>
        <v>9992.9566844292767</v>
      </c>
      <c r="H122">
        <f t="shared" ca="1" si="8"/>
        <v>21.670762788757287</v>
      </c>
    </row>
    <row r="123" spans="1:8" x14ac:dyDescent="0.2">
      <c r="A123">
        <f t="shared" si="9"/>
        <v>0.44800000000000034</v>
      </c>
      <c r="B123">
        <f t="shared" ca="1" si="10"/>
        <v>98.452489402790306</v>
      </c>
      <c r="C123" s="40">
        <f t="shared" ca="1" si="11"/>
        <v>0.7860132832711092</v>
      </c>
      <c r="D123" s="44">
        <f ca="1">_xlfn.NORM.S.DIST(((LN(B123/$B$2)+($B$3-$B$4+($B$5^2)/2)*$B$6)/$B$4*SQRT($B$6)),TRUE)</f>
        <v>0.99266430295390373</v>
      </c>
      <c r="E123" s="41">
        <f t="shared" ca="1" si="12"/>
        <v>-0.66232180776382155</v>
      </c>
      <c r="F123" s="42">
        <f t="shared" ca="1" si="7"/>
        <v>-65.207230760104565</v>
      </c>
      <c r="G123" s="43">
        <f t="shared" ca="1" si="13"/>
        <v>9927.749453669172</v>
      </c>
      <c r="H123">
        <f t="shared" ca="1" si="8"/>
        <v>20.4795313092512</v>
      </c>
    </row>
    <row r="124" spans="1:8" x14ac:dyDescent="0.2">
      <c r="A124">
        <f t="shared" si="9"/>
        <v>0.45200000000000035</v>
      </c>
      <c r="B124">
        <f t="shared" ca="1" si="10"/>
        <v>97.247982396942703</v>
      </c>
      <c r="C124" s="40">
        <f t="shared" ca="1" si="11"/>
        <v>0.75387870850732908</v>
      </c>
      <c r="D124" s="44">
        <f ca="1">_xlfn.NORM.S.DIST(((LN(B124/$B$2)+($B$3-$B$4+($B$5^2)/2)*$B$6)/$B$4*SQRT($B$6)),TRUE)</f>
        <v>0.88674635056491558</v>
      </c>
      <c r="E124" s="41">
        <f t="shared" ca="1" si="12"/>
        <v>-10.591795238898815</v>
      </c>
      <c r="F124" s="42">
        <f t="shared" ca="1" si="7"/>
        <v>-1030.0307169444534</v>
      </c>
      <c r="G124" s="43">
        <f t="shared" ca="1" si="13"/>
        <v>8897.7187367247188</v>
      </c>
      <c r="H124">
        <f t="shared" ca="1" si="8"/>
        <v>12.216425382713155</v>
      </c>
    </row>
    <row r="125" spans="1:8" x14ac:dyDescent="0.2">
      <c r="A125">
        <f t="shared" si="9"/>
        <v>0.45600000000000035</v>
      </c>
      <c r="B125">
        <f t="shared" ca="1" si="10"/>
        <v>98.851158870689702</v>
      </c>
      <c r="C125" s="40">
        <f t="shared" ca="1" si="11"/>
        <v>0.787499754885576</v>
      </c>
      <c r="D125" s="44">
        <f ca="1">_xlfn.NORM.S.DIST(((LN(B125/$B$2)+($B$3-$B$4+($B$5^2)/2)*$B$6)/$B$4*SQRT($B$6)),TRUE)</f>
        <v>0.99777600150484924</v>
      </c>
      <c r="E125" s="41">
        <f t="shared" ca="1" si="12"/>
        <v>11.102965093993367</v>
      </c>
      <c r="F125" s="42">
        <f t="shared" ca="1" si="7"/>
        <v>1097.5409664420606</v>
      </c>
      <c r="G125" s="43">
        <f t="shared" ca="1" si="13"/>
        <v>9995.2597031667792</v>
      </c>
      <c r="H125">
        <f t="shared" ca="1" si="8"/>
        <v>21.227354089935076</v>
      </c>
    </row>
    <row r="126" spans="1:8" x14ac:dyDescent="0.2">
      <c r="A126">
        <f t="shared" si="9"/>
        <v>0.46000000000000035</v>
      </c>
      <c r="B126">
        <f t="shared" ca="1" si="10"/>
        <v>97.914992439312627</v>
      </c>
      <c r="C126" s="40">
        <f t="shared" ca="1" si="11"/>
        <v>0.7795924993780925</v>
      </c>
      <c r="D126" s="44">
        <f ca="1">_xlfn.NORM.S.DIST(((LN(B126/$B$2)+($B$3-$B$4+($B$5^2)/2)*$B$6)/$B$4*SQRT($B$6)),TRUE)</f>
        <v>0.97081768836444859</v>
      </c>
      <c r="E126" s="41">
        <f t="shared" ca="1" si="12"/>
        <v>-2.6958313140400647</v>
      </c>
      <c r="F126" s="42">
        <f t="shared" ca="1" si="7"/>
        <v>-263.96230273189514</v>
      </c>
      <c r="G126" s="43">
        <f t="shared" ca="1" si="13"/>
        <v>9731.2974004348835</v>
      </c>
      <c r="H126">
        <f t="shared" ca="1" si="8"/>
        <v>18.456561725980208</v>
      </c>
    </row>
    <row r="127" spans="1:8" x14ac:dyDescent="0.2">
      <c r="A127">
        <f t="shared" si="9"/>
        <v>0.46400000000000036</v>
      </c>
      <c r="B127">
        <f t="shared" ca="1" si="10"/>
        <v>100.01040584541751</v>
      </c>
      <c r="C127" s="40">
        <f t="shared" ca="1" si="11"/>
        <v>0.78813582154027417</v>
      </c>
      <c r="D127" s="44">
        <f ca="1">_xlfn.NORM.S.DIST(((LN(B127/$B$2)+($B$3-$B$4+($B$5^2)/2)*$B$6)/$B$4*SQRT($B$6)),TRUE)</f>
        <v>0.99996969269621638</v>
      </c>
      <c r="E127" s="41">
        <f t="shared" ca="1" si="12"/>
        <v>2.9152004331767789</v>
      </c>
      <c r="F127" s="42">
        <f t="shared" ca="1" si="7"/>
        <v>291.55037844274659</v>
      </c>
      <c r="G127" s="43">
        <f t="shared" ca="1" si="13"/>
        <v>10022.847778877631</v>
      </c>
      <c r="H127">
        <f t="shared" ca="1" si="8"/>
        <v>22.527996009765772</v>
      </c>
    </row>
    <row r="128" spans="1:8" x14ac:dyDescent="0.2">
      <c r="A128">
        <f t="shared" si="9"/>
        <v>0.46800000000000036</v>
      </c>
      <c r="B128">
        <f t="shared" ca="1" si="10"/>
        <v>101.9359420141955</v>
      </c>
      <c r="C128" s="40">
        <f t="shared" ca="1" si="11"/>
        <v>0.78814460094297356</v>
      </c>
      <c r="D128" s="44">
        <f ca="1">_xlfn.NORM.S.DIST(((LN(B128/$B$2)+($B$3-$B$4+($B$5^2)/2)*$B$6)/$B$4*SQRT($B$6)),TRUE)</f>
        <v>0.99999999836505504</v>
      </c>
      <c r="E128" s="41">
        <f t="shared" ca="1" si="12"/>
        <v>3.0305668838659372E-3</v>
      </c>
      <c r="F128" s="42">
        <f t="shared" ca="1" si="7"/>
        <v>0.30892369014389931</v>
      </c>
      <c r="G128" s="43">
        <f t="shared" ca="1" si="13"/>
        <v>10023.156702567774</v>
      </c>
      <c r="H128">
        <f t="shared" ca="1" si="8"/>
        <v>24.436521501669716</v>
      </c>
    </row>
    <row r="129" spans="1:8" x14ac:dyDescent="0.2">
      <c r="A129">
        <f t="shared" si="9"/>
        <v>0.47200000000000036</v>
      </c>
      <c r="B129">
        <f t="shared" ca="1" si="10"/>
        <v>102.06188899913539</v>
      </c>
      <c r="C129" s="40">
        <f t="shared" ca="1" si="11"/>
        <v>0.78814460119464447</v>
      </c>
      <c r="D129" s="44">
        <f ca="1">_xlfn.NORM.S.DIST(((LN(B129/$B$2)+($B$3-$B$4+($B$5^2)/2)*$B$6)/$B$4*SQRT($B$6)),TRUE)</f>
        <v>0.99999999923380944</v>
      </c>
      <c r="E129" s="41">
        <f t="shared" ca="1" si="12"/>
        <v>8.6875440175049334E-8</v>
      </c>
      <c r="F129" s="42">
        <f t="shared" ca="1" si="7"/>
        <v>8.8666715318969125E-6</v>
      </c>
      <c r="G129" s="43">
        <f t="shared" ca="1" si="13"/>
        <v>10023.156711434445</v>
      </c>
      <c r="H129">
        <f t="shared" ca="1" si="8"/>
        <v>24.561215356327978</v>
      </c>
    </row>
    <row r="130" spans="1:8" x14ac:dyDescent="0.2">
      <c r="A130">
        <f t="shared" si="9"/>
        <v>0.47600000000000037</v>
      </c>
      <c r="B130">
        <f t="shared" ca="1" si="10"/>
        <v>103.10100823077903</v>
      </c>
      <c r="C130" s="40">
        <f t="shared" ca="1" si="11"/>
        <v>0.78814460141635134</v>
      </c>
      <c r="D130" s="44">
        <f ca="1">_xlfn.NORM.S.DIST(((LN(B130/$B$2)+($B$3-$B$4+($B$5^2)/2)*$B$6)/$B$4*SQRT($B$6)),TRUE)</f>
        <v>0.99999999999913014</v>
      </c>
      <c r="E130" s="41">
        <f t="shared" ca="1" si="12"/>
        <v>7.6532069570589556E-8</v>
      </c>
      <c r="F130" s="42">
        <f t="shared" ca="1" si="7"/>
        <v>7.890533534715908E-6</v>
      </c>
      <c r="G130" s="43">
        <f t="shared" ca="1" si="13"/>
        <v>10023.156719324979</v>
      </c>
      <c r="H130">
        <f t="shared" ca="1" si="8"/>
        <v>25.589995234678852</v>
      </c>
    </row>
    <row r="131" spans="1:8" x14ac:dyDescent="0.2">
      <c r="A131">
        <f t="shared" si="9"/>
        <v>0.48000000000000037</v>
      </c>
      <c r="B131">
        <f t="shared" ca="1" si="10"/>
        <v>103.36466172135604</v>
      </c>
      <c r="C131" s="40">
        <f t="shared" ca="1" si="11"/>
        <v>0.78814460141656439</v>
      </c>
      <c r="D131" s="44">
        <f ca="1">_xlfn.NORM.S.DIST(((LN(B131/$B$2)+($B$3-$B$4+($B$5^2)/2)*$B$6)/$B$4*SQRT($B$6)),TRUE)</f>
        <v>0.99999999999986577</v>
      </c>
      <c r="E131" s="41">
        <f t="shared" ca="1" si="12"/>
        <v>7.3563377611662872E-11</v>
      </c>
      <c r="F131" s="42">
        <f t="shared" ca="1" si="7"/>
        <v>7.6038536419099092E-9</v>
      </c>
      <c r="G131" s="43">
        <f t="shared" ca="1" si="13"/>
        <v>10023.156719332583</v>
      </c>
      <c r="H131">
        <f t="shared" ca="1" si="8"/>
        <v>25.851025329246383</v>
      </c>
    </row>
    <row r="132" spans="1:8" x14ac:dyDescent="0.2">
      <c r="A132">
        <f t="shared" si="9"/>
        <v>0.48400000000000037</v>
      </c>
      <c r="B132">
        <f t="shared" ca="1" si="10"/>
        <v>100.74958744994881</v>
      </c>
      <c r="C132" s="40">
        <f t="shared" ca="1" si="11"/>
        <v>0.78814430206620201</v>
      </c>
      <c r="D132" s="44">
        <f ca="1">_xlfn.NORM.S.DIST(((LN(B132/$B$2)+($B$3-$B$4+($B$5^2)/2)*$B$6)/$B$4*SQRT($B$6)),TRUE)</f>
        <v>0.99999896665859012</v>
      </c>
      <c r="E132" s="41">
        <f t="shared" ca="1" si="12"/>
        <v>-1.0333412756580174E-4</v>
      </c>
      <c r="F132" s="42">
        <f t="shared" ca="1" si="7"/>
        <v>-1.0410870721754907E-2</v>
      </c>
      <c r="G132" s="43">
        <f t="shared" ca="1" si="13"/>
        <v>10023.146308461861</v>
      </c>
      <c r="H132">
        <f t="shared" ca="1" si="8"/>
        <v>23.261897459112234</v>
      </c>
    </row>
    <row r="133" spans="1:8" x14ac:dyDescent="0.2">
      <c r="A133">
        <f t="shared" si="9"/>
        <v>0.48800000000000038</v>
      </c>
      <c r="B133">
        <f t="shared" ca="1" si="10"/>
        <v>101.05327586777406</v>
      </c>
      <c r="C133" s="40">
        <f t="shared" ca="1" si="11"/>
        <v>0.78814453667017192</v>
      </c>
      <c r="D133" s="44">
        <f ca="1">_xlfn.NORM.S.DIST(((LN(B133/$B$2)+($B$3-$B$4+($B$5^2)/2)*$B$6)/$B$4*SQRT($B$6)),TRUE)</f>
        <v>0.99999977649874505</v>
      </c>
      <c r="E133" s="41">
        <f t="shared" ca="1" si="12"/>
        <v>8.098401549361256E-5</v>
      </c>
      <c r="F133" s="42">
        <f t="shared" ca="1" si="7"/>
        <v>8.1837000585561186E-3</v>
      </c>
      <c r="G133" s="43">
        <f t="shared" ca="1" si="13"/>
        <v>10023.154492161919</v>
      </c>
      <c r="H133">
        <f t="shared" ca="1" si="8"/>
        <v>23.562622071671711</v>
      </c>
    </row>
    <row r="134" spans="1:8" x14ac:dyDescent="0.2">
      <c r="A134">
        <f t="shared" si="9"/>
        <v>0.49200000000000038</v>
      </c>
      <c r="B134">
        <f t="shared" ca="1" si="10"/>
        <v>101.6250969767445</v>
      </c>
      <c r="C134" s="40">
        <f t="shared" ca="1" si="11"/>
        <v>0.78814459852022978</v>
      </c>
      <c r="D134" s="44">
        <f ca="1">_xlfn.NORM.S.DIST(((LN(B134/$B$2)+($B$3-$B$4+($B$5^2)/2)*$B$6)/$B$4*SQRT($B$6)),TRUE)</f>
        <v>0.9999999900018709</v>
      </c>
      <c r="E134" s="41">
        <f t="shared" ca="1" si="12"/>
        <v>2.1350312584544895E-5</v>
      </c>
      <c r="F134" s="42">
        <f t="shared" ca="1" si="7"/>
        <v>2.1697275868881837E-3</v>
      </c>
      <c r="G134" s="43">
        <f t="shared" ca="1" si="13"/>
        <v>10023.156661889505</v>
      </c>
      <c r="H134">
        <f t="shared" ca="1" si="8"/>
        <v>24.128768818184199</v>
      </c>
    </row>
    <row r="135" spans="1:8" x14ac:dyDescent="0.2">
      <c r="A135">
        <f t="shared" si="9"/>
        <v>0.49600000000000039</v>
      </c>
      <c r="B135">
        <f t="shared" ca="1" si="10"/>
        <v>101.6239003431992</v>
      </c>
      <c r="C135" s="40">
        <f t="shared" ca="1" si="11"/>
        <v>0.78814459850045049</v>
      </c>
      <c r="D135" s="44">
        <f ca="1">_xlfn.NORM.S.DIST(((LN(B135/$B$2)+($B$3-$B$4+($B$5^2)/2)*$B$6)/$B$4*SQRT($B$6)),TRUE)</f>
        <v>0.99999998993359407</v>
      </c>
      <c r="E135" s="41">
        <f t="shared" ca="1" si="12"/>
        <v>-6.8276828635305264E-9</v>
      </c>
      <c r="F135" s="42">
        <f t="shared" ca="1" si="7"/>
        <v>-6.9385576289839509E-7</v>
      </c>
      <c r="G135" s="43">
        <f t="shared" ca="1" si="13"/>
        <v>10023.15666119565</v>
      </c>
      <c r="H135">
        <f t="shared" ca="1" si="8"/>
        <v>24.127584086403402</v>
      </c>
    </row>
    <row r="136" spans="1:8" x14ac:dyDescent="0.2">
      <c r="A136">
        <f t="shared" si="9"/>
        <v>0.50000000000000033</v>
      </c>
      <c r="B136">
        <f t="shared" ca="1" si="10"/>
        <v>102.59728476653439</v>
      </c>
      <c r="C136" s="40">
        <f t="shared" ca="1" si="11"/>
        <v>0.78814460140902232</v>
      </c>
      <c r="D136" s="44">
        <f ca="1">_xlfn.NORM.S.DIST(((LN(B136/$B$2)+($B$3-$B$4+($B$5^2)/2)*$B$6)/$B$4*SQRT($B$6)),TRUE)</f>
        <v>0.99999999997383093</v>
      </c>
      <c r="E136" s="41">
        <f t="shared" ca="1" si="12"/>
        <v>1.004023686412836E-6</v>
      </c>
      <c r="F136" s="42">
        <f t="shared" ca="1" si="7"/>
        <v>1.0301010406724335E-4</v>
      </c>
      <c r="G136" s="43">
        <f t="shared" ca="1" si="13"/>
        <v>10023.156764205754</v>
      </c>
      <c r="H136">
        <f t="shared" ca="1" si="8"/>
        <v>25.091283900789776</v>
      </c>
    </row>
    <row r="137" spans="1:8" x14ac:dyDescent="0.2">
      <c r="A137">
        <f t="shared" si="9"/>
        <v>0.50400000000000034</v>
      </c>
      <c r="B137">
        <f t="shared" ca="1" si="10"/>
        <v>104.14264940729353</v>
      </c>
      <c r="C137" s="40">
        <f t="shared" ca="1" si="11"/>
        <v>0.78814460141660325</v>
      </c>
      <c r="D137" s="44">
        <f ca="1">_xlfn.NORM.S.DIST(((LN(B137/$B$2)+($B$3-$B$4+($B$5^2)/2)*$B$6)/$B$4*SQRT($B$6)),TRUE)</f>
        <v>0.99999999999999967</v>
      </c>
      <c r="E137" s="41">
        <f t="shared" ca="1" si="12"/>
        <v>2.6168733846532177E-9</v>
      </c>
      <c r="F137" s="42">
        <f t="shared" ca="1" si="7"/>
        <v>2.7252812744121766E-7</v>
      </c>
      <c r="G137" s="43">
        <f t="shared" ca="1" si="13"/>
        <v>10023.156764478283</v>
      </c>
      <c r="H137">
        <f t="shared" ca="1" si="8"/>
        <v>26.621271908377651</v>
      </c>
    </row>
    <row r="138" spans="1:8" x14ac:dyDescent="0.2">
      <c r="A138">
        <f t="shared" si="9"/>
        <v>0.50800000000000034</v>
      </c>
      <c r="B138">
        <f t="shared" ca="1" si="10"/>
        <v>106.16290107429604</v>
      </c>
      <c r="C138" s="40">
        <f t="shared" ca="1" si="11"/>
        <v>0.78814460141660336</v>
      </c>
      <c r="D138" s="44">
        <f ca="1">_xlfn.NORM.S.DIST(((LN(B138/$B$2)+($B$3-$B$4+($B$5^2)/2)*$B$6)/$B$4*SQRT($B$6)),TRUE)</f>
        <v>1</v>
      </c>
      <c r="E138" s="41">
        <f t="shared" ca="1" si="12"/>
        <v>3.3306690738754696E-14</v>
      </c>
      <c r="F138" s="42">
        <f t="shared" ca="1" si="7"/>
        <v>3.5359349140105872E-12</v>
      </c>
      <c r="G138" s="43">
        <f t="shared" ca="1" si="13"/>
        <v>10023.156764478286</v>
      </c>
      <c r="H138">
        <f t="shared" ca="1" si="8"/>
        <v>28.621421735424974</v>
      </c>
    </row>
    <row r="139" spans="1:8" x14ac:dyDescent="0.2">
      <c r="A139">
        <f t="shared" si="9"/>
        <v>0.51200000000000034</v>
      </c>
      <c r="B139">
        <f t="shared" ca="1" si="10"/>
        <v>105.11316076252984</v>
      </c>
      <c r="C139" s="40">
        <f t="shared" ca="1" si="11"/>
        <v>0.78814460141660336</v>
      </c>
      <c r="D139" s="44">
        <f ca="1">_xlfn.NORM.S.DIST(((LN(B139/$B$2)+($B$3-$B$4+($B$5^2)/2)*$B$6)/$B$4*SQRT($B$6)),TRUE)</f>
        <v>1</v>
      </c>
      <c r="E139" s="41">
        <f t="shared" ca="1" si="12"/>
        <v>0</v>
      </c>
      <c r="F139" s="42">
        <f t="shared" ca="1" si="7"/>
        <v>0</v>
      </c>
      <c r="G139" s="43">
        <f t="shared" ca="1" si="13"/>
        <v>10023.156764478286</v>
      </c>
      <c r="H139">
        <f t="shared" ca="1" si="8"/>
        <v>27.582126514281057</v>
      </c>
    </row>
    <row r="140" spans="1:8" x14ac:dyDescent="0.2">
      <c r="A140">
        <f t="shared" si="9"/>
        <v>0.51600000000000035</v>
      </c>
      <c r="B140">
        <f t="shared" ca="1" si="10"/>
        <v>104.69149401862961</v>
      </c>
      <c r="C140" s="40">
        <f t="shared" ca="1" si="11"/>
        <v>0.78814460141660336</v>
      </c>
      <c r="D140" s="44">
        <f ca="1">_xlfn.NORM.S.DIST(((LN(B140/$B$2)+($B$3-$B$4+($B$5^2)/2)*$B$6)/$B$4*SQRT($B$6)),TRUE)</f>
        <v>1</v>
      </c>
      <c r="E140" s="41">
        <f t="shared" ca="1" si="12"/>
        <v>0</v>
      </c>
      <c r="F140" s="42">
        <f t="shared" ref="F140:F203" ca="1" si="14">E140*B140</f>
        <v>0</v>
      </c>
      <c r="G140" s="43">
        <f t="shared" ca="1" si="13"/>
        <v>10023.156764478286</v>
      </c>
      <c r="H140">
        <f t="shared" ref="H140:H203" ca="1" si="15">(B140*EXP(-$B$4*$B$6)*D140)-($B$2*EXP(-$B$3*$B$6)*C140)</f>
        <v>27.164655424585078</v>
      </c>
    </row>
    <row r="141" spans="1:8" x14ac:dyDescent="0.2">
      <c r="A141">
        <f t="shared" ref="A141:A204" si="16">A140+$B$7</f>
        <v>0.52000000000000035</v>
      </c>
      <c r="B141">
        <f t="shared" ref="B141:B204" ca="1" si="17">B140+$B$8*$B$7*B140+$B$5*NORMSINV(RAND())*SQRT($B$7)*B140</f>
        <v>103.51073690537751</v>
      </c>
      <c r="C141" s="40">
        <f t="shared" ref="C141:C204" ca="1" si="18">_xlfn.NORM.S.DIST(D141-$B$5*SQRT($B$6),TRUE)</f>
        <v>0.78814460141658982</v>
      </c>
      <c r="D141" s="44">
        <f ca="1">_xlfn.NORM.S.DIST(((LN(B141/$B$2)+($B$3-$B$4+($B$5^2)/2)*$B$6)/$B$4*SQRT($B$6)),TRUE)</f>
        <v>0.99999999999995348</v>
      </c>
      <c r="E141" s="41">
        <f t="shared" ref="E141:E204" ca="1" si="19">(D141-D140)*100</f>
        <v>-4.6518344731794059E-12</v>
      </c>
      <c r="F141" s="42">
        <f t="shared" ca="1" si="14"/>
        <v>-4.8151481428063894E-10</v>
      </c>
      <c r="G141" s="43">
        <f t="shared" ca="1" si="13"/>
        <v>10023.156764477804</v>
      </c>
      <c r="H141">
        <f t="shared" ca="1" si="15"/>
        <v>25.995647040908239</v>
      </c>
    </row>
    <row r="142" spans="1:8" x14ac:dyDescent="0.2">
      <c r="A142">
        <f t="shared" si="16"/>
        <v>0.52400000000000035</v>
      </c>
      <c r="B142">
        <f t="shared" ca="1" si="17"/>
        <v>105.62006666055917</v>
      </c>
      <c r="C142" s="40">
        <f t="shared" ca="1" si="18"/>
        <v>0.78814460141660336</v>
      </c>
      <c r="D142" s="44">
        <f ca="1">_xlfn.NORM.S.DIST(((LN(B142/$B$2)+($B$3-$B$4+($B$5^2)/2)*$B$6)/$B$4*SQRT($B$6)),TRUE)</f>
        <v>1</v>
      </c>
      <c r="E142" s="41">
        <f t="shared" ca="1" si="19"/>
        <v>4.6518344731794059E-12</v>
      </c>
      <c r="F142" s="42">
        <f t="shared" ca="1" si="14"/>
        <v>4.9132706715109606E-10</v>
      </c>
      <c r="G142" s="43">
        <f t="shared" ref="G142:G205" ca="1" si="20">F142+G141</f>
        <v>10023.156764478295</v>
      </c>
      <c r="H142">
        <f t="shared" ca="1" si="15"/>
        <v>28.083988614351469</v>
      </c>
    </row>
    <row r="143" spans="1:8" x14ac:dyDescent="0.2">
      <c r="A143">
        <f t="shared" si="16"/>
        <v>0.52800000000000036</v>
      </c>
      <c r="B143">
        <f t="shared" ca="1" si="17"/>
        <v>105.04356458594687</v>
      </c>
      <c r="C143" s="40">
        <f t="shared" ca="1" si="18"/>
        <v>0.78814460141660336</v>
      </c>
      <c r="D143" s="44">
        <f ca="1">_xlfn.NORM.S.DIST(((LN(B143/$B$2)+($B$3-$B$4+($B$5^2)/2)*$B$6)/$B$4*SQRT($B$6)),TRUE)</f>
        <v>1</v>
      </c>
      <c r="E143" s="41">
        <f t="shared" ca="1" si="19"/>
        <v>0</v>
      </c>
      <c r="F143" s="42">
        <f t="shared" ca="1" si="14"/>
        <v>0</v>
      </c>
      <c r="G143" s="43">
        <f t="shared" ca="1" si="20"/>
        <v>10023.156764478295</v>
      </c>
      <c r="H143">
        <f t="shared" ca="1" si="15"/>
        <v>27.513222831225491</v>
      </c>
    </row>
    <row r="144" spans="1:8" x14ac:dyDescent="0.2">
      <c r="A144">
        <f t="shared" si="16"/>
        <v>0.53200000000000036</v>
      </c>
      <c r="B144">
        <f t="shared" ca="1" si="17"/>
        <v>105.36036387785336</v>
      </c>
      <c r="C144" s="40">
        <f t="shared" ca="1" si="18"/>
        <v>0.78814460141660336</v>
      </c>
      <c r="D144" s="44">
        <f ca="1">_xlfn.NORM.S.DIST(((LN(B144/$B$2)+($B$3-$B$4+($B$5^2)/2)*$B$6)/$B$4*SQRT($B$6)),TRUE)</f>
        <v>1</v>
      </c>
      <c r="E144" s="41">
        <f t="shared" ca="1" si="19"/>
        <v>0</v>
      </c>
      <c r="F144" s="42">
        <f t="shared" ca="1" si="14"/>
        <v>0</v>
      </c>
      <c r="G144" s="43">
        <f t="shared" ca="1" si="20"/>
        <v>10023.156764478295</v>
      </c>
      <c r="H144">
        <f t="shared" ca="1" si="15"/>
        <v>27.82686991750937</v>
      </c>
    </row>
    <row r="145" spans="1:8" x14ac:dyDescent="0.2">
      <c r="A145">
        <f t="shared" si="16"/>
        <v>0.53600000000000037</v>
      </c>
      <c r="B145">
        <f t="shared" ca="1" si="17"/>
        <v>105.45823725064383</v>
      </c>
      <c r="C145" s="40">
        <f t="shared" ca="1" si="18"/>
        <v>0.78814460141660336</v>
      </c>
      <c r="D145" s="44">
        <f ca="1">_xlfn.NORM.S.DIST(((LN(B145/$B$2)+($B$3-$B$4+($B$5^2)/2)*$B$6)/$B$4*SQRT($B$6)),TRUE)</f>
        <v>1</v>
      </c>
      <c r="E145" s="41">
        <f t="shared" ca="1" si="19"/>
        <v>0</v>
      </c>
      <c r="F145" s="42">
        <f t="shared" ca="1" si="14"/>
        <v>0</v>
      </c>
      <c r="G145" s="43">
        <f t="shared" ca="1" si="20"/>
        <v>10023.156764478295</v>
      </c>
      <c r="H145">
        <f t="shared" ca="1" si="15"/>
        <v>27.923769433969056</v>
      </c>
    </row>
    <row r="146" spans="1:8" x14ac:dyDescent="0.2">
      <c r="A146">
        <f t="shared" si="16"/>
        <v>0.54000000000000037</v>
      </c>
      <c r="B146">
        <f t="shared" ca="1" si="17"/>
        <v>104.30932892866544</v>
      </c>
      <c r="C146" s="40">
        <f t="shared" ca="1" si="18"/>
        <v>0.78814460141660325</v>
      </c>
      <c r="D146" s="44">
        <f ca="1">_xlfn.NORM.S.DIST(((LN(B146/$B$2)+($B$3-$B$4+($B$5^2)/2)*$B$6)/$B$4*SQRT($B$6)),TRUE)</f>
        <v>0.99999999999999989</v>
      </c>
      <c r="E146" s="41">
        <f t="shared" ca="1" si="19"/>
        <v>-1.1102230246251565E-14</v>
      </c>
      <c r="F146" s="42">
        <f t="shared" ca="1" si="14"/>
        <v>-1.1580661865980328E-12</v>
      </c>
      <c r="G146" s="43">
        <f t="shared" ca="1" si="20"/>
        <v>10023.156764478294</v>
      </c>
      <c r="H146">
        <f t="shared" ca="1" si="15"/>
        <v>26.786292940801303</v>
      </c>
    </row>
    <row r="147" spans="1:8" x14ac:dyDescent="0.2">
      <c r="A147">
        <f t="shared" si="16"/>
        <v>0.54400000000000037</v>
      </c>
      <c r="B147">
        <f t="shared" ca="1" si="17"/>
        <v>106.27348482816976</v>
      </c>
      <c r="C147" s="40">
        <f t="shared" ca="1" si="18"/>
        <v>0.78814460141660336</v>
      </c>
      <c r="D147" s="44">
        <f ca="1">_xlfn.NORM.S.DIST(((LN(B147/$B$2)+($B$3-$B$4+($B$5^2)/2)*$B$6)/$B$4*SQRT($B$6)),TRUE)</f>
        <v>1</v>
      </c>
      <c r="E147" s="41">
        <f t="shared" ca="1" si="19"/>
        <v>1.1102230246251565E-14</v>
      </c>
      <c r="F147" s="42">
        <f t="shared" ca="1" si="14"/>
        <v>1.179872697633863E-12</v>
      </c>
      <c r="G147" s="43">
        <f t="shared" ca="1" si="20"/>
        <v>10023.156764478295</v>
      </c>
      <c r="H147">
        <f t="shared" ca="1" si="15"/>
        <v>28.730905162563005</v>
      </c>
    </row>
    <row r="148" spans="1:8" x14ac:dyDescent="0.2">
      <c r="A148">
        <f t="shared" si="16"/>
        <v>0.54800000000000038</v>
      </c>
      <c r="B148">
        <f t="shared" ca="1" si="17"/>
        <v>106.1173286702021</v>
      </c>
      <c r="C148" s="40">
        <f t="shared" ca="1" si="18"/>
        <v>0.78814460141660336</v>
      </c>
      <c r="D148" s="44">
        <f ca="1">_xlfn.NORM.S.DIST(((LN(B148/$B$2)+($B$3-$B$4+($B$5^2)/2)*$B$6)/$B$4*SQRT($B$6)),TRUE)</f>
        <v>1</v>
      </c>
      <c r="E148" s="41">
        <f t="shared" ca="1" si="19"/>
        <v>0</v>
      </c>
      <c r="F148" s="42">
        <f t="shared" ca="1" si="14"/>
        <v>0</v>
      </c>
      <c r="G148" s="43">
        <f t="shared" ca="1" si="20"/>
        <v>10023.156764478295</v>
      </c>
      <c r="H148">
        <f t="shared" ca="1" si="15"/>
        <v>28.57630278432822</v>
      </c>
    </row>
    <row r="149" spans="1:8" x14ac:dyDescent="0.2">
      <c r="A149">
        <f t="shared" si="16"/>
        <v>0.55200000000000038</v>
      </c>
      <c r="B149">
        <f t="shared" ca="1" si="17"/>
        <v>104.35075434945338</v>
      </c>
      <c r="C149" s="40">
        <f t="shared" ca="1" si="18"/>
        <v>0.78814460141660325</v>
      </c>
      <c r="D149" s="44">
        <f ca="1">_xlfn.NORM.S.DIST(((LN(B149/$B$2)+($B$3-$B$4+($B$5^2)/2)*$B$6)/$B$4*SQRT($B$6)),TRUE)</f>
        <v>0.99999999999999989</v>
      </c>
      <c r="E149" s="41">
        <f t="shared" ca="1" si="19"/>
        <v>-1.1102230246251565E-14</v>
      </c>
      <c r="F149" s="42">
        <f t="shared" ca="1" si="14"/>
        <v>-1.1585261011576684E-12</v>
      </c>
      <c r="G149" s="43">
        <f t="shared" ca="1" si="20"/>
        <v>10023.156764478294</v>
      </c>
      <c r="H149">
        <f t="shared" ca="1" si="15"/>
        <v>26.8273061717654</v>
      </c>
    </row>
    <row r="150" spans="1:8" x14ac:dyDescent="0.2">
      <c r="A150">
        <f t="shared" si="16"/>
        <v>0.55600000000000038</v>
      </c>
      <c r="B150">
        <f t="shared" ca="1" si="17"/>
        <v>103.94388598190653</v>
      </c>
      <c r="C150" s="40">
        <f t="shared" ca="1" si="18"/>
        <v>0.78814460141660281</v>
      </c>
      <c r="D150" s="44">
        <f ca="1">_xlfn.NORM.S.DIST(((LN(B150/$B$2)+($B$3-$B$4+($B$5^2)/2)*$B$6)/$B$4*SQRT($B$6)),TRUE)</f>
        <v>0.99999999999999822</v>
      </c>
      <c r="E150" s="41">
        <f t="shared" ca="1" si="19"/>
        <v>-1.6653345369377348E-13</v>
      </c>
      <c r="F150" s="42">
        <f t="shared" ca="1" si="14"/>
        <v>-1.7310134322918702E-11</v>
      </c>
      <c r="G150" s="43">
        <f t="shared" ca="1" si="20"/>
        <v>10023.156764478275</v>
      </c>
      <c r="H150">
        <f t="shared" ca="1" si="15"/>
        <v>26.424486212117714</v>
      </c>
    </row>
    <row r="151" spans="1:8" x14ac:dyDescent="0.2">
      <c r="A151">
        <f t="shared" si="16"/>
        <v>0.56000000000000039</v>
      </c>
      <c r="B151">
        <f t="shared" ca="1" si="17"/>
        <v>105.10002115351222</v>
      </c>
      <c r="C151" s="40">
        <f t="shared" ca="1" si="18"/>
        <v>0.78814460141660336</v>
      </c>
      <c r="D151" s="44">
        <f ca="1">_xlfn.NORM.S.DIST(((LN(B151/$B$2)+($B$3-$B$4+($B$5^2)/2)*$B$6)/$B$4*SQRT($B$6)),TRUE)</f>
        <v>1</v>
      </c>
      <c r="E151" s="41">
        <f t="shared" ca="1" si="19"/>
        <v>1.7763568394002505E-13</v>
      </c>
      <c r="F151" s="42">
        <f t="shared" ca="1" si="14"/>
        <v>1.8669514139715241E-11</v>
      </c>
      <c r="G151" s="43">
        <f t="shared" ca="1" si="20"/>
        <v>10023.156764478294</v>
      </c>
      <c r="H151">
        <f t="shared" ca="1" si="15"/>
        <v>27.569117646557615</v>
      </c>
    </row>
    <row r="152" spans="1:8" x14ac:dyDescent="0.2">
      <c r="A152">
        <f t="shared" si="16"/>
        <v>0.56400000000000039</v>
      </c>
      <c r="B152">
        <f t="shared" ca="1" si="17"/>
        <v>101.63079556341609</v>
      </c>
      <c r="C152" s="40">
        <f t="shared" ca="1" si="18"/>
        <v>0.78814459861264574</v>
      </c>
      <c r="D152" s="44">
        <f ca="1">_xlfn.NORM.S.DIST(((LN(B152/$B$2)+($B$3-$B$4+($B$5^2)/2)*$B$6)/$B$4*SQRT($B$6)),TRUE)</f>
        <v>0.99999999032088605</v>
      </c>
      <c r="E152" s="41">
        <f t="shared" ca="1" si="19"/>
        <v>-9.6791139547747207E-7</v>
      </c>
      <c r="F152" s="42">
        <f t="shared" ca="1" si="14"/>
        <v>-9.8369605157271739E-5</v>
      </c>
      <c r="G152" s="43">
        <f t="shared" ca="1" si="20"/>
        <v>10023.156666108689</v>
      </c>
      <c r="H152">
        <f t="shared" ca="1" si="15"/>
        <v>24.134410726045289</v>
      </c>
    </row>
    <row r="153" spans="1:8" x14ac:dyDescent="0.2">
      <c r="A153">
        <f t="shared" si="16"/>
        <v>0.56800000000000039</v>
      </c>
      <c r="B153">
        <f t="shared" ca="1" si="17"/>
        <v>100.67906200673931</v>
      </c>
      <c r="C153" s="40">
        <f t="shared" ca="1" si="18"/>
        <v>0.78814417928738134</v>
      </c>
      <c r="D153" s="44">
        <f ca="1">_xlfn.NORM.S.DIST(((LN(B153/$B$2)+($B$3-$B$4+($B$5^2)/2)*$B$6)/$B$4*SQRT($B$6)),TRUE)</f>
        <v>0.99999854283298273</v>
      </c>
      <c r="E153" s="41">
        <f t="shared" ca="1" si="19"/>
        <v>-1.4474879033166133E-4</v>
      </c>
      <c r="F153" s="42">
        <f t="shared" ca="1" si="14"/>
        <v>-1.457317243720184E-2</v>
      </c>
      <c r="G153" s="43">
        <f t="shared" ca="1" si="20"/>
        <v>10023.142092936252</v>
      </c>
      <c r="H153">
        <f t="shared" ca="1" si="15"/>
        <v>23.192043497167731</v>
      </c>
    </row>
    <row r="154" spans="1:8" x14ac:dyDescent="0.2">
      <c r="A154">
        <f t="shared" si="16"/>
        <v>0.5720000000000004</v>
      </c>
      <c r="B154">
        <f t="shared" ca="1" si="17"/>
        <v>100.23447418379249</v>
      </c>
      <c r="C154" s="40">
        <f t="shared" ca="1" si="18"/>
        <v>0.78814127911675147</v>
      </c>
      <c r="D154" s="44">
        <f ca="1">_xlfn.NORM.S.DIST(((LN(B154/$B$2)+($B$3-$B$4+($B$5^2)/2)*$B$6)/$B$4*SQRT($B$6)),TRUE)</f>
        <v>0.99998853164830059</v>
      </c>
      <c r="E154" s="41">
        <f t="shared" ca="1" si="19"/>
        <v>-1.001118468213491E-3</v>
      </c>
      <c r="F154" s="42">
        <f t="shared" ca="1" si="14"/>
        <v>-0.10034658325706304</v>
      </c>
      <c r="G154" s="43">
        <f t="shared" ca="1" si="20"/>
        <v>10023.041746352996</v>
      </c>
      <c r="H154">
        <f t="shared" ca="1" si="15"/>
        <v>22.751168002947651</v>
      </c>
    </row>
    <row r="155" spans="1:8" x14ac:dyDescent="0.2">
      <c r="A155">
        <f t="shared" si="16"/>
        <v>0.5760000000000004</v>
      </c>
      <c r="B155">
        <f t="shared" ca="1" si="17"/>
        <v>100.18958930715259</v>
      </c>
      <c r="C155" s="40">
        <f t="shared" ca="1" si="18"/>
        <v>0.78814055033411856</v>
      </c>
      <c r="D155" s="44">
        <f ca="1">_xlfn.NORM.S.DIST(((LN(B155/$B$2)+($B$3-$B$4+($B$5^2)/2)*$B$6)/$B$4*SQRT($B$6)),TRUE)</f>
        <v>0.99998601595460379</v>
      </c>
      <c r="E155" s="41">
        <f t="shared" ca="1" si="19"/>
        <v>-2.5156936968029342E-4</v>
      </c>
      <c r="F155" s="42">
        <f t="shared" ca="1" si="14"/>
        <v>-2.5204631830527843E-2</v>
      </c>
      <c r="G155" s="43">
        <f t="shared" ca="1" si="20"/>
        <v>10023.016541721165</v>
      </c>
      <c r="H155">
        <f t="shared" ca="1" si="15"/>
        <v>22.706551433895683</v>
      </c>
    </row>
    <row r="156" spans="1:8" x14ac:dyDescent="0.2">
      <c r="A156">
        <f t="shared" si="16"/>
        <v>0.5800000000000004</v>
      </c>
      <c r="B156">
        <f t="shared" ca="1" si="17"/>
        <v>99.050937115081936</v>
      </c>
      <c r="C156" s="40">
        <f t="shared" ca="1" si="18"/>
        <v>0.78780898933589372</v>
      </c>
      <c r="D156" s="44">
        <f ca="1">_xlfn.NORM.S.DIST(((LN(B156/$B$2)+($B$3-$B$4+($B$5^2)/2)*$B$6)/$B$4*SQRT($B$6)),TRUE)</f>
        <v>0.99884202102613173</v>
      </c>
      <c r="E156" s="41">
        <f t="shared" ca="1" si="19"/>
        <v>-0.11439949284720585</v>
      </c>
      <c r="F156" s="42">
        <f t="shared" ca="1" si="14"/>
        <v>-11.331376972005852</v>
      </c>
      <c r="G156" s="43">
        <f t="shared" ca="1" si="20"/>
        <v>10011.685164749159</v>
      </c>
      <c r="H156">
        <f t="shared" ca="1" si="15"/>
        <v>21.4992346950756</v>
      </c>
    </row>
    <row r="157" spans="1:8" x14ac:dyDescent="0.2">
      <c r="A157">
        <f t="shared" si="16"/>
        <v>0.58400000000000041</v>
      </c>
      <c r="B157">
        <f t="shared" ca="1" si="17"/>
        <v>99.929162677853853</v>
      </c>
      <c r="C157" s="40">
        <f t="shared" ca="1" si="18"/>
        <v>0.78813225295038247</v>
      </c>
      <c r="D157" s="44">
        <f ca="1">_xlfn.NORM.S.DIST(((LN(B157/$B$2)+($B$3-$B$4+($B$5^2)/2)*$B$6)/$B$4*SQRT($B$6)),TRUE)</f>
        <v>0.99995737447100486</v>
      </c>
      <c r="E157" s="41">
        <f t="shared" ca="1" si="19"/>
        <v>0.11153534448731239</v>
      </c>
      <c r="F157" s="42">
        <f t="shared" ca="1" si="14"/>
        <v>11.145633583603111</v>
      </c>
      <c r="G157" s="43">
        <f t="shared" ca="1" si="20"/>
        <v>10022.830798332761</v>
      </c>
      <c r="H157">
        <f t="shared" ca="1" si="15"/>
        <v>22.446691273425117</v>
      </c>
    </row>
    <row r="158" spans="1:8" x14ac:dyDescent="0.2">
      <c r="A158">
        <f t="shared" si="16"/>
        <v>0.58800000000000041</v>
      </c>
      <c r="B158">
        <f t="shared" ca="1" si="17"/>
        <v>101.49976367383329</v>
      </c>
      <c r="C158" s="40">
        <f t="shared" ca="1" si="18"/>
        <v>0.78814459554938265</v>
      </c>
      <c r="D158" s="44">
        <f ca="1">_xlfn.NORM.S.DIST(((LN(B158/$B$2)+($B$3-$B$4+($B$5^2)/2)*$B$6)/$B$4*SQRT($B$6)),TRUE)</f>
        <v>0.99999997974666333</v>
      </c>
      <c r="E158" s="41">
        <f t="shared" ca="1" si="19"/>
        <v>4.2605275658469388E-3</v>
      </c>
      <c r="F158" s="42">
        <f t="shared" ca="1" si="14"/>
        <v>0.43244254105931645</v>
      </c>
      <c r="G158" s="43">
        <f t="shared" ca="1" si="20"/>
        <v>10023.263240873821</v>
      </c>
      <c r="H158">
        <f t="shared" ca="1" si="15"/>
        <v>24.004681861474864</v>
      </c>
    </row>
    <row r="159" spans="1:8" x14ac:dyDescent="0.2">
      <c r="A159">
        <f t="shared" si="16"/>
        <v>0.59200000000000041</v>
      </c>
      <c r="B159">
        <f t="shared" ca="1" si="17"/>
        <v>101.58377248481436</v>
      </c>
      <c r="C159" s="40">
        <f t="shared" ca="1" si="18"/>
        <v>0.78814459775553947</v>
      </c>
      <c r="D159" s="44">
        <f ca="1">_xlfn.NORM.S.DIST(((LN(B159/$B$2)+($B$3-$B$4+($B$5^2)/2)*$B$6)/$B$4*SQRT($B$6)),TRUE)</f>
        <v>0.99999998736220008</v>
      </c>
      <c r="E159" s="41">
        <f t="shared" ca="1" si="19"/>
        <v>7.6155367567665166E-7</v>
      </c>
      <c r="F159" s="42">
        <f t="shared" ca="1" si="14"/>
        <v>7.7361495324911086E-5</v>
      </c>
      <c r="G159" s="43">
        <f t="shared" ca="1" si="20"/>
        <v>10023.263318235317</v>
      </c>
      <c r="H159">
        <f t="shared" ca="1" si="15"/>
        <v>24.087855320957473</v>
      </c>
    </row>
    <row r="160" spans="1:8" x14ac:dyDescent="0.2">
      <c r="A160">
        <f t="shared" si="16"/>
        <v>0.59600000000000042</v>
      </c>
      <c r="B160">
        <f t="shared" ca="1" si="17"/>
        <v>100.61436677680349</v>
      </c>
      <c r="C160" s="40">
        <f t="shared" ca="1" si="18"/>
        <v>0.78814402510524684</v>
      </c>
      <c r="D160" s="44">
        <f ca="1">_xlfn.NORM.S.DIST(((LN(B160/$B$2)+($B$3-$B$4+($B$5^2)/2)*$B$6)/$B$4*SQRT($B$6)),TRUE)</f>
        <v>0.99999801060509896</v>
      </c>
      <c r="E160" s="41">
        <f t="shared" ca="1" si="19"/>
        <v>-1.9767571011186647E-4</v>
      </c>
      <c r="F160" s="42">
        <f t="shared" ca="1" si="14"/>
        <v>-1.9889016400060414E-2</v>
      </c>
      <c r="G160" s="43">
        <f t="shared" ca="1" si="20"/>
        <v>10023.243429218917</v>
      </c>
      <c r="H160">
        <f t="shared" ca="1" si="15"/>
        <v>23.127954034453154</v>
      </c>
    </row>
    <row r="161" spans="1:8" x14ac:dyDescent="0.2">
      <c r="A161">
        <f t="shared" si="16"/>
        <v>0.60000000000000042</v>
      </c>
      <c r="B161">
        <f t="shared" ca="1" si="17"/>
        <v>101.0017299428859</v>
      </c>
      <c r="C161" s="40">
        <f t="shared" ca="1" si="18"/>
        <v>0.7881445169630783</v>
      </c>
      <c r="D161" s="44">
        <f ca="1">_xlfn.NORM.S.DIST(((LN(B161/$B$2)+($B$3-$B$4+($B$5^2)/2)*$B$6)/$B$4*SQRT($B$6)),TRUE)</f>
        <v>0.99999970847090858</v>
      </c>
      <c r="E161" s="41">
        <f t="shared" ca="1" si="19"/>
        <v>1.6978658096133969E-4</v>
      </c>
      <c r="F161" s="42">
        <f t="shared" ca="1" si="14"/>
        <v>1.7148738398183164E-2</v>
      </c>
      <c r="G161" s="43">
        <f t="shared" ca="1" si="20"/>
        <v>10023.260577957315</v>
      </c>
      <c r="H161">
        <f t="shared" ca="1" si="15"/>
        <v>23.511584158615491</v>
      </c>
    </row>
    <row r="162" spans="1:8" x14ac:dyDescent="0.2">
      <c r="A162">
        <f t="shared" si="16"/>
        <v>0.60400000000000043</v>
      </c>
      <c r="B162">
        <f t="shared" ca="1" si="17"/>
        <v>102.57934096926783</v>
      </c>
      <c r="C162" s="40">
        <f t="shared" ca="1" si="18"/>
        <v>0.78814460140807951</v>
      </c>
      <c r="D162" s="44">
        <f ca="1">_xlfn.NORM.S.DIST(((LN(B162/$B$2)+($B$3-$B$4+($B$5^2)/2)*$B$6)/$B$4*SQRT($B$6)),TRUE)</f>
        <v>0.99999999997057643</v>
      </c>
      <c r="E162" s="41">
        <f t="shared" ca="1" si="19"/>
        <v>2.9149966784824954E-5</v>
      </c>
      <c r="F162" s="42">
        <f t="shared" ca="1" si="14"/>
        <v>2.9901843820633908E-3</v>
      </c>
      <c r="G162" s="43">
        <f t="shared" ca="1" si="20"/>
        <v>10023.263568141698</v>
      </c>
      <c r="H162">
        <f t="shared" ca="1" si="15"/>
        <v>25.073518647050633</v>
      </c>
    </row>
    <row r="163" spans="1:8" x14ac:dyDescent="0.2">
      <c r="A163">
        <f t="shared" si="16"/>
        <v>0.60800000000000043</v>
      </c>
      <c r="B163">
        <f t="shared" ca="1" si="17"/>
        <v>101.83430665696439</v>
      </c>
      <c r="C163" s="40">
        <f t="shared" ca="1" si="18"/>
        <v>0.7881446005523407</v>
      </c>
      <c r="D163" s="44">
        <f ca="1">_xlfn.NORM.S.DIST(((LN(B163/$B$2)+($B$3-$B$4+($B$5^2)/2)*$B$6)/$B$4*SQRT($B$6)),TRUE)</f>
        <v>0.9999999970166108</v>
      </c>
      <c r="E163" s="41">
        <f t="shared" ca="1" si="19"/>
        <v>-2.9539656276611481E-7</v>
      </c>
      <c r="F163" s="42">
        <f t="shared" ca="1" si="14"/>
        <v>-3.0081504158137762E-5</v>
      </c>
      <c r="G163" s="43">
        <f t="shared" ca="1" si="20"/>
        <v>10023.263538060193</v>
      </c>
      <c r="H163">
        <f t="shared" ca="1" si="15"/>
        <v>24.335897335261777</v>
      </c>
    </row>
    <row r="164" spans="1:8" x14ac:dyDescent="0.2">
      <c r="A164">
        <f t="shared" si="16"/>
        <v>0.61200000000000043</v>
      </c>
      <c r="B164">
        <f t="shared" ca="1" si="17"/>
        <v>104.81245520763547</v>
      </c>
      <c r="C164" s="40">
        <f t="shared" ca="1" si="18"/>
        <v>0.78814460141660336</v>
      </c>
      <c r="D164" s="44">
        <f ca="1">_xlfn.NORM.S.DIST(((LN(B164/$B$2)+($B$3-$B$4+($B$5^2)/2)*$B$6)/$B$4*SQRT($B$6)),TRUE)</f>
        <v>1</v>
      </c>
      <c r="E164" s="41">
        <f t="shared" ca="1" si="19"/>
        <v>2.9833892023489739E-7</v>
      </c>
      <c r="F164" s="42">
        <f t="shared" ca="1" si="14"/>
        <v>3.1269634713814515E-5</v>
      </c>
      <c r="G164" s="43">
        <f t="shared" ca="1" si="20"/>
        <v>10023.263569329827</v>
      </c>
      <c r="H164">
        <f t="shared" ca="1" si="15"/>
        <v>27.284413029650423</v>
      </c>
    </row>
    <row r="165" spans="1:8" x14ac:dyDescent="0.2">
      <c r="A165">
        <f t="shared" si="16"/>
        <v>0.61600000000000044</v>
      </c>
      <c r="B165">
        <f t="shared" ca="1" si="17"/>
        <v>104.45224842723478</v>
      </c>
      <c r="C165" s="40">
        <f t="shared" ca="1" si="18"/>
        <v>0.78814460141660336</v>
      </c>
      <c r="D165" s="44">
        <f ca="1">_xlfn.NORM.S.DIST(((LN(B165/$B$2)+($B$3-$B$4+($B$5^2)/2)*$B$6)/$B$4*SQRT($B$6)),TRUE)</f>
        <v>1</v>
      </c>
      <c r="E165" s="41">
        <f t="shared" ca="1" si="19"/>
        <v>0</v>
      </c>
      <c r="F165" s="42">
        <f t="shared" ca="1" si="14"/>
        <v>0</v>
      </c>
      <c r="G165" s="43">
        <f t="shared" ca="1" si="20"/>
        <v>10023.263569329827</v>
      </c>
      <c r="H165">
        <f t="shared" ca="1" si="15"/>
        <v>26.927790366599396</v>
      </c>
    </row>
    <row r="166" spans="1:8" x14ac:dyDescent="0.2">
      <c r="A166">
        <f t="shared" si="16"/>
        <v>0.62000000000000044</v>
      </c>
      <c r="B166">
        <f t="shared" ca="1" si="17"/>
        <v>106.54628941706461</v>
      </c>
      <c r="C166" s="40">
        <f t="shared" ca="1" si="18"/>
        <v>0.78814460141660336</v>
      </c>
      <c r="D166" s="44">
        <f ca="1">_xlfn.NORM.S.DIST(((LN(B166/$B$2)+($B$3-$B$4+($B$5^2)/2)*$B$6)/$B$4*SQRT($B$6)),TRUE)</f>
        <v>1</v>
      </c>
      <c r="E166" s="41">
        <f t="shared" ca="1" si="19"/>
        <v>0</v>
      </c>
      <c r="F166" s="42">
        <f t="shared" ca="1" si="14"/>
        <v>0</v>
      </c>
      <c r="G166" s="43">
        <f t="shared" ca="1" si="20"/>
        <v>10023.263569329827</v>
      </c>
      <c r="H166">
        <f t="shared" ca="1" si="15"/>
        <v>29.000995300444373</v>
      </c>
    </row>
    <row r="167" spans="1:8" x14ac:dyDescent="0.2">
      <c r="A167">
        <f t="shared" si="16"/>
        <v>0.62400000000000044</v>
      </c>
      <c r="B167">
        <f t="shared" ca="1" si="17"/>
        <v>107.29651651043574</v>
      </c>
      <c r="C167" s="40">
        <f t="shared" ca="1" si="18"/>
        <v>0.78814460141660336</v>
      </c>
      <c r="D167" s="44">
        <f ca="1">_xlfn.NORM.S.DIST(((LN(B167/$B$2)+($B$3-$B$4+($B$5^2)/2)*$B$6)/$B$4*SQRT($B$6)),TRUE)</f>
        <v>1</v>
      </c>
      <c r="E167" s="41">
        <f t="shared" ca="1" si="19"/>
        <v>0</v>
      </c>
      <c r="F167" s="42">
        <f t="shared" ca="1" si="14"/>
        <v>0</v>
      </c>
      <c r="G167" s="43">
        <f t="shared" ca="1" si="20"/>
        <v>10023.263569329827</v>
      </c>
      <c r="H167">
        <f t="shared" ca="1" si="15"/>
        <v>29.743757509510573</v>
      </c>
    </row>
    <row r="168" spans="1:8" x14ac:dyDescent="0.2">
      <c r="A168">
        <f t="shared" si="16"/>
        <v>0.62800000000000045</v>
      </c>
      <c r="B168">
        <f t="shared" ca="1" si="17"/>
        <v>106.97437616669167</v>
      </c>
      <c r="C168" s="40">
        <f t="shared" ca="1" si="18"/>
        <v>0.78814460141660336</v>
      </c>
      <c r="D168" s="44">
        <f ca="1">_xlfn.NORM.S.DIST(((LN(B168/$B$2)+($B$3-$B$4+($B$5^2)/2)*$B$6)/$B$4*SQRT($B$6)),TRUE)</f>
        <v>1</v>
      </c>
      <c r="E168" s="41">
        <f t="shared" ca="1" si="19"/>
        <v>0</v>
      </c>
      <c r="F168" s="42">
        <f t="shared" ca="1" si="14"/>
        <v>0</v>
      </c>
      <c r="G168" s="43">
        <f t="shared" ca="1" si="20"/>
        <v>10023.263569329827</v>
      </c>
      <c r="H168">
        <f t="shared" ca="1" si="15"/>
        <v>29.424822515742861</v>
      </c>
    </row>
    <row r="169" spans="1:8" x14ac:dyDescent="0.2">
      <c r="A169">
        <f t="shared" si="16"/>
        <v>0.63200000000000045</v>
      </c>
      <c r="B169">
        <f t="shared" ca="1" si="17"/>
        <v>108.43974109222572</v>
      </c>
      <c r="C169" s="40">
        <f t="shared" ca="1" si="18"/>
        <v>0.78814460141660336</v>
      </c>
      <c r="D169" s="44">
        <f ca="1">_xlfn.NORM.S.DIST(((LN(B169/$B$2)+($B$3-$B$4+($B$5^2)/2)*$B$6)/$B$4*SQRT($B$6)),TRUE)</f>
        <v>1</v>
      </c>
      <c r="E169" s="41">
        <f t="shared" ca="1" si="19"/>
        <v>0</v>
      </c>
      <c r="F169" s="42">
        <f t="shared" ca="1" si="14"/>
        <v>0</v>
      </c>
      <c r="G169" s="43">
        <f t="shared" ca="1" si="20"/>
        <v>10023.263569329827</v>
      </c>
      <c r="H169">
        <f t="shared" ca="1" si="15"/>
        <v>30.875606816649707</v>
      </c>
    </row>
    <row r="170" spans="1:8" x14ac:dyDescent="0.2">
      <c r="A170">
        <f t="shared" si="16"/>
        <v>0.63600000000000045</v>
      </c>
      <c r="B170">
        <f t="shared" ca="1" si="17"/>
        <v>107.42273787597324</v>
      </c>
      <c r="C170" s="40">
        <f t="shared" ca="1" si="18"/>
        <v>0.78814460141660336</v>
      </c>
      <c r="D170" s="44">
        <f ca="1">_xlfn.NORM.S.DIST(((LN(B170/$B$2)+($B$3-$B$4+($B$5^2)/2)*$B$6)/$B$4*SQRT($B$6)),TRUE)</f>
        <v>1</v>
      </c>
      <c r="E170" s="41">
        <f t="shared" ca="1" si="19"/>
        <v>0</v>
      </c>
      <c r="F170" s="42">
        <f t="shared" ca="1" si="14"/>
        <v>0</v>
      </c>
      <c r="G170" s="43">
        <f t="shared" ca="1" si="20"/>
        <v>10023.263569329827</v>
      </c>
      <c r="H170">
        <f t="shared" ca="1" si="15"/>
        <v>29.86872295147657</v>
      </c>
    </row>
    <row r="171" spans="1:8" x14ac:dyDescent="0.2">
      <c r="A171">
        <f t="shared" si="16"/>
        <v>0.64000000000000046</v>
      </c>
      <c r="B171">
        <f t="shared" ca="1" si="17"/>
        <v>106.65722735659728</v>
      </c>
      <c r="C171" s="40">
        <f t="shared" ca="1" si="18"/>
        <v>0.78814460141660336</v>
      </c>
      <c r="D171" s="44">
        <f ca="1">_xlfn.NORM.S.DIST(((LN(B171/$B$2)+($B$3-$B$4+($B$5^2)/2)*$B$6)/$B$4*SQRT($B$6)),TRUE)</f>
        <v>1</v>
      </c>
      <c r="E171" s="41">
        <f t="shared" ca="1" si="19"/>
        <v>0</v>
      </c>
      <c r="F171" s="42">
        <f t="shared" ca="1" si="14"/>
        <v>0</v>
      </c>
      <c r="G171" s="43">
        <f t="shared" ca="1" si="20"/>
        <v>10023.263569329827</v>
      </c>
      <c r="H171">
        <f t="shared" ca="1" si="15"/>
        <v>29.11082938903516</v>
      </c>
    </row>
    <row r="172" spans="1:8" x14ac:dyDescent="0.2">
      <c r="A172">
        <f t="shared" si="16"/>
        <v>0.64400000000000046</v>
      </c>
      <c r="B172">
        <f t="shared" ca="1" si="17"/>
        <v>107.73371527695582</v>
      </c>
      <c r="C172" s="40">
        <f t="shared" ca="1" si="18"/>
        <v>0.78814460141660336</v>
      </c>
      <c r="D172" s="44">
        <f ca="1">_xlfn.NORM.S.DIST(((LN(B172/$B$2)+($B$3-$B$4+($B$5^2)/2)*$B$6)/$B$4*SQRT($B$6)),TRUE)</f>
        <v>1</v>
      </c>
      <c r="E172" s="41">
        <f t="shared" ca="1" si="19"/>
        <v>0</v>
      </c>
      <c r="F172" s="42">
        <f t="shared" ca="1" si="14"/>
        <v>0</v>
      </c>
      <c r="G172" s="43">
        <f t="shared" ca="1" si="20"/>
        <v>10023.263569329827</v>
      </c>
      <c r="H172">
        <f t="shared" ca="1" si="15"/>
        <v>30.176606075619119</v>
      </c>
    </row>
    <row r="173" spans="1:8" x14ac:dyDescent="0.2">
      <c r="A173">
        <f t="shared" si="16"/>
        <v>0.64800000000000046</v>
      </c>
      <c r="B173">
        <f t="shared" ca="1" si="17"/>
        <v>105.03486255280778</v>
      </c>
      <c r="C173" s="40">
        <f t="shared" ca="1" si="18"/>
        <v>0.78814460141660336</v>
      </c>
      <c r="D173" s="44">
        <f ca="1">_xlfn.NORM.S.DIST(((LN(B173/$B$2)+($B$3-$B$4+($B$5^2)/2)*$B$6)/$B$4*SQRT($B$6)),TRUE)</f>
        <v>1</v>
      </c>
      <c r="E173" s="41">
        <f t="shared" ca="1" si="19"/>
        <v>0</v>
      </c>
      <c r="F173" s="42">
        <f t="shared" ca="1" si="14"/>
        <v>0</v>
      </c>
      <c r="G173" s="43">
        <f t="shared" ca="1" si="20"/>
        <v>10023.263569329827</v>
      </c>
      <c r="H173">
        <f t="shared" ca="1" si="15"/>
        <v>27.504607384762863</v>
      </c>
    </row>
    <row r="174" spans="1:8" x14ac:dyDescent="0.2">
      <c r="A174">
        <f t="shared" si="16"/>
        <v>0.65200000000000047</v>
      </c>
      <c r="B174">
        <f t="shared" ca="1" si="17"/>
        <v>104.83686422598339</v>
      </c>
      <c r="C174" s="40">
        <f t="shared" ca="1" si="18"/>
        <v>0.78814460141660336</v>
      </c>
      <c r="D174" s="44">
        <f ca="1">_xlfn.NORM.S.DIST(((LN(B174/$B$2)+($B$3-$B$4+($B$5^2)/2)*$B$6)/$B$4*SQRT($B$6)),TRUE)</f>
        <v>1</v>
      </c>
      <c r="E174" s="41">
        <f t="shared" ca="1" si="19"/>
        <v>0</v>
      </c>
      <c r="F174" s="42">
        <f t="shared" ca="1" si="14"/>
        <v>0</v>
      </c>
      <c r="G174" s="43">
        <f t="shared" ca="1" si="20"/>
        <v>10023.263569329827</v>
      </c>
      <c r="H174">
        <f t="shared" ca="1" si="15"/>
        <v>27.308579174207765</v>
      </c>
    </row>
    <row r="175" spans="1:8" x14ac:dyDescent="0.2">
      <c r="A175">
        <f t="shared" si="16"/>
        <v>0.65600000000000047</v>
      </c>
      <c r="B175">
        <f t="shared" ca="1" si="17"/>
        <v>103.84011461367044</v>
      </c>
      <c r="C175" s="40">
        <f t="shared" ca="1" si="18"/>
        <v>0.78814460141660214</v>
      </c>
      <c r="D175" s="44">
        <f ca="1">_xlfn.NORM.S.DIST(((LN(B175/$B$2)+($B$3-$B$4+($B$5^2)/2)*$B$6)/$B$4*SQRT($B$6)),TRUE)</f>
        <v>0.999999999999996</v>
      </c>
      <c r="E175" s="41">
        <f t="shared" ca="1" si="19"/>
        <v>-3.9968028886505635E-13</v>
      </c>
      <c r="F175" s="42">
        <f t="shared" ca="1" si="14"/>
        <v>-4.1502847004572358E-11</v>
      </c>
      <c r="G175" s="43">
        <f t="shared" ca="1" si="20"/>
        <v>10023.263569329785</v>
      </c>
      <c r="H175">
        <f t="shared" ca="1" si="15"/>
        <v>26.321747386247495</v>
      </c>
    </row>
    <row r="176" spans="1:8" x14ac:dyDescent="0.2">
      <c r="A176">
        <f t="shared" si="16"/>
        <v>0.66000000000000048</v>
      </c>
      <c r="B176">
        <f t="shared" ca="1" si="17"/>
        <v>102.37747902871322</v>
      </c>
      <c r="C176" s="40">
        <f t="shared" ca="1" si="18"/>
        <v>0.78814460138534626</v>
      </c>
      <c r="D176" s="44">
        <f ca="1">_xlfn.NORM.S.DIST(((LN(B176/$B$2)+($B$3-$B$4+($B$5^2)/2)*$B$6)/$B$4*SQRT($B$6)),TRUE)</f>
        <v>0.99999999989210231</v>
      </c>
      <c r="E176" s="41">
        <f t="shared" ca="1" si="19"/>
        <v>-1.0789369397912196E-8</v>
      </c>
      <c r="F176" s="42">
        <f t="shared" ca="1" si="14"/>
        <v>-1.1045884392677961E-6</v>
      </c>
      <c r="G176" s="43">
        <f t="shared" ca="1" si="20"/>
        <v>10023.263568225197</v>
      </c>
      <c r="H176">
        <f t="shared" ca="1" si="15"/>
        <v>24.873665260622232</v>
      </c>
    </row>
    <row r="177" spans="1:8" x14ac:dyDescent="0.2">
      <c r="A177">
        <f t="shared" si="16"/>
        <v>0.66400000000000048</v>
      </c>
      <c r="B177">
        <f t="shared" ca="1" si="17"/>
        <v>103.30880303307428</v>
      </c>
      <c r="C177" s="40">
        <f t="shared" ca="1" si="18"/>
        <v>0.78814460141654519</v>
      </c>
      <c r="D177" s="44">
        <f ca="1">_xlfn.NORM.S.DIST(((LN(B177/$B$2)+($B$3-$B$4+($B$5^2)/2)*$B$6)/$B$4*SQRT($B$6)),TRUE)</f>
        <v>0.99999999999979949</v>
      </c>
      <c r="E177" s="41">
        <f t="shared" ca="1" si="19"/>
        <v>1.0769718450376331E-8</v>
      </c>
      <c r="F177" s="42">
        <f t="shared" ca="1" si="14"/>
        <v>1.1126067221115944E-6</v>
      </c>
      <c r="G177" s="43">
        <f t="shared" ca="1" si="20"/>
        <v>10023.263569337803</v>
      </c>
      <c r="H177">
        <f t="shared" ca="1" si="15"/>
        <v>25.795722444194695</v>
      </c>
    </row>
    <row r="178" spans="1:8" x14ac:dyDescent="0.2">
      <c r="A178">
        <f t="shared" si="16"/>
        <v>0.66800000000000048</v>
      </c>
      <c r="B178">
        <f t="shared" ca="1" si="17"/>
        <v>104.34284298016277</v>
      </c>
      <c r="C178" s="40">
        <f t="shared" ca="1" si="18"/>
        <v>0.78814460141660325</v>
      </c>
      <c r="D178" s="44">
        <f ca="1">_xlfn.NORM.S.DIST(((LN(B178/$B$2)+($B$3-$B$4+($B$5^2)/2)*$B$6)/$B$4*SQRT($B$6)),TRUE)</f>
        <v>0.99999999999999989</v>
      </c>
      <c r="E178" s="41">
        <f t="shared" ca="1" si="19"/>
        <v>2.0039525594484076E-11</v>
      </c>
      <c r="F178" s="42">
        <f t="shared" ca="1" si="14"/>
        <v>2.090981072502205E-9</v>
      </c>
      <c r="G178" s="43">
        <f t="shared" ca="1" si="20"/>
        <v>10023.263569339895</v>
      </c>
      <c r="H178">
        <f t="shared" ca="1" si="15"/>
        <v>26.819473521914503</v>
      </c>
    </row>
    <row r="179" spans="1:8" x14ac:dyDescent="0.2">
      <c r="A179">
        <f t="shared" si="16"/>
        <v>0.67200000000000049</v>
      </c>
      <c r="B179">
        <f t="shared" ca="1" si="17"/>
        <v>104.64961574666742</v>
      </c>
      <c r="C179" s="40">
        <f t="shared" ca="1" si="18"/>
        <v>0.78814460141660336</v>
      </c>
      <c r="D179" s="44">
        <f ca="1">_xlfn.NORM.S.DIST(((LN(B179/$B$2)+($B$3-$B$4+($B$5^2)/2)*$B$6)/$B$4*SQRT($B$6)),TRUE)</f>
        <v>1</v>
      </c>
      <c r="E179" s="41">
        <f t="shared" ca="1" si="19"/>
        <v>1.1102230246251565E-14</v>
      </c>
      <c r="F179" s="42">
        <f t="shared" ca="1" si="14"/>
        <v>1.1618441292012552E-12</v>
      </c>
      <c r="G179" s="43">
        <f t="shared" ca="1" si="20"/>
        <v>10023.263569339897</v>
      </c>
      <c r="H179">
        <f t="shared" ca="1" si="15"/>
        <v>27.12319384839121</v>
      </c>
    </row>
    <row r="180" spans="1:8" x14ac:dyDescent="0.2">
      <c r="A180">
        <f t="shared" si="16"/>
        <v>0.67600000000000049</v>
      </c>
      <c r="B180">
        <f t="shared" ca="1" si="17"/>
        <v>105.34406558234818</v>
      </c>
      <c r="C180" s="40">
        <f t="shared" ca="1" si="18"/>
        <v>0.78814460141660336</v>
      </c>
      <c r="D180" s="44">
        <f ca="1">_xlfn.NORM.S.DIST(((LN(B180/$B$2)+($B$3-$B$4+($B$5^2)/2)*$B$6)/$B$4*SQRT($B$6)),TRUE)</f>
        <v>1</v>
      </c>
      <c r="E180" s="41">
        <f t="shared" ca="1" si="19"/>
        <v>0</v>
      </c>
      <c r="F180" s="42">
        <f t="shared" ca="1" si="14"/>
        <v>0</v>
      </c>
      <c r="G180" s="43">
        <f t="shared" ca="1" si="20"/>
        <v>10023.263569339897</v>
      </c>
      <c r="H180">
        <f t="shared" ca="1" si="15"/>
        <v>27.810733792754078</v>
      </c>
    </row>
    <row r="181" spans="1:8" x14ac:dyDescent="0.2">
      <c r="A181">
        <f t="shared" si="16"/>
        <v>0.68000000000000049</v>
      </c>
      <c r="B181">
        <f t="shared" ca="1" si="17"/>
        <v>103.13483878614534</v>
      </c>
      <c r="C181" s="40">
        <f t="shared" ca="1" si="18"/>
        <v>0.78814460141640441</v>
      </c>
      <c r="D181" s="44">
        <f ca="1">_xlfn.NORM.S.DIST(((LN(B181/$B$2)+($B$3-$B$4+($B$5^2)/2)*$B$6)/$B$4*SQRT($B$6)),TRUE)</f>
        <v>0.99999999999931333</v>
      </c>
      <c r="E181" s="41">
        <f t="shared" ca="1" si="19"/>
        <v>-6.8667294073065932E-11</v>
      </c>
      <c r="F181" s="42">
        <f t="shared" ca="1" si="14"/>
        <v>-7.0819903041064881E-9</v>
      </c>
      <c r="G181" s="43">
        <f t="shared" ca="1" si="20"/>
        <v>10023.263569332816</v>
      </c>
      <c r="H181">
        <f t="shared" ca="1" si="15"/>
        <v>25.623489170408433</v>
      </c>
    </row>
    <row r="182" spans="1:8" x14ac:dyDescent="0.2">
      <c r="A182">
        <f t="shared" si="16"/>
        <v>0.6840000000000005</v>
      </c>
      <c r="B182">
        <f t="shared" ca="1" si="17"/>
        <v>104.49426354682143</v>
      </c>
      <c r="C182" s="40">
        <f t="shared" ca="1" si="18"/>
        <v>0.78814460141660336</v>
      </c>
      <c r="D182" s="44">
        <f ca="1">_xlfn.NORM.S.DIST(((LN(B182/$B$2)+($B$3-$B$4+($B$5^2)/2)*$B$6)/$B$4*SQRT($B$6)),TRUE)</f>
        <v>1</v>
      </c>
      <c r="E182" s="41">
        <f t="shared" ca="1" si="19"/>
        <v>6.8667294073065932E-11</v>
      </c>
      <c r="F182" s="42">
        <f t="shared" ca="1" si="14"/>
        <v>7.1753383239180408E-9</v>
      </c>
      <c r="G182" s="43">
        <f t="shared" ca="1" si="20"/>
        <v>10023.263569339992</v>
      </c>
      <c r="H182">
        <f t="shared" ca="1" si="15"/>
        <v>26.96938742876111</v>
      </c>
    </row>
    <row r="183" spans="1:8" x14ac:dyDescent="0.2">
      <c r="A183">
        <f t="shared" si="16"/>
        <v>0.6880000000000005</v>
      </c>
      <c r="B183">
        <f t="shared" ca="1" si="17"/>
        <v>103.71603782253955</v>
      </c>
      <c r="C183" s="40">
        <f t="shared" ca="1" si="18"/>
        <v>0.78814460141660048</v>
      </c>
      <c r="D183" s="44">
        <f ca="1">_xlfn.NORM.S.DIST(((LN(B183/$B$2)+($B$3-$B$4+($B$5^2)/2)*$B$6)/$B$4*SQRT($B$6)),TRUE)</f>
        <v>0.9999999999999899</v>
      </c>
      <c r="E183" s="41">
        <f t="shared" ca="1" si="19"/>
        <v>-1.0103029524088925E-12</v>
      </c>
      <c r="F183" s="42">
        <f t="shared" ca="1" si="14"/>
        <v>-1.0478461922426407E-10</v>
      </c>
      <c r="G183" s="43">
        <f t="shared" ca="1" si="20"/>
        <v>10023.263569339886</v>
      </c>
      <c r="H183">
        <f t="shared" ca="1" si="15"/>
        <v>26.198905179815753</v>
      </c>
    </row>
    <row r="184" spans="1:8" x14ac:dyDescent="0.2">
      <c r="A184">
        <f t="shared" si="16"/>
        <v>0.6920000000000005</v>
      </c>
      <c r="B184">
        <f t="shared" ca="1" si="17"/>
        <v>100.66118553982788</v>
      </c>
      <c r="C184" s="40">
        <f t="shared" ca="1" si="18"/>
        <v>0.78814414119079168</v>
      </c>
      <c r="D184" s="44">
        <f ca="1">_xlfn.NORM.S.DIST(((LN(B184/$B$2)+($B$3-$B$4+($B$5^2)/2)*$B$6)/$B$4*SQRT($B$6)),TRUE)</f>
        <v>0.99999841132571965</v>
      </c>
      <c r="E184" s="41">
        <f t="shared" ca="1" si="19"/>
        <v>-1.5886742702475587E-4</v>
      </c>
      <c r="F184" s="42">
        <f t="shared" ca="1" si="14"/>
        <v>-1.5991783547974016E-2</v>
      </c>
      <c r="G184" s="43">
        <f t="shared" ca="1" si="20"/>
        <v>10023.247577556338</v>
      </c>
      <c r="H184">
        <f t="shared" ca="1" si="15"/>
        <v>23.174335520970459</v>
      </c>
    </row>
    <row r="185" spans="1:8" x14ac:dyDescent="0.2">
      <c r="A185">
        <f t="shared" si="16"/>
        <v>0.69600000000000051</v>
      </c>
      <c r="B185">
        <f t="shared" ca="1" si="17"/>
        <v>101.85187685790613</v>
      </c>
      <c r="C185" s="40">
        <f t="shared" ca="1" si="18"/>
        <v>0.78814460063718184</v>
      </c>
      <c r="D185" s="44">
        <f ca="1">_xlfn.NORM.S.DIST(((LN(B185/$B$2)+($B$3-$B$4+($B$5^2)/2)*$B$6)/$B$4*SQRT($B$6)),TRUE)</f>
        <v>0.99999999730947808</v>
      </c>
      <c r="E185" s="41">
        <f t="shared" ca="1" si="19"/>
        <v>1.5859837584342173E-4</v>
      </c>
      <c r="F185" s="42">
        <f t="shared" ca="1" si="14"/>
        <v>1.6153542246268107E-2</v>
      </c>
      <c r="G185" s="43">
        <f t="shared" ca="1" si="20"/>
        <v>10023.263731098585</v>
      </c>
      <c r="H185">
        <f t="shared" ca="1" si="15"/>
        <v>24.353292731030123</v>
      </c>
    </row>
    <row r="186" spans="1:8" x14ac:dyDescent="0.2">
      <c r="A186">
        <f t="shared" si="16"/>
        <v>0.70000000000000051</v>
      </c>
      <c r="B186">
        <f t="shared" ca="1" si="17"/>
        <v>102.21225565582732</v>
      </c>
      <c r="C186" s="40">
        <f t="shared" ca="1" si="18"/>
        <v>0.7881446013284239</v>
      </c>
      <c r="D186" s="44">
        <f ca="1">_xlfn.NORM.S.DIST(((LN(B186/$B$2)+($B$3-$B$4+($B$5^2)/2)*$B$6)/$B$4*SQRT($B$6)),TRUE)</f>
        <v>0.99999999969560927</v>
      </c>
      <c r="E186" s="41">
        <f t="shared" ca="1" si="19"/>
        <v>2.3861311815309705E-7</v>
      </c>
      <c r="F186" s="42">
        <f t="shared" ca="1" si="14"/>
        <v>2.4389185035498486E-5</v>
      </c>
      <c r="G186" s="43">
        <f t="shared" ca="1" si="20"/>
        <v>10023.263755487769</v>
      </c>
      <c r="H186">
        <f t="shared" ca="1" si="15"/>
        <v>24.710085873422543</v>
      </c>
    </row>
    <row r="187" spans="1:8" x14ac:dyDescent="0.2">
      <c r="A187">
        <f t="shared" si="16"/>
        <v>0.70400000000000051</v>
      </c>
      <c r="B187">
        <f t="shared" ca="1" si="17"/>
        <v>102.93696359904146</v>
      </c>
      <c r="C187" s="40">
        <f t="shared" ca="1" si="18"/>
        <v>0.78814460141582132</v>
      </c>
      <c r="D187" s="44">
        <f ca="1">_xlfn.NORM.S.DIST(((LN(B187/$B$2)+($B$3-$B$4+($B$5^2)/2)*$B$6)/$B$4*SQRT($B$6)),TRUE)</f>
        <v>0.99999999999730038</v>
      </c>
      <c r="E187" s="41">
        <f t="shared" ca="1" si="19"/>
        <v>3.0169111653322034E-8</v>
      </c>
      <c r="F187" s="42">
        <f t="shared" ca="1" si="14"/>
        <v>3.1055167480734279E-6</v>
      </c>
      <c r="G187" s="43">
        <f t="shared" ca="1" si="20"/>
        <v>10023.263758593286</v>
      </c>
      <c r="H187">
        <f t="shared" ca="1" si="15"/>
        <v>25.427582874164742</v>
      </c>
    </row>
    <row r="188" spans="1:8" x14ac:dyDescent="0.2">
      <c r="A188">
        <f t="shared" si="16"/>
        <v>0.70800000000000052</v>
      </c>
      <c r="B188">
        <f t="shared" ca="1" si="17"/>
        <v>103.39322396860514</v>
      </c>
      <c r="C188" s="40">
        <f t="shared" ca="1" si="18"/>
        <v>0.78814460141657172</v>
      </c>
      <c r="D188" s="44">
        <f ca="1">_xlfn.NORM.S.DIST(((LN(B188/$B$2)+($B$3-$B$4+($B$5^2)/2)*$B$6)/$B$4*SQRT($B$6)),TRUE)</f>
        <v>0.99999999999989075</v>
      </c>
      <c r="E188" s="41">
        <f t="shared" ca="1" si="19"/>
        <v>2.5903723610554152E-10</v>
      </c>
      <c r="F188" s="42">
        <f t="shared" ca="1" si="14"/>
        <v>2.6782694968868705E-8</v>
      </c>
      <c r="G188" s="43">
        <f t="shared" ca="1" si="20"/>
        <v>10023.263758620069</v>
      </c>
      <c r="H188">
        <f t="shared" ca="1" si="15"/>
        <v>25.879303377388709</v>
      </c>
    </row>
    <row r="189" spans="1:8" x14ac:dyDescent="0.2">
      <c r="A189">
        <f t="shared" si="16"/>
        <v>0.71200000000000052</v>
      </c>
      <c r="B189">
        <f t="shared" ca="1" si="17"/>
        <v>101.79087939194359</v>
      </c>
      <c r="C189" s="40">
        <f t="shared" ca="1" si="18"/>
        <v>0.7881446003021827</v>
      </c>
      <c r="D189" s="44">
        <f ca="1">_xlfn.NORM.S.DIST(((LN(B189/$B$2)+($B$3-$B$4+($B$5^2)/2)*$B$6)/$B$4*SQRT($B$6)),TRUE)</f>
        <v>0.99999999615307855</v>
      </c>
      <c r="E189" s="41">
        <f t="shared" ca="1" si="19"/>
        <v>-3.8468122021129147E-7</v>
      </c>
      <c r="F189" s="42">
        <f t="shared" ca="1" si="14"/>
        <v>-3.9157039690873267E-5</v>
      </c>
      <c r="G189" s="43">
        <f t="shared" ca="1" si="20"/>
        <v>10023.26371946303</v>
      </c>
      <c r="H189">
        <f t="shared" ca="1" si="15"/>
        <v>24.292902116127408</v>
      </c>
    </row>
    <row r="190" spans="1:8" x14ac:dyDescent="0.2">
      <c r="A190">
        <f t="shared" si="16"/>
        <v>0.71600000000000052</v>
      </c>
      <c r="B190">
        <f t="shared" ca="1" si="17"/>
        <v>103.21180580581803</v>
      </c>
      <c r="C190" s="40">
        <f t="shared" ca="1" si="18"/>
        <v>0.78814460141648757</v>
      </c>
      <c r="D190" s="44">
        <f ca="1">_xlfn.NORM.S.DIST(((LN(B190/$B$2)+($B$3-$B$4+($B$5^2)/2)*$B$6)/$B$4*SQRT($B$6)),TRUE)</f>
        <v>0.99999999999960043</v>
      </c>
      <c r="E190" s="41">
        <f t="shared" ca="1" si="19"/>
        <v>3.8465218787919753E-7</v>
      </c>
      <c r="F190" s="42">
        <f t="shared" ca="1" si="14"/>
        <v>3.9700646918170769E-5</v>
      </c>
      <c r="G190" s="43">
        <f t="shared" ca="1" si="20"/>
        <v>10023.263759163676</v>
      </c>
      <c r="H190">
        <f t="shared" ca="1" si="15"/>
        <v>25.699690355460774</v>
      </c>
    </row>
    <row r="191" spans="1:8" x14ac:dyDescent="0.2">
      <c r="A191">
        <f t="shared" si="16"/>
        <v>0.72000000000000053</v>
      </c>
      <c r="B191">
        <f t="shared" ca="1" si="17"/>
        <v>103.44486785956121</v>
      </c>
      <c r="C191" s="40">
        <f t="shared" ca="1" si="18"/>
        <v>0.7881446014165816</v>
      </c>
      <c r="D191" s="44">
        <f ca="1">_xlfn.NORM.S.DIST(((LN(B191/$B$2)+($B$3-$B$4+($B$5^2)/2)*$B$6)/$B$4*SQRT($B$6)),TRUE)</f>
        <v>0.99999999999992484</v>
      </c>
      <c r="E191" s="41">
        <f t="shared" ca="1" si="19"/>
        <v>3.2440716779547074E-11</v>
      </c>
      <c r="F191" s="42">
        <f t="shared" ca="1" si="14"/>
        <v>3.3558256605296972E-9</v>
      </c>
      <c r="G191" s="43">
        <f t="shared" ca="1" si="20"/>
        <v>10023.263759167032</v>
      </c>
      <c r="H191">
        <f t="shared" ca="1" si="15"/>
        <v>25.93043340304645</v>
      </c>
    </row>
    <row r="192" spans="1:8" x14ac:dyDescent="0.2">
      <c r="A192">
        <f t="shared" si="16"/>
        <v>0.72400000000000053</v>
      </c>
      <c r="B192">
        <f t="shared" ca="1" si="17"/>
        <v>102.35949532923335</v>
      </c>
      <c r="C192" s="40">
        <f t="shared" ca="1" si="18"/>
        <v>0.78814460138157039</v>
      </c>
      <c r="D192" s="44">
        <f ca="1">_xlfn.NORM.S.DIST(((LN(B192/$B$2)+($B$3-$B$4+($B$5^2)/2)*$B$6)/$B$4*SQRT($B$6)),TRUE)</f>
        <v>0.9999999998790684</v>
      </c>
      <c r="E192" s="41">
        <f t="shared" ca="1" si="19"/>
        <v>-1.2085643597004037E-8</v>
      </c>
      <c r="F192" s="42">
        <f t="shared" ca="1" si="14"/>
        <v>-1.2370803793183138E-6</v>
      </c>
      <c r="G192" s="43">
        <f t="shared" ca="1" si="20"/>
        <v>10023.263757929952</v>
      </c>
      <c r="H192">
        <f t="shared" ca="1" si="15"/>
        <v>24.855860500989465</v>
      </c>
    </row>
    <row r="193" spans="1:8" x14ac:dyDescent="0.2">
      <c r="A193">
        <f t="shared" si="16"/>
        <v>0.72800000000000054</v>
      </c>
      <c r="B193">
        <f t="shared" ca="1" si="17"/>
        <v>102.37707402512697</v>
      </c>
      <c r="C193" s="40">
        <f t="shared" ca="1" si="18"/>
        <v>0.78814460138526576</v>
      </c>
      <c r="D193" s="44">
        <f ca="1">_xlfn.NORM.S.DIST(((LN(B193/$B$2)+($B$3-$B$4+($B$5^2)/2)*$B$6)/$B$4*SQRT($B$6)),TRUE)</f>
        <v>0.99999999989182453</v>
      </c>
      <c r="E193" s="41">
        <f t="shared" ca="1" si="19"/>
        <v>1.2756129486035661E-9</v>
      </c>
      <c r="F193" s="42">
        <f t="shared" ca="1" si="14"/>
        <v>1.3059352126659776E-7</v>
      </c>
      <c r="G193" s="43">
        <f t="shared" ca="1" si="20"/>
        <v>10023.263758060546</v>
      </c>
      <c r="H193">
        <f t="shared" ca="1" si="15"/>
        <v>24.87326428686869</v>
      </c>
    </row>
    <row r="194" spans="1:8" x14ac:dyDescent="0.2">
      <c r="A194">
        <f t="shared" si="16"/>
        <v>0.73200000000000054</v>
      </c>
      <c r="B194">
        <f t="shared" ca="1" si="17"/>
        <v>103.23877251541302</v>
      </c>
      <c r="C194" s="40">
        <f t="shared" ca="1" si="18"/>
        <v>0.78814460141650766</v>
      </c>
      <c r="D194" s="44">
        <f ca="1">_xlfn.NORM.S.DIST(((LN(B194/$B$2)+($B$3-$B$4+($B$5^2)/2)*$B$6)/$B$4*SQRT($B$6)),TRUE)</f>
        <v>0.99999999999966993</v>
      </c>
      <c r="E194" s="41">
        <f t="shared" ca="1" si="19"/>
        <v>1.0784539927755077E-8</v>
      </c>
      <c r="F194" s="42">
        <f t="shared" ca="1" si="14"/>
        <v>1.1133826642848951E-6</v>
      </c>
      <c r="G194" s="43">
        <f t="shared" ca="1" si="20"/>
        <v>10023.263759173929</v>
      </c>
      <c r="H194">
        <f t="shared" ca="1" si="15"/>
        <v>25.726388741817203</v>
      </c>
    </row>
    <row r="195" spans="1:8" x14ac:dyDescent="0.2">
      <c r="A195">
        <f t="shared" si="16"/>
        <v>0.73600000000000054</v>
      </c>
      <c r="B195">
        <f t="shared" ca="1" si="17"/>
        <v>103.06783689494044</v>
      </c>
      <c r="C195" s="40">
        <f t="shared" ca="1" si="18"/>
        <v>0.78814460141628595</v>
      </c>
      <c r="D195" s="44">
        <f ca="1">_xlfn.NORM.S.DIST(((LN(B195/$B$2)+($B$3-$B$4+($B$5^2)/2)*$B$6)/$B$4*SQRT($B$6)),TRUE)</f>
        <v>0.99999999999890421</v>
      </c>
      <c r="E195" s="41">
        <f t="shared" ca="1" si="19"/>
        <v>-7.6572082008397047E-11</v>
      </c>
      <c r="F195" s="42">
        <f t="shared" ca="1" si="14"/>
        <v>-7.8921188591474706E-9</v>
      </c>
      <c r="G195" s="43">
        <f t="shared" ca="1" si="20"/>
        <v>10023.263759166037</v>
      </c>
      <c r="H195">
        <f t="shared" ca="1" si="15"/>
        <v>25.557153959129948</v>
      </c>
    </row>
    <row r="196" spans="1:8" x14ac:dyDescent="0.2">
      <c r="A196">
        <f t="shared" si="16"/>
        <v>0.74000000000000055</v>
      </c>
      <c r="B196">
        <f t="shared" ca="1" si="17"/>
        <v>104.29479249448515</v>
      </c>
      <c r="C196" s="40">
        <f t="shared" ca="1" si="18"/>
        <v>0.78814460141660325</v>
      </c>
      <c r="D196" s="44">
        <f ca="1">_xlfn.NORM.S.DIST(((LN(B196/$B$2)+($B$3-$B$4+($B$5^2)/2)*$B$6)/$B$4*SQRT($B$6)),TRUE)</f>
        <v>0.99999999999999989</v>
      </c>
      <c r="E196" s="41">
        <f t="shared" ca="1" si="19"/>
        <v>1.095679103002567E-10</v>
      </c>
      <c r="F196" s="42">
        <f t="shared" ca="1" si="14"/>
        <v>1.1427362468819635E-8</v>
      </c>
      <c r="G196" s="43">
        <f t="shared" ca="1" si="20"/>
        <v>10023.263759177464</v>
      </c>
      <c r="H196">
        <f t="shared" ca="1" si="15"/>
        <v>26.771901146557809</v>
      </c>
    </row>
    <row r="197" spans="1:8" x14ac:dyDescent="0.2">
      <c r="A197">
        <f t="shared" si="16"/>
        <v>0.74400000000000055</v>
      </c>
      <c r="B197">
        <f t="shared" ca="1" si="17"/>
        <v>108.09414740876129</v>
      </c>
      <c r="C197" s="40">
        <f t="shared" ca="1" si="18"/>
        <v>0.78814460141660336</v>
      </c>
      <c r="D197" s="44">
        <f ca="1">_xlfn.NORM.S.DIST(((LN(B197/$B$2)+($B$3-$B$4+($B$5^2)/2)*$B$6)/$B$4*SQRT($B$6)),TRUE)</f>
        <v>1</v>
      </c>
      <c r="E197" s="41">
        <f t="shared" ca="1" si="19"/>
        <v>1.1102230246251565E-14</v>
      </c>
      <c r="F197" s="42">
        <f t="shared" ca="1" si="14"/>
        <v>1.2000861128043249E-12</v>
      </c>
      <c r="G197" s="43">
        <f t="shared" ca="1" si="20"/>
        <v>10023.263759177466</v>
      </c>
      <c r="H197">
        <f t="shared" ca="1" si="15"/>
        <v>30.533451847790985</v>
      </c>
    </row>
    <row r="198" spans="1:8" x14ac:dyDescent="0.2">
      <c r="A198">
        <f t="shared" si="16"/>
        <v>0.74800000000000055</v>
      </c>
      <c r="B198">
        <f t="shared" ca="1" si="17"/>
        <v>109.85460631712526</v>
      </c>
      <c r="C198" s="40">
        <f t="shared" ca="1" si="18"/>
        <v>0.78814460141660336</v>
      </c>
      <c r="D198" s="44">
        <f ca="1">_xlfn.NORM.S.DIST(((LN(B198/$B$2)+($B$3-$B$4+($B$5^2)/2)*$B$6)/$B$4*SQRT($B$6)),TRUE)</f>
        <v>1</v>
      </c>
      <c r="E198" s="41">
        <f t="shared" ca="1" si="19"/>
        <v>0</v>
      </c>
      <c r="F198" s="42">
        <f t="shared" ca="1" si="14"/>
        <v>0</v>
      </c>
      <c r="G198" s="43">
        <f t="shared" ca="1" si="20"/>
        <v>10023.263759177466</v>
      </c>
      <c r="H198">
        <f t="shared" ca="1" si="15"/>
        <v>32.276393897338977</v>
      </c>
    </row>
    <row r="199" spans="1:8" x14ac:dyDescent="0.2">
      <c r="A199">
        <f t="shared" si="16"/>
        <v>0.75200000000000056</v>
      </c>
      <c r="B199">
        <f t="shared" ca="1" si="17"/>
        <v>109.13762545054985</v>
      </c>
      <c r="C199" s="40">
        <f t="shared" ca="1" si="18"/>
        <v>0.78814460141660336</v>
      </c>
      <c r="D199" s="44">
        <f ca="1">_xlfn.NORM.S.DIST(((LN(B199/$B$2)+($B$3-$B$4+($B$5^2)/2)*$B$6)/$B$4*SQRT($B$6)),TRUE)</f>
        <v>1</v>
      </c>
      <c r="E199" s="41">
        <f t="shared" ca="1" si="19"/>
        <v>0</v>
      </c>
      <c r="F199" s="42">
        <f t="shared" ca="1" si="14"/>
        <v>0</v>
      </c>
      <c r="G199" s="43">
        <f t="shared" ca="1" si="20"/>
        <v>10023.263759177466</v>
      </c>
      <c r="H199">
        <f t="shared" ca="1" si="15"/>
        <v>31.566547109584647</v>
      </c>
    </row>
    <row r="200" spans="1:8" x14ac:dyDescent="0.2">
      <c r="A200">
        <f t="shared" si="16"/>
        <v>0.75600000000000056</v>
      </c>
      <c r="B200">
        <f t="shared" ca="1" si="17"/>
        <v>109.85789138360745</v>
      </c>
      <c r="C200" s="40">
        <f t="shared" ca="1" si="18"/>
        <v>0.78814460141660336</v>
      </c>
      <c r="D200" s="44">
        <f ca="1">_xlfn.NORM.S.DIST(((LN(B200/$B$2)+($B$3-$B$4+($B$5^2)/2)*$B$6)/$B$4*SQRT($B$6)),TRUE)</f>
        <v>1</v>
      </c>
      <c r="E200" s="41">
        <f t="shared" ca="1" si="19"/>
        <v>0</v>
      </c>
      <c r="F200" s="42">
        <f t="shared" ca="1" si="14"/>
        <v>0</v>
      </c>
      <c r="G200" s="43">
        <f t="shared" ca="1" si="20"/>
        <v>10023.263759177466</v>
      </c>
      <c r="H200">
        <f t="shared" ca="1" si="15"/>
        <v>32.279646276863517</v>
      </c>
    </row>
    <row r="201" spans="1:8" x14ac:dyDescent="0.2">
      <c r="A201">
        <f t="shared" si="16"/>
        <v>0.76000000000000056</v>
      </c>
      <c r="B201">
        <f t="shared" ca="1" si="17"/>
        <v>107.80088576678445</v>
      </c>
      <c r="C201" s="40">
        <f t="shared" ca="1" si="18"/>
        <v>0.78814460141660336</v>
      </c>
      <c r="D201" s="44">
        <f ca="1">_xlfn.NORM.S.DIST(((LN(B201/$B$2)+($B$3-$B$4+($B$5^2)/2)*$B$6)/$B$4*SQRT($B$6)),TRUE)</f>
        <v>1</v>
      </c>
      <c r="E201" s="41">
        <f t="shared" ca="1" si="19"/>
        <v>0</v>
      </c>
      <c r="F201" s="42">
        <f t="shared" ca="1" si="14"/>
        <v>0</v>
      </c>
      <c r="G201" s="43">
        <f t="shared" ca="1" si="20"/>
        <v>10023.263759177466</v>
      </c>
      <c r="H201">
        <f t="shared" ca="1" si="15"/>
        <v>30.243108207906801</v>
      </c>
    </row>
    <row r="202" spans="1:8" x14ac:dyDescent="0.2">
      <c r="A202">
        <f t="shared" si="16"/>
        <v>0.76400000000000057</v>
      </c>
      <c r="B202">
        <f t="shared" ca="1" si="17"/>
        <v>110.08735339808359</v>
      </c>
      <c r="C202" s="40">
        <f t="shared" ca="1" si="18"/>
        <v>0.78814460141660336</v>
      </c>
      <c r="D202" s="44">
        <f ca="1">_xlfn.NORM.S.DIST(((LN(B202/$B$2)+($B$3-$B$4+($B$5^2)/2)*$B$6)/$B$4*SQRT($B$6)),TRUE)</f>
        <v>1</v>
      </c>
      <c r="E202" s="41">
        <f t="shared" ca="1" si="19"/>
        <v>0</v>
      </c>
      <c r="F202" s="42">
        <f t="shared" ca="1" si="14"/>
        <v>0</v>
      </c>
      <c r="G202" s="43">
        <f t="shared" ca="1" si="20"/>
        <v>10023.263759177466</v>
      </c>
      <c r="H202">
        <f t="shared" ca="1" si="15"/>
        <v>32.506825106147375</v>
      </c>
    </row>
    <row r="203" spans="1:8" x14ac:dyDescent="0.2">
      <c r="A203">
        <f t="shared" si="16"/>
        <v>0.76800000000000057</v>
      </c>
      <c r="B203">
        <f t="shared" ca="1" si="17"/>
        <v>112.38030018661912</v>
      </c>
      <c r="C203" s="40">
        <f t="shared" ca="1" si="18"/>
        <v>0.78814460141660336</v>
      </c>
      <c r="D203" s="44">
        <f ca="1">_xlfn.NORM.S.DIST(((LN(B203/$B$2)+($B$3-$B$4+($B$5^2)/2)*$B$6)/$B$4*SQRT($B$6)),TRUE)</f>
        <v>1</v>
      </c>
      <c r="E203" s="41">
        <f t="shared" ca="1" si="19"/>
        <v>0</v>
      </c>
      <c r="F203" s="42">
        <f t="shared" ca="1" si="14"/>
        <v>0</v>
      </c>
      <c r="G203" s="43">
        <f t="shared" ca="1" si="20"/>
        <v>10023.263759177466</v>
      </c>
      <c r="H203">
        <f t="shared" ca="1" si="15"/>
        <v>34.776956692932671</v>
      </c>
    </row>
    <row r="204" spans="1:8" x14ac:dyDescent="0.2">
      <c r="A204">
        <f t="shared" si="16"/>
        <v>0.77200000000000057</v>
      </c>
      <c r="B204">
        <f t="shared" ca="1" si="17"/>
        <v>111.38970932943236</v>
      </c>
      <c r="C204" s="40">
        <f t="shared" ca="1" si="18"/>
        <v>0.78814460141660336</v>
      </c>
      <c r="D204" s="44">
        <f ca="1">_xlfn.NORM.S.DIST(((LN(B204/$B$2)+($B$3-$B$4+($B$5^2)/2)*$B$6)/$B$4*SQRT($B$6)),TRUE)</f>
        <v>1</v>
      </c>
      <c r="E204" s="41">
        <f t="shared" ca="1" si="19"/>
        <v>0</v>
      </c>
      <c r="F204" s="42">
        <f t="shared" ref="F204:F261" ca="1" si="21">E204*B204</f>
        <v>0</v>
      </c>
      <c r="G204" s="43">
        <f t="shared" ca="1" si="20"/>
        <v>10023.263759177466</v>
      </c>
      <c r="H204">
        <f t="shared" ref="H204:H261" ca="1" si="22">(B204*EXP(-$B$4*$B$6)*D204)-($B$2*EXP(-$B$3*$B$6)*C204)</f>
        <v>33.796222379461469</v>
      </c>
    </row>
    <row r="205" spans="1:8" x14ac:dyDescent="0.2">
      <c r="A205">
        <f t="shared" ref="A205:A261" si="23">A204+$B$7</f>
        <v>0.77600000000000058</v>
      </c>
      <c r="B205">
        <f t="shared" ref="B205:B261" ca="1" si="24">B204+$B$8*$B$7*B204+$B$5*NORMSINV(RAND())*SQRT($B$7)*B204</f>
        <v>109.74406515750213</v>
      </c>
      <c r="C205" s="40">
        <f t="shared" ref="C205:C261" ca="1" si="25">_xlfn.NORM.S.DIST(D205-$B$5*SQRT($B$6),TRUE)</f>
        <v>0.78814460141660336</v>
      </c>
      <c r="D205" s="44">
        <f ca="1">_xlfn.NORM.S.DIST(((LN(B205/$B$2)+($B$3-$B$4+($B$5^2)/2)*$B$6)/$B$4*SQRT($B$6)),TRUE)</f>
        <v>1</v>
      </c>
      <c r="E205" s="41">
        <f t="shared" ref="E205:E261" ca="1" si="26">(D205-D204)*100</f>
        <v>0</v>
      </c>
      <c r="F205" s="42">
        <f t="shared" ca="1" si="21"/>
        <v>0</v>
      </c>
      <c r="G205" s="43">
        <f t="shared" ca="1" si="20"/>
        <v>10023.263759177466</v>
      </c>
      <c r="H205">
        <f t="shared" ca="1" si="22"/>
        <v>32.166952640631663</v>
      </c>
    </row>
    <row r="206" spans="1:8" x14ac:dyDescent="0.2">
      <c r="A206">
        <f t="shared" si="23"/>
        <v>0.78000000000000058</v>
      </c>
      <c r="B206">
        <f t="shared" ca="1" si="24"/>
        <v>111.12276353577749</v>
      </c>
      <c r="C206" s="40">
        <f t="shared" ca="1" si="25"/>
        <v>0.78814460141660336</v>
      </c>
      <c r="D206" s="44">
        <f ca="1">_xlfn.NORM.S.DIST(((LN(B206/$B$2)+($B$3-$B$4+($B$5^2)/2)*$B$6)/$B$4*SQRT($B$6)),TRUE)</f>
        <v>1</v>
      </c>
      <c r="E206" s="41">
        <f t="shared" ca="1" si="26"/>
        <v>0</v>
      </c>
      <c r="F206" s="42">
        <f t="shared" ca="1" si="21"/>
        <v>0</v>
      </c>
      <c r="G206" s="43">
        <f t="shared" ref="G206:G261" ca="1" si="27">F206+G205</f>
        <v>10023.263759177466</v>
      </c>
      <c r="H206">
        <f t="shared" ca="1" si="22"/>
        <v>33.531932740833426</v>
      </c>
    </row>
    <row r="207" spans="1:8" x14ac:dyDescent="0.2">
      <c r="A207">
        <f t="shared" si="23"/>
        <v>0.78400000000000059</v>
      </c>
      <c r="B207">
        <f t="shared" ca="1" si="24"/>
        <v>111.49328579190583</v>
      </c>
      <c r="C207" s="40">
        <f t="shared" ca="1" si="25"/>
        <v>0.78814460141660336</v>
      </c>
      <c r="D207" s="44">
        <f ca="1">_xlfn.NORM.S.DIST(((LN(B207/$B$2)+($B$3-$B$4+($B$5^2)/2)*$B$6)/$B$4*SQRT($B$6)),TRUE)</f>
        <v>1</v>
      </c>
      <c r="E207" s="41">
        <f t="shared" ca="1" si="26"/>
        <v>0</v>
      </c>
      <c r="F207" s="42">
        <f t="shared" ca="1" si="21"/>
        <v>0</v>
      </c>
      <c r="G207" s="43">
        <f t="shared" ca="1" si="27"/>
        <v>10023.263759177466</v>
      </c>
      <c r="H207">
        <f t="shared" ca="1" si="22"/>
        <v>33.898768238913661</v>
      </c>
    </row>
    <row r="208" spans="1:8" x14ac:dyDescent="0.2">
      <c r="A208">
        <f t="shared" si="23"/>
        <v>0.78800000000000059</v>
      </c>
      <c r="B208">
        <f t="shared" ca="1" si="24"/>
        <v>108.84071701864131</v>
      </c>
      <c r="C208" s="40">
        <f t="shared" ca="1" si="25"/>
        <v>0.78814460141660336</v>
      </c>
      <c r="D208" s="44">
        <f ca="1">_xlfn.NORM.S.DIST(((LN(B208/$B$2)+($B$3-$B$4+($B$5^2)/2)*$B$6)/$B$4*SQRT($B$6)),TRUE)</f>
        <v>1</v>
      </c>
      <c r="E208" s="41">
        <f t="shared" ca="1" si="26"/>
        <v>0</v>
      </c>
      <c r="F208" s="42">
        <f t="shared" ca="1" si="21"/>
        <v>0</v>
      </c>
      <c r="G208" s="43">
        <f t="shared" ca="1" si="27"/>
        <v>10023.263759177466</v>
      </c>
      <c r="H208">
        <f t="shared" ca="1" si="22"/>
        <v>31.272592965934876</v>
      </c>
    </row>
    <row r="209" spans="1:8" x14ac:dyDescent="0.2">
      <c r="A209">
        <f t="shared" si="23"/>
        <v>0.79200000000000059</v>
      </c>
      <c r="B209">
        <f t="shared" ca="1" si="24"/>
        <v>109.95643138019712</v>
      </c>
      <c r="C209" s="40">
        <f t="shared" ca="1" si="25"/>
        <v>0.78814460141660336</v>
      </c>
      <c r="D209" s="44">
        <f ca="1">_xlfn.NORM.S.DIST(((LN(B209/$B$2)+($B$3-$B$4+($B$5^2)/2)*$B$6)/$B$4*SQRT($B$6)),TRUE)</f>
        <v>1</v>
      </c>
      <c r="E209" s="41">
        <f t="shared" ca="1" si="26"/>
        <v>0</v>
      </c>
      <c r="F209" s="42">
        <f t="shared" ca="1" si="21"/>
        <v>0</v>
      </c>
      <c r="G209" s="43">
        <f t="shared" ca="1" si="27"/>
        <v>10023.263759177466</v>
      </c>
      <c r="H209">
        <f t="shared" ca="1" si="22"/>
        <v>32.37720578410476</v>
      </c>
    </row>
    <row r="210" spans="1:8" x14ac:dyDescent="0.2">
      <c r="A210">
        <f t="shared" si="23"/>
        <v>0.7960000000000006</v>
      </c>
      <c r="B210">
        <f t="shared" ca="1" si="24"/>
        <v>108.53631249954971</v>
      </c>
      <c r="C210" s="40">
        <f t="shared" ca="1" si="25"/>
        <v>0.78814460141660336</v>
      </c>
      <c r="D210" s="44">
        <f ca="1">_xlfn.NORM.S.DIST(((LN(B210/$B$2)+($B$3-$B$4+($B$5^2)/2)*$B$6)/$B$4*SQRT($B$6)),TRUE)</f>
        <v>1</v>
      </c>
      <c r="E210" s="41">
        <f t="shared" ca="1" si="26"/>
        <v>0</v>
      </c>
      <c r="F210" s="42">
        <f t="shared" ca="1" si="21"/>
        <v>0</v>
      </c>
      <c r="G210" s="43">
        <f t="shared" ca="1" si="27"/>
        <v>10023.263759177466</v>
      </c>
      <c r="H210">
        <f t="shared" ca="1" si="22"/>
        <v>30.97121732241574</v>
      </c>
    </row>
    <row r="211" spans="1:8" x14ac:dyDescent="0.2">
      <c r="A211">
        <f t="shared" si="23"/>
        <v>0.8000000000000006</v>
      </c>
      <c r="B211">
        <f t="shared" ca="1" si="24"/>
        <v>110.26802221757798</v>
      </c>
      <c r="C211" s="40">
        <f t="shared" ca="1" si="25"/>
        <v>0.78814460141660336</v>
      </c>
      <c r="D211" s="44">
        <f ca="1">_xlfn.NORM.S.DIST(((LN(B211/$B$2)+($B$3-$B$4+($B$5^2)/2)*$B$6)/$B$4*SQRT($B$6)),TRUE)</f>
        <v>1</v>
      </c>
      <c r="E211" s="41">
        <f t="shared" ca="1" si="26"/>
        <v>0</v>
      </c>
      <c r="F211" s="42">
        <f t="shared" ca="1" si="21"/>
        <v>0</v>
      </c>
      <c r="G211" s="43">
        <f t="shared" ca="1" si="27"/>
        <v>10023.263759177466</v>
      </c>
      <c r="H211">
        <f t="shared" ca="1" si="22"/>
        <v>32.685696240851456</v>
      </c>
    </row>
    <row r="212" spans="1:8" x14ac:dyDescent="0.2">
      <c r="A212">
        <f t="shared" si="23"/>
        <v>0.8040000000000006</v>
      </c>
      <c r="B212">
        <f t="shared" ca="1" si="24"/>
        <v>112.02891153138647</v>
      </c>
      <c r="C212" s="40">
        <f t="shared" ca="1" si="25"/>
        <v>0.78814460141660336</v>
      </c>
      <c r="D212" s="44">
        <f ca="1">_xlfn.NORM.S.DIST(((LN(B212/$B$2)+($B$3-$B$4+($B$5^2)/2)*$B$6)/$B$4*SQRT($B$6)),TRUE)</f>
        <v>1</v>
      </c>
      <c r="E212" s="41">
        <f t="shared" ca="1" si="26"/>
        <v>0</v>
      </c>
      <c r="F212" s="42">
        <f t="shared" ca="1" si="21"/>
        <v>0</v>
      </c>
      <c r="G212" s="43">
        <f t="shared" ca="1" si="27"/>
        <v>10023.263759177466</v>
      </c>
      <c r="H212">
        <f t="shared" ca="1" si="22"/>
        <v>34.429064413238237</v>
      </c>
    </row>
    <row r="213" spans="1:8" x14ac:dyDescent="0.2">
      <c r="A213">
        <f t="shared" si="23"/>
        <v>0.80800000000000061</v>
      </c>
      <c r="B213">
        <f t="shared" ca="1" si="24"/>
        <v>114.11647340604108</v>
      </c>
      <c r="C213" s="40">
        <f t="shared" ca="1" si="25"/>
        <v>0.78814460141660336</v>
      </c>
      <c r="D213" s="44">
        <f ca="1">_xlfn.NORM.S.DIST(((LN(B213/$B$2)+($B$3-$B$4+($B$5^2)/2)*$B$6)/$B$4*SQRT($B$6)),TRUE)</f>
        <v>1</v>
      </c>
      <c r="E213" s="41">
        <f t="shared" ca="1" si="26"/>
        <v>0</v>
      </c>
      <c r="F213" s="42">
        <f t="shared" ca="1" si="21"/>
        <v>0</v>
      </c>
      <c r="G213" s="43">
        <f t="shared" ca="1" si="27"/>
        <v>10023.263759177466</v>
      </c>
      <c r="H213">
        <f t="shared" ca="1" si="22"/>
        <v>36.495854700181127</v>
      </c>
    </row>
    <row r="214" spans="1:8" x14ac:dyDescent="0.2">
      <c r="A214">
        <f t="shared" si="23"/>
        <v>0.81200000000000061</v>
      </c>
      <c r="B214">
        <f t="shared" ca="1" si="24"/>
        <v>115.83997001528438</v>
      </c>
      <c r="C214" s="40">
        <f t="shared" ca="1" si="25"/>
        <v>0.78814460141660336</v>
      </c>
      <c r="D214" s="44">
        <f ca="1">_xlfn.NORM.S.DIST(((LN(B214/$B$2)+($B$3-$B$4+($B$5^2)/2)*$B$6)/$B$4*SQRT($B$6)),TRUE)</f>
        <v>1</v>
      </c>
      <c r="E214" s="41">
        <f t="shared" ca="1" si="26"/>
        <v>0</v>
      </c>
      <c r="F214" s="42">
        <f t="shared" ca="1" si="21"/>
        <v>0</v>
      </c>
      <c r="G214" s="43">
        <f t="shared" ca="1" si="27"/>
        <v>10023.263759177466</v>
      </c>
      <c r="H214">
        <f t="shared" ca="1" si="22"/>
        <v>38.202202231629713</v>
      </c>
    </row>
    <row r="215" spans="1:8" x14ac:dyDescent="0.2">
      <c r="A215">
        <f t="shared" si="23"/>
        <v>0.81600000000000061</v>
      </c>
      <c r="B215">
        <f t="shared" ca="1" si="24"/>
        <v>116.19831998923102</v>
      </c>
      <c r="C215" s="40">
        <f t="shared" ca="1" si="25"/>
        <v>0.78814460141660336</v>
      </c>
      <c r="D215" s="44">
        <f ca="1">_xlfn.NORM.S.DIST(((LN(B215/$B$2)+($B$3-$B$4+($B$5^2)/2)*$B$6)/$B$4*SQRT($B$6)),TRUE)</f>
        <v>1</v>
      </c>
      <c r="E215" s="41">
        <f t="shared" ca="1" si="26"/>
        <v>0</v>
      </c>
      <c r="F215" s="42">
        <f t="shared" ca="1" si="21"/>
        <v>0</v>
      </c>
      <c r="G215" s="43">
        <f t="shared" ca="1" si="27"/>
        <v>10023.263759177466</v>
      </c>
      <c r="H215">
        <f t="shared" ca="1" si="22"/>
        <v>38.556986563759608</v>
      </c>
    </row>
    <row r="216" spans="1:8" x14ac:dyDescent="0.2">
      <c r="A216">
        <f t="shared" si="23"/>
        <v>0.82000000000000062</v>
      </c>
      <c r="B216">
        <f t="shared" ca="1" si="24"/>
        <v>117.33187192983527</v>
      </c>
      <c r="C216" s="40">
        <f t="shared" ca="1" si="25"/>
        <v>0.78814460141660336</v>
      </c>
      <c r="D216" s="44">
        <f ca="1">_xlfn.NORM.S.DIST(((LN(B216/$B$2)+($B$3-$B$4+($B$5^2)/2)*$B$6)/$B$4*SQRT($B$6)),TRUE)</f>
        <v>1</v>
      </c>
      <c r="E216" s="41">
        <f t="shared" ca="1" si="26"/>
        <v>0</v>
      </c>
      <c r="F216" s="42">
        <f t="shared" ca="1" si="21"/>
        <v>0</v>
      </c>
      <c r="G216" s="43">
        <f t="shared" ca="1" si="27"/>
        <v>10023.263759177466</v>
      </c>
      <c r="H216">
        <f t="shared" ca="1" si="22"/>
        <v>39.679259474100888</v>
      </c>
    </row>
    <row r="217" spans="1:8" x14ac:dyDescent="0.2">
      <c r="A217">
        <f t="shared" si="23"/>
        <v>0.82400000000000062</v>
      </c>
      <c r="B217">
        <f t="shared" ca="1" si="24"/>
        <v>117.85318981884292</v>
      </c>
      <c r="C217" s="40">
        <f t="shared" ca="1" si="25"/>
        <v>0.78814460141660336</v>
      </c>
      <c r="D217" s="44">
        <f ca="1">_xlfn.NORM.S.DIST(((LN(B217/$B$2)+($B$3-$B$4+($B$5^2)/2)*$B$6)/$B$4*SQRT($B$6)),TRUE)</f>
        <v>1</v>
      </c>
      <c r="E217" s="41">
        <f t="shared" ca="1" si="26"/>
        <v>0</v>
      </c>
      <c r="F217" s="42">
        <f t="shared" ca="1" si="21"/>
        <v>0</v>
      </c>
      <c r="G217" s="43">
        <f t="shared" ca="1" si="27"/>
        <v>10023.263759177466</v>
      </c>
      <c r="H217">
        <f t="shared" ca="1" si="22"/>
        <v>40.195390163443378</v>
      </c>
    </row>
    <row r="218" spans="1:8" x14ac:dyDescent="0.2">
      <c r="A218">
        <f t="shared" si="23"/>
        <v>0.82800000000000062</v>
      </c>
      <c r="B218">
        <f t="shared" ca="1" si="24"/>
        <v>119.58856468200588</v>
      </c>
      <c r="C218" s="40">
        <f t="shared" ca="1" si="25"/>
        <v>0.78814460141660336</v>
      </c>
      <c r="D218" s="44">
        <f ca="1">_xlfn.NORM.S.DIST(((LN(B218/$B$2)+($B$3-$B$4+($B$5^2)/2)*$B$6)/$B$4*SQRT($B$6)),TRUE)</f>
        <v>1</v>
      </c>
      <c r="E218" s="41">
        <f t="shared" ca="1" si="26"/>
        <v>0</v>
      </c>
      <c r="F218" s="42">
        <f t="shared" ca="1" si="21"/>
        <v>0</v>
      </c>
      <c r="G218" s="43">
        <f t="shared" ca="1" si="27"/>
        <v>10023.263759177466</v>
      </c>
      <c r="H218">
        <f t="shared" ca="1" si="22"/>
        <v>41.913497758210355</v>
      </c>
    </row>
    <row r="219" spans="1:8" x14ac:dyDescent="0.2">
      <c r="A219">
        <f t="shared" si="23"/>
        <v>0.83200000000000063</v>
      </c>
      <c r="B219">
        <f t="shared" ca="1" si="24"/>
        <v>120.63131472464181</v>
      </c>
      <c r="C219" s="40">
        <f t="shared" ca="1" si="25"/>
        <v>0.78814460141660336</v>
      </c>
      <c r="D219" s="44">
        <f ca="1">_xlfn.NORM.S.DIST(((LN(B219/$B$2)+($B$3-$B$4+($B$5^2)/2)*$B$6)/$B$4*SQRT($B$6)),TRUE)</f>
        <v>1</v>
      </c>
      <c r="E219" s="41">
        <f t="shared" ca="1" si="26"/>
        <v>0</v>
      </c>
      <c r="F219" s="42">
        <f t="shared" ca="1" si="21"/>
        <v>0</v>
      </c>
      <c r="G219" s="43">
        <f t="shared" ca="1" si="27"/>
        <v>10023.263759177466</v>
      </c>
      <c r="H219">
        <f t="shared" ca="1" si="22"/>
        <v>42.945872264564002</v>
      </c>
    </row>
    <row r="220" spans="1:8" x14ac:dyDescent="0.2">
      <c r="A220">
        <f t="shared" si="23"/>
        <v>0.83600000000000063</v>
      </c>
      <c r="B220">
        <f t="shared" ca="1" si="24"/>
        <v>120.69974767528912</v>
      </c>
      <c r="C220" s="40">
        <f t="shared" ca="1" si="25"/>
        <v>0.78814460141660336</v>
      </c>
      <c r="D220" s="44">
        <f ca="1">_xlfn.NORM.S.DIST(((LN(B220/$B$2)+($B$3-$B$4+($B$5^2)/2)*$B$6)/$B$4*SQRT($B$6)),TRUE)</f>
        <v>1</v>
      </c>
      <c r="E220" s="41">
        <f t="shared" ca="1" si="26"/>
        <v>0</v>
      </c>
      <c r="F220" s="42">
        <f t="shared" ca="1" si="21"/>
        <v>0</v>
      </c>
      <c r="G220" s="43">
        <f t="shared" ca="1" si="27"/>
        <v>10023.263759177466</v>
      </c>
      <c r="H220">
        <f t="shared" ca="1" si="22"/>
        <v>43.013624295975333</v>
      </c>
    </row>
    <row r="221" spans="1:8" x14ac:dyDescent="0.2">
      <c r="A221">
        <f t="shared" si="23"/>
        <v>0.84000000000000064</v>
      </c>
      <c r="B221">
        <f t="shared" ca="1" si="24"/>
        <v>120.79403844779353</v>
      </c>
      <c r="C221" s="40">
        <f t="shared" ca="1" si="25"/>
        <v>0.78814460141660336</v>
      </c>
      <c r="D221" s="44">
        <f ca="1">_xlfn.NORM.S.DIST(((LN(B221/$B$2)+($B$3-$B$4+($B$5^2)/2)*$B$6)/$B$4*SQRT($B$6)),TRUE)</f>
        <v>1</v>
      </c>
      <c r="E221" s="41">
        <f t="shared" ca="1" si="26"/>
        <v>0</v>
      </c>
      <c r="F221" s="42">
        <f t="shared" ca="1" si="21"/>
        <v>0</v>
      </c>
      <c r="G221" s="43">
        <f t="shared" ca="1" si="27"/>
        <v>10023.263759177466</v>
      </c>
      <c r="H221">
        <f t="shared" ca="1" si="22"/>
        <v>43.106976859617404</v>
      </c>
    </row>
    <row r="222" spans="1:8" x14ac:dyDescent="0.2">
      <c r="A222">
        <f t="shared" si="23"/>
        <v>0.84400000000000064</v>
      </c>
      <c r="B222">
        <f t="shared" ca="1" si="24"/>
        <v>122.85858396382545</v>
      </c>
      <c r="C222" s="40">
        <f t="shared" ca="1" si="25"/>
        <v>0.78814460141660336</v>
      </c>
      <c r="D222" s="44">
        <f ca="1">_xlfn.NORM.S.DIST(((LN(B222/$B$2)+($B$3-$B$4+($B$5^2)/2)*$B$6)/$B$4*SQRT($B$6)),TRUE)</f>
        <v>1</v>
      </c>
      <c r="E222" s="41">
        <f t="shared" ca="1" si="26"/>
        <v>0</v>
      </c>
      <c r="F222" s="42">
        <f t="shared" ca="1" si="21"/>
        <v>0</v>
      </c>
      <c r="G222" s="43">
        <f t="shared" ca="1" si="27"/>
        <v>10023.263759177466</v>
      </c>
      <c r="H222">
        <f t="shared" ca="1" si="22"/>
        <v>45.150979804532398</v>
      </c>
    </row>
    <row r="223" spans="1:8" x14ac:dyDescent="0.2">
      <c r="A223">
        <f t="shared" si="23"/>
        <v>0.84800000000000064</v>
      </c>
      <c r="B223">
        <f t="shared" ca="1" si="24"/>
        <v>120.6986541910215</v>
      </c>
      <c r="C223" s="40">
        <f t="shared" ca="1" si="25"/>
        <v>0.78814460141660336</v>
      </c>
      <c r="D223" s="44">
        <f ca="1">_xlfn.NORM.S.DIST(((LN(B223/$B$2)+($B$3-$B$4+($B$5^2)/2)*$B$6)/$B$4*SQRT($B$6)),TRUE)</f>
        <v>1</v>
      </c>
      <c r="E223" s="41">
        <f t="shared" ca="1" si="26"/>
        <v>0</v>
      </c>
      <c r="F223" s="42">
        <f t="shared" ca="1" si="21"/>
        <v>0</v>
      </c>
      <c r="G223" s="43">
        <f t="shared" ca="1" si="27"/>
        <v>10023.263759177466</v>
      </c>
      <c r="H223">
        <f t="shared" ca="1" si="22"/>
        <v>43.012541692057965</v>
      </c>
    </row>
    <row r="224" spans="1:8" x14ac:dyDescent="0.2">
      <c r="A224">
        <f t="shared" si="23"/>
        <v>0.85200000000000065</v>
      </c>
      <c r="B224">
        <f t="shared" ca="1" si="24"/>
        <v>122.4098445110686</v>
      </c>
      <c r="C224" s="40">
        <f t="shared" ca="1" si="25"/>
        <v>0.78814460141660336</v>
      </c>
      <c r="D224" s="44">
        <f ca="1">_xlfn.NORM.S.DIST(((LN(B224/$B$2)+($B$3-$B$4+($B$5^2)/2)*$B$6)/$B$4*SQRT($B$6)),TRUE)</f>
        <v>1</v>
      </c>
      <c r="E224" s="41">
        <f t="shared" ca="1" si="26"/>
        <v>0</v>
      </c>
      <c r="F224" s="42">
        <f t="shared" ca="1" si="21"/>
        <v>0</v>
      </c>
      <c r="G224" s="43">
        <f t="shared" ca="1" si="27"/>
        <v>10023.263759177466</v>
      </c>
      <c r="H224">
        <f t="shared" ca="1" si="22"/>
        <v>44.70670538393378</v>
      </c>
    </row>
    <row r="225" spans="1:8" x14ac:dyDescent="0.2">
      <c r="A225">
        <f t="shared" si="23"/>
        <v>0.85600000000000065</v>
      </c>
      <c r="B225">
        <f t="shared" ca="1" si="24"/>
        <v>126.74037331134622</v>
      </c>
      <c r="C225" s="40">
        <f t="shared" ca="1" si="25"/>
        <v>0.78814460141660336</v>
      </c>
      <c r="D225" s="44">
        <f ca="1">_xlfn.NORM.S.DIST(((LN(B225/$B$2)+($B$3-$B$4+($B$5^2)/2)*$B$6)/$B$4*SQRT($B$6)),TRUE)</f>
        <v>1</v>
      </c>
      <c r="E225" s="41">
        <f t="shared" ca="1" si="26"/>
        <v>0</v>
      </c>
      <c r="F225" s="42">
        <f t="shared" ca="1" si="21"/>
        <v>0</v>
      </c>
      <c r="G225" s="43">
        <f t="shared" ca="1" si="27"/>
        <v>10023.263759177466</v>
      </c>
      <c r="H225">
        <f t="shared" ca="1" si="22"/>
        <v>48.994144702694626</v>
      </c>
    </row>
    <row r="226" spans="1:8" x14ac:dyDescent="0.2">
      <c r="A226">
        <f t="shared" si="23"/>
        <v>0.86000000000000065</v>
      </c>
      <c r="B226">
        <f t="shared" ca="1" si="24"/>
        <v>126.92741137156001</v>
      </c>
      <c r="C226" s="40">
        <f t="shared" ca="1" si="25"/>
        <v>0.78814460141660336</v>
      </c>
      <c r="D226" s="44">
        <f ca="1">_xlfn.NORM.S.DIST(((LN(B226/$B$2)+($B$3-$B$4+($B$5^2)/2)*$B$6)/$B$4*SQRT($B$6)),TRUE)</f>
        <v>1</v>
      </c>
      <c r="E226" s="41">
        <f t="shared" ca="1" si="26"/>
        <v>0</v>
      </c>
      <c r="F226" s="42">
        <f t="shared" ca="1" si="21"/>
        <v>0</v>
      </c>
      <c r="G226" s="43">
        <f t="shared" ca="1" si="27"/>
        <v>10023.263759177466</v>
      </c>
      <c r="H226">
        <f t="shared" ca="1" si="22"/>
        <v>49.179321703114056</v>
      </c>
    </row>
    <row r="227" spans="1:8" x14ac:dyDescent="0.2">
      <c r="A227">
        <f t="shared" si="23"/>
        <v>0.86400000000000066</v>
      </c>
      <c r="B227">
        <f t="shared" ca="1" si="24"/>
        <v>127.32828013573126</v>
      </c>
      <c r="C227" s="40">
        <f t="shared" ca="1" si="25"/>
        <v>0.78814460141660336</v>
      </c>
      <c r="D227" s="44">
        <f ca="1">_xlfn.NORM.S.DIST(((LN(B227/$B$2)+($B$3-$B$4+($B$5^2)/2)*$B$6)/$B$4*SQRT($B$6)),TRUE)</f>
        <v>1</v>
      </c>
      <c r="E227" s="41">
        <f t="shared" ca="1" si="26"/>
        <v>0</v>
      </c>
      <c r="F227" s="42">
        <f t="shared" ca="1" si="21"/>
        <v>0</v>
      </c>
      <c r="G227" s="43">
        <f t="shared" ca="1" si="27"/>
        <v>10023.263759177466</v>
      </c>
      <c r="H227">
        <f t="shared" ca="1" si="22"/>
        <v>49.576201756437044</v>
      </c>
    </row>
    <row r="228" spans="1:8" x14ac:dyDescent="0.2">
      <c r="A228">
        <f t="shared" si="23"/>
        <v>0.86800000000000066</v>
      </c>
      <c r="B228">
        <f t="shared" ca="1" si="24"/>
        <v>125.9845561071667</v>
      </c>
      <c r="C228" s="40">
        <f t="shared" ca="1" si="25"/>
        <v>0.78814460141660336</v>
      </c>
      <c r="D228" s="44">
        <f ca="1">_xlfn.NORM.S.DIST(((LN(B228/$B$2)+($B$3-$B$4+($B$5^2)/2)*$B$6)/$B$4*SQRT($B$6)),TRUE)</f>
        <v>1</v>
      </c>
      <c r="E228" s="41">
        <f t="shared" ca="1" si="26"/>
        <v>0</v>
      </c>
      <c r="F228" s="42">
        <f t="shared" ca="1" si="21"/>
        <v>0</v>
      </c>
      <c r="G228" s="43">
        <f t="shared" ca="1" si="27"/>
        <v>10023.263759177466</v>
      </c>
      <c r="H228">
        <f t="shared" ca="1" si="22"/>
        <v>48.245848005351931</v>
      </c>
    </row>
    <row r="229" spans="1:8" x14ac:dyDescent="0.2">
      <c r="A229">
        <f t="shared" si="23"/>
        <v>0.87200000000000066</v>
      </c>
      <c r="B229">
        <f t="shared" ca="1" si="24"/>
        <v>126.40815244053077</v>
      </c>
      <c r="C229" s="40">
        <f t="shared" ca="1" si="25"/>
        <v>0.78814460141660336</v>
      </c>
      <c r="D229" s="44">
        <f ca="1">_xlfn.NORM.S.DIST(((LN(B229/$B$2)+($B$3-$B$4+($B$5^2)/2)*$B$6)/$B$4*SQRT($B$6)),TRUE)</f>
        <v>1</v>
      </c>
      <c r="E229" s="41">
        <f t="shared" ca="1" si="26"/>
        <v>0</v>
      </c>
      <c r="F229" s="42">
        <f t="shared" ca="1" si="21"/>
        <v>0</v>
      </c>
      <c r="G229" s="43">
        <f t="shared" ca="1" si="27"/>
        <v>10023.263759177466</v>
      </c>
      <c r="H229">
        <f t="shared" ca="1" si="22"/>
        <v>48.665229484775793</v>
      </c>
    </row>
    <row r="230" spans="1:8" x14ac:dyDescent="0.2">
      <c r="A230">
        <f t="shared" si="23"/>
        <v>0.87600000000000067</v>
      </c>
      <c r="B230">
        <f t="shared" ca="1" si="24"/>
        <v>128.70572629726055</v>
      </c>
      <c r="C230" s="40">
        <f t="shared" ca="1" si="25"/>
        <v>0.78814460141660336</v>
      </c>
      <c r="D230" s="44">
        <f ca="1">_xlfn.NORM.S.DIST(((LN(B230/$B$2)+($B$3-$B$4+($B$5^2)/2)*$B$6)/$B$4*SQRT($B$6)),TRUE)</f>
        <v>1</v>
      </c>
      <c r="E230" s="41">
        <f t="shared" ca="1" si="26"/>
        <v>0</v>
      </c>
      <c r="F230" s="42">
        <f t="shared" ca="1" si="21"/>
        <v>0</v>
      </c>
      <c r="G230" s="43">
        <f t="shared" ca="1" si="27"/>
        <v>10023.263759177466</v>
      </c>
      <c r="H230">
        <f t="shared" ca="1" si="22"/>
        <v>50.939942099657543</v>
      </c>
    </row>
    <row r="231" spans="1:8" x14ac:dyDescent="0.2">
      <c r="A231">
        <f t="shared" si="23"/>
        <v>0.88000000000000067</v>
      </c>
      <c r="B231">
        <f t="shared" ca="1" si="24"/>
        <v>129.85316576749432</v>
      </c>
      <c r="C231" s="40">
        <f t="shared" ca="1" si="25"/>
        <v>0.78814460141660336</v>
      </c>
      <c r="D231" s="44">
        <f ca="1">_xlfn.NORM.S.DIST(((LN(B231/$B$2)+($B$3-$B$4+($B$5^2)/2)*$B$6)/$B$4*SQRT($B$6)),TRUE)</f>
        <v>1</v>
      </c>
      <c r="E231" s="41">
        <f t="shared" ca="1" si="26"/>
        <v>0</v>
      </c>
      <c r="F231" s="42">
        <f t="shared" ca="1" si="21"/>
        <v>0</v>
      </c>
      <c r="G231" s="43">
        <f t="shared" ca="1" si="27"/>
        <v>10023.263759177466</v>
      </c>
      <c r="H231">
        <f t="shared" ca="1" si="22"/>
        <v>52.075964356399723</v>
      </c>
    </row>
    <row r="232" spans="1:8" x14ac:dyDescent="0.2">
      <c r="A232">
        <f t="shared" si="23"/>
        <v>0.88400000000000067</v>
      </c>
      <c r="B232">
        <f t="shared" ca="1" si="24"/>
        <v>131.15927782250549</v>
      </c>
      <c r="C232" s="40">
        <f t="shared" ca="1" si="25"/>
        <v>0.78814460141660336</v>
      </c>
      <c r="D232" s="44">
        <f ca="1">_xlfn.NORM.S.DIST(((LN(B232/$B$2)+($B$3-$B$4+($B$5^2)/2)*$B$6)/$B$4*SQRT($B$6)),TRUE)</f>
        <v>1</v>
      </c>
      <c r="E232" s="41">
        <f t="shared" ca="1" si="26"/>
        <v>0</v>
      </c>
      <c r="F232" s="42">
        <f t="shared" ca="1" si="21"/>
        <v>0</v>
      </c>
      <c r="G232" s="43">
        <f t="shared" ca="1" si="27"/>
        <v>10023.263759177466</v>
      </c>
      <c r="H232">
        <f t="shared" ca="1" si="22"/>
        <v>53.369080379321318</v>
      </c>
    </row>
    <row r="233" spans="1:8" x14ac:dyDescent="0.2">
      <c r="A233">
        <f t="shared" si="23"/>
        <v>0.88800000000000068</v>
      </c>
      <c r="B233">
        <f t="shared" ca="1" si="24"/>
        <v>132.19051807196183</v>
      </c>
      <c r="C233" s="40">
        <f t="shared" ca="1" si="25"/>
        <v>0.78814460141660336</v>
      </c>
      <c r="D233" s="44">
        <f ca="1">_xlfn.NORM.S.DIST(((LN(B233/$B$2)+($B$3-$B$4+($B$5^2)/2)*$B$6)/$B$4*SQRT($B$6)),TRUE)</f>
        <v>1</v>
      </c>
      <c r="E233" s="41">
        <f t="shared" ca="1" si="26"/>
        <v>0</v>
      </c>
      <c r="F233" s="42">
        <f t="shared" ca="1" si="21"/>
        <v>0</v>
      </c>
      <c r="G233" s="43">
        <f t="shared" ca="1" si="27"/>
        <v>10023.263759177466</v>
      </c>
      <c r="H233">
        <f t="shared" ca="1" si="22"/>
        <v>54.390059616851019</v>
      </c>
    </row>
    <row r="234" spans="1:8" x14ac:dyDescent="0.2">
      <c r="A234">
        <f t="shared" si="23"/>
        <v>0.89200000000000068</v>
      </c>
      <c r="B234">
        <f t="shared" ca="1" si="24"/>
        <v>132.3002485001268</v>
      </c>
      <c r="C234" s="40">
        <f t="shared" ca="1" si="25"/>
        <v>0.78814460141660336</v>
      </c>
      <c r="D234" s="44">
        <f ca="1">_xlfn.NORM.S.DIST(((LN(B234/$B$2)+($B$3-$B$4+($B$5^2)/2)*$B$6)/$B$4*SQRT($B$6)),TRUE)</f>
        <v>1</v>
      </c>
      <c r="E234" s="41">
        <f t="shared" ca="1" si="26"/>
        <v>0</v>
      </c>
      <c r="F234" s="42">
        <f t="shared" ca="1" si="21"/>
        <v>0</v>
      </c>
      <c r="G234" s="43">
        <f t="shared" ca="1" si="27"/>
        <v>10023.263759177466</v>
      </c>
      <c r="H234">
        <f t="shared" ca="1" si="22"/>
        <v>54.498698209012971</v>
      </c>
    </row>
    <row r="235" spans="1:8" x14ac:dyDescent="0.2">
      <c r="A235">
        <f t="shared" si="23"/>
        <v>0.89600000000000068</v>
      </c>
      <c r="B235">
        <f t="shared" ca="1" si="24"/>
        <v>134.60961834795458</v>
      </c>
      <c r="C235" s="40">
        <f t="shared" ca="1" si="25"/>
        <v>0.78814460141660336</v>
      </c>
      <c r="D235" s="44">
        <f ca="1">_xlfn.NORM.S.DIST(((LN(B235/$B$2)+($B$3-$B$4+($B$5^2)/2)*$B$6)/$B$4*SQRT($B$6)),TRUE)</f>
        <v>1</v>
      </c>
      <c r="E235" s="41">
        <f t="shared" ca="1" si="26"/>
        <v>0</v>
      </c>
      <c r="F235" s="42">
        <f t="shared" ca="1" si="21"/>
        <v>0</v>
      </c>
      <c r="G235" s="43">
        <f t="shared" ca="1" si="27"/>
        <v>10023.263759177466</v>
      </c>
      <c r="H235">
        <f t="shared" ca="1" si="22"/>
        <v>56.78508944292021</v>
      </c>
    </row>
    <row r="236" spans="1:8" x14ac:dyDescent="0.2">
      <c r="A236">
        <f t="shared" si="23"/>
        <v>0.90000000000000069</v>
      </c>
      <c r="B236">
        <f t="shared" ca="1" si="24"/>
        <v>133.48469041102646</v>
      </c>
      <c r="C236" s="40">
        <f t="shared" ca="1" si="25"/>
        <v>0.78814460141660336</v>
      </c>
      <c r="D236" s="44">
        <f ca="1">_xlfn.NORM.S.DIST(((LN(B236/$B$2)+($B$3-$B$4+($B$5^2)/2)*$B$6)/$B$4*SQRT($B$6)),TRUE)</f>
        <v>1</v>
      </c>
      <c r="E236" s="41">
        <f t="shared" ca="1" si="26"/>
        <v>0</v>
      </c>
      <c r="F236" s="42">
        <f t="shared" ca="1" si="21"/>
        <v>0</v>
      </c>
      <c r="G236" s="43">
        <f t="shared" ca="1" si="27"/>
        <v>10023.263759177466</v>
      </c>
      <c r="H236">
        <f t="shared" ca="1" si="22"/>
        <v>55.671354725984727</v>
      </c>
    </row>
    <row r="237" spans="1:8" x14ac:dyDescent="0.2">
      <c r="A237">
        <f t="shared" si="23"/>
        <v>0.90400000000000069</v>
      </c>
      <c r="B237">
        <f t="shared" ca="1" si="24"/>
        <v>133.02687615915085</v>
      </c>
      <c r="C237" s="40">
        <f t="shared" ca="1" si="25"/>
        <v>0.78814460141660336</v>
      </c>
      <c r="D237" s="44">
        <f ca="1">_xlfn.NORM.S.DIST(((LN(B237/$B$2)+($B$3-$B$4+($B$5^2)/2)*$B$6)/$B$4*SQRT($B$6)),TRUE)</f>
        <v>1</v>
      </c>
      <c r="E237" s="41">
        <f t="shared" ca="1" si="26"/>
        <v>0</v>
      </c>
      <c r="F237" s="42">
        <f t="shared" ca="1" si="21"/>
        <v>0</v>
      </c>
      <c r="G237" s="43">
        <f t="shared" ca="1" si="27"/>
        <v>10023.263759177466</v>
      </c>
      <c r="H237">
        <f t="shared" ca="1" si="22"/>
        <v>55.218095802027264</v>
      </c>
    </row>
    <row r="238" spans="1:8" x14ac:dyDescent="0.2">
      <c r="A238">
        <f t="shared" si="23"/>
        <v>0.9080000000000007</v>
      </c>
      <c r="B238">
        <f t="shared" ca="1" si="24"/>
        <v>132.25796416731478</v>
      </c>
      <c r="C238" s="40">
        <f t="shared" ca="1" si="25"/>
        <v>0.78814460141660336</v>
      </c>
      <c r="D238" s="44">
        <f ca="1">_xlfn.NORM.S.DIST(((LN(B238/$B$2)+($B$3-$B$4+($B$5^2)/2)*$B$6)/$B$4*SQRT($B$6)),TRUE)</f>
        <v>1</v>
      </c>
      <c r="E238" s="41">
        <f t="shared" ca="1" si="26"/>
        <v>0</v>
      </c>
      <c r="F238" s="42">
        <f t="shared" ca="1" si="21"/>
        <v>0</v>
      </c>
      <c r="G238" s="43">
        <f t="shared" ca="1" si="27"/>
        <v>10023.263759177466</v>
      </c>
      <c r="H238">
        <f t="shared" ca="1" si="22"/>
        <v>54.456834612342234</v>
      </c>
    </row>
    <row r="239" spans="1:8" x14ac:dyDescent="0.2">
      <c r="A239">
        <f t="shared" si="23"/>
        <v>0.9120000000000007</v>
      </c>
      <c r="B239">
        <f t="shared" ca="1" si="24"/>
        <v>133.46708254092292</v>
      </c>
      <c r="C239" s="40">
        <f t="shared" ca="1" si="25"/>
        <v>0.78814460141660336</v>
      </c>
      <c r="D239" s="44">
        <f ca="1">_xlfn.NORM.S.DIST(((LN(B239/$B$2)+($B$3-$B$4+($B$5^2)/2)*$B$6)/$B$4*SQRT($B$6)),TRUE)</f>
        <v>1</v>
      </c>
      <c r="E239" s="41">
        <f t="shared" ca="1" si="26"/>
        <v>0</v>
      </c>
      <c r="F239" s="42">
        <f t="shared" ca="1" si="21"/>
        <v>0</v>
      </c>
      <c r="G239" s="43">
        <f t="shared" ca="1" si="27"/>
        <v>10023.263759177466</v>
      </c>
      <c r="H239">
        <f t="shared" ca="1" si="22"/>
        <v>55.65392205711602</v>
      </c>
    </row>
    <row r="240" spans="1:8" x14ac:dyDescent="0.2">
      <c r="A240">
        <f t="shared" si="23"/>
        <v>0.9160000000000007</v>
      </c>
      <c r="B240">
        <f t="shared" ca="1" si="24"/>
        <v>129.71204539636639</v>
      </c>
      <c r="C240" s="40">
        <f t="shared" ca="1" si="25"/>
        <v>0.78814460141660336</v>
      </c>
      <c r="D240" s="44">
        <f ca="1">_xlfn.NORM.S.DIST(((LN(B240/$B$2)+($B$3-$B$4+($B$5^2)/2)*$B$6)/$B$4*SQRT($B$6)),TRUE)</f>
        <v>1</v>
      </c>
      <c r="E240" s="41">
        <f t="shared" ca="1" si="26"/>
        <v>0</v>
      </c>
      <c r="F240" s="42">
        <f t="shared" ca="1" si="21"/>
        <v>0</v>
      </c>
      <c r="G240" s="43">
        <f t="shared" ca="1" si="27"/>
        <v>10023.263759177466</v>
      </c>
      <c r="H240">
        <f t="shared" ca="1" si="22"/>
        <v>51.93624815642589</v>
      </c>
    </row>
    <row r="241" spans="1:8" x14ac:dyDescent="0.2">
      <c r="A241">
        <f t="shared" si="23"/>
        <v>0.92000000000000071</v>
      </c>
      <c r="B241">
        <f t="shared" ca="1" si="24"/>
        <v>130.83961931936611</v>
      </c>
      <c r="C241" s="40">
        <f t="shared" ca="1" si="25"/>
        <v>0.78814460141660336</v>
      </c>
      <c r="D241" s="44">
        <f ca="1">_xlfn.NORM.S.DIST(((LN(B241/$B$2)+($B$3-$B$4+($B$5^2)/2)*$B$6)/$B$4*SQRT($B$6)),TRUE)</f>
        <v>1</v>
      </c>
      <c r="E241" s="41">
        <f t="shared" ca="1" si="26"/>
        <v>0</v>
      </c>
      <c r="F241" s="42">
        <f t="shared" ca="1" si="21"/>
        <v>0</v>
      </c>
      <c r="G241" s="43">
        <f t="shared" ca="1" si="27"/>
        <v>10023.263759177466</v>
      </c>
      <c r="H241">
        <f t="shared" ca="1" si="22"/>
        <v>53.052602531431646</v>
      </c>
    </row>
    <row r="242" spans="1:8" x14ac:dyDescent="0.2">
      <c r="A242">
        <f t="shared" si="23"/>
        <v>0.92400000000000071</v>
      </c>
      <c r="B242">
        <f t="shared" ca="1" si="24"/>
        <v>128.65875835738257</v>
      </c>
      <c r="C242" s="40">
        <f t="shared" ca="1" si="25"/>
        <v>0.78814460141660336</v>
      </c>
      <c r="D242" s="44">
        <f ca="1">_xlfn.NORM.S.DIST(((LN(B242/$B$2)+($B$3-$B$4+($B$5^2)/2)*$B$6)/$B$4*SQRT($B$6)),TRUE)</f>
        <v>1</v>
      </c>
      <c r="E242" s="41">
        <f t="shared" ca="1" si="26"/>
        <v>0</v>
      </c>
      <c r="F242" s="42">
        <f t="shared" ca="1" si="21"/>
        <v>0</v>
      </c>
      <c r="G242" s="43">
        <f t="shared" ca="1" si="27"/>
        <v>10023.263759177466</v>
      </c>
      <c r="H242">
        <f t="shared" ca="1" si="22"/>
        <v>50.893441498589794</v>
      </c>
    </row>
    <row r="243" spans="1:8" x14ac:dyDescent="0.2">
      <c r="A243">
        <f t="shared" si="23"/>
        <v>0.92800000000000071</v>
      </c>
      <c r="B243">
        <f t="shared" ca="1" si="24"/>
        <v>131.13289649237004</v>
      </c>
      <c r="C243" s="40">
        <f t="shared" ca="1" si="25"/>
        <v>0.78814460141660336</v>
      </c>
      <c r="D243" s="44">
        <f ca="1">_xlfn.NORM.S.DIST(((LN(B243/$B$2)+($B$3-$B$4+($B$5^2)/2)*$B$6)/$B$4*SQRT($B$6)),TRUE)</f>
        <v>1</v>
      </c>
      <c r="E243" s="41">
        <f t="shared" ca="1" si="26"/>
        <v>0</v>
      </c>
      <c r="F243" s="42">
        <f t="shared" ca="1" si="21"/>
        <v>0</v>
      </c>
      <c r="G243" s="43">
        <f t="shared" ca="1" si="27"/>
        <v>10023.263759177466</v>
      </c>
      <c r="H243">
        <f t="shared" ca="1" si="22"/>
        <v>53.34296154780661</v>
      </c>
    </row>
    <row r="244" spans="1:8" x14ac:dyDescent="0.2">
      <c r="A244">
        <f t="shared" si="23"/>
        <v>0.93200000000000072</v>
      </c>
      <c r="B244">
        <f t="shared" ca="1" si="24"/>
        <v>128.58218831586265</v>
      </c>
      <c r="C244" s="40">
        <f t="shared" ca="1" si="25"/>
        <v>0.78814460141660336</v>
      </c>
      <c r="D244" s="44">
        <f ca="1">_xlfn.NORM.S.DIST(((LN(B244/$B$2)+($B$3-$B$4+($B$5^2)/2)*$B$6)/$B$4*SQRT($B$6)),TRUE)</f>
        <v>1</v>
      </c>
      <c r="E244" s="41">
        <f t="shared" ca="1" si="26"/>
        <v>0</v>
      </c>
      <c r="F244" s="42">
        <f t="shared" ca="1" si="21"/>
        <v>0</v>
      </c>
      <c r="G244" s="43">
        <f t="shared" ca="1" si="27"/>
        <v>10023.263759177466</v>
      </c>
      <c r="H244">
        <f t="shared" ca="1" si="22"/>
        <v>50.817633341712849</v>
      </c>
    </row>
    <row r="245" spans="1:8" x14ac:dyDescent="0.2">
      <c r="A245">
        <f t="shared" si="23"/>
        <v>0.93600000000000072</v>
      </c>
      <c r="B245">
        <f t="shared" ca="1" si="24"/>
        <v>127.97459295067712</v>
      </c>
      <c r="C245" s="40">
        <f t="shared" ca="1" si="25"/>
        <v>0.78814460141660336</v>
      </c>
      <c r="D245" s="44">
        <f ca="1">_xlfn.NORM.S.DIST(((LN(B245/$B$2)+($B$3-$B$4+($B$5^2)/2)*$B$6)/$B$4*SQRT($B$6)),TRUE)</f>
        <v>1</v>
      </c>
      <c r="E245" s="41">
        <f t="shared" ca="1" si="26"/>
        <v>0</v>
      </c>
      <c r="F245" s="42">
        <f t="shared" ca="1" si="21"/>
        <v>0</v>
      </c>
      <c r="G245" s="43">
        <f t="shared" ca="1" si="27"/>
        <v>10023.263759177466</v>
      </c>
      <c r="H245">
        <f t="shared" ca="1" si="22"/>
        <v>50.216083651424142</v>
      </c>
    </row>
    <row r="246" spans="1:8" x14ac:dyDescent="0.2">
      <c r="A246">
        <f t="shared" si="23"/>
        <v>0.94000000000000072</v>
      </c>
      <c r="B246">
        <f t="shared" ca="1" si="24"/>
        <v>125.50141104427053</v>
      </c>
      <c r="C246" s="40">
        <f t="shared" ca="1" si="25"/>
        <v>0.78814460141660336</v>
      </c>
      <c r="D246" s="44">
        <f ca="1">_xlfn.NORM.S.DIST(((LN(B246/$B$2)+($B$3-$B$4+($B$5^2)/2)*$B$6)/$B$4*SQRT($B$6)),TRUE)</f>
        <v>1</v>
      </c>
      <c r="E246" s="41">
        <f t="shared" ca="1" si="26"/>
        <v>0</v>
      </c>
      <c r="F246" s="42">
        <f t="shared" ca="1" si="21"/>
        <v>0</v>
      </c>
      <c r="G246" s="43">
        <f t="shared" ca="1" si="27"/>
        <v>10023.263759177466</v>
      </c>
      <c r="H246">
        <f t="shared" ca="1" si="22"/>
        <v>47.767510316154841</v>
      </c>
    </row>
    <row r="247" spans="1:8" x14ac:dyDescent="0.2">
      <c r="A247">
        <f t="shared" si="23"/>
        <v>0.94400000000000073</v>
      </c>
      <c r="B247">
        <f t="shared" ca="1" si="24"/>
        <v>127.0245084227075</v>
      </c>
      <c r="C247" s="40">
        <f t="shared" ca="1" si="25"/>
        <v>0.78814460141660336</v>
      </c>
      <c r="D247" s="44">
        <f ca="1">_xlfn.NORM.S.DIST(((LN(B247/$B$2)+($B$3-$B$4+($B$5^2)/2)*$B$6)/$B$4*SQRT($B$6)),TRUE)</f>
        <v>1</v>
      </c>
      <c r="E247" s="41">
        <f t="shared" ca="1" si="26"/>
        <v>0</v>
      </c>
      <c r="F247" s="42">
        <f t="shared" ca="1" si="21"/>
        <v>0</v>
      </c>
      <c r="G247" s="43">
        <f t="shared" ca="1" si="27"/>
        <v>10023.263759177466</v>
      </c>
      <c r="H247">
        <f t="shared" ca="1" si="22"/>
        <v>49.275452622460165</v>
      </c>
    </row>
    <row r="248" spans="1:8" x14ac:dyDescent="0.2">
      <c r="A248">
        <f t="shared" si="23"/>
        <v>0.94800000000000073</v>
      </c>
      <c r="B248">
        <f t="shared" ca="1" si="24"/>
        <v>126.0517432840339</v>
      </c>
      <c r="C248" s="40">
        <f t="shared" ca="1" si="25"/>
        <v>0.78814460141660336</v>
      </c>
      <c r="D248" s="44">
        <f ca="1">_xlfn.NORM.S.DIST(((LN(B248/$B$2)+($B$3-$B$4+($B$5^2)/2)*$B$6)/$B$4*SQRT($B$6)),TRUE)</f>
        <v>1</v>
      </c>
      <c r="E248" s="41">
        <f t="shared" ca="1" si="26"/>
        <v>0</v>
      </c>
      <c r="F248" s="42">
        <f t="shared" ca="1" si="21"/>
        <v>0</v>
      </c>
      <c r="G248" s="43">
        <f t="shared" ca="1" si="27"/>
        <v>10023.263759177466</v>
      </c>
      <c r="H248">
        <f t="shared" ca="1" si="22"/>
        <v>48.312366658639377</v>
      </c>
    </row>
    <row r="249" spans="1:8" x14ac:dyDescent="0.2">
      <c r="A249">
        <f t="shared" si="23"/>
        <v>0.95200000000000073</v>
      </c>
      <c r="B249">
        <f t="shared" ca="1" si="24"/>
        <v>127.41975237651947</v>
      </c>
      <c r="C249" s="40">
        <f t="shared" ca="1" si="25"/>
        <v>0.78814460141660336</v>
      </c>
      <c r="D249" s="44">
        <f ca="1">_xlfn.NORM.S.DIST(((LN(B249/$B$2)+($B$3-$B$4+($B$5^2)/2)*$B$6)/$B$4*SQRT($B$6)),TRUE)</f>
        <v>1</v>
      </c>
      <c r="E249" s="41">
        <f t="shared" ca="1" si="26"/>
        <v>0</v>
      </c>
      <c r="F249" s="42">
        <f t="shared" ca="1" si="21"/>
        <v>0</v>
      </c>
      <c r="G249" s="43">
        <f t="shared" ca="1" si="27"/>
        <v>10023.263759177466</v>
      </c>
      <c r="H249">
        <f t="shared" ca="1" si="22"/>
        <v>49.666763833222063</v>
      </c>
    </row>
    <row r="250" spans="1:8" x14ac:dyDescent="0.2">
      <c r="A250">
        <f t="shared" si="23"/>
        <v>0.95600000000000074</v>
      </c>
      <c r="B250">
        <f t="shared" ca="1" si="24"/>
        <v>129.18321677199847</v>
      </c>
      <c r="C250" s="40">
        <f t="shared" ca="1" si="25"/>
        <v>0.78814460141660336</v>
      </c>
      <c r="D250" s="44">
        <f ca="1">_xlfn.NORM.S.DIST(((LN(B250/$B$2)+($B$3-$B$4+($B$5^2)/2)*$B$6)/$B$4*SQRT($B$6)),TRUE)</f>
        <v>1</v>
      </c>
      <c r="E250" s="41">
        <f t="shared" ca="1" si="26"/>
        <v>0</v>
      </c>
      <c r="F250" s="42">
        <f t="shared" ca="1" si="21"/>
        <v>0</v>
      </c>
      <c r="G250" s="43">
        <f t="shared" ca="1" si="27"/>
        <v>10023.263759177466</v>
      </c>
      <c r="H250">
        <f t="shared" ca="1" si="22"/>
        <v>51.412681464788633</v>
      </c>
    </row>
    <row r="251" spans="1:8" x14ac:dyDescent="0.2">
      <c r="A251">
        <f t="shared" si="23"/>
        <v>0.96000000000000074</v>
      </c>
      <c r="B251">
        <f t="shared" ca="1" si="24"/>
        <v>129.59931417146439</v>
      </c>
      <c r="C251" s="40">
        <f t="shared" ca="1" si="25"/>
        <v>0.78814460141660336</v>
      </c>
      <c r="D251" s="44">
        <f ca="1">_xlfn.NORM.S.DIST(((LN(B251/$B$2)+($B$3-$B$4+($B$5^2)/2)*$B$6)/$B$4*SQRT($B$6)),TRUE)</f>
        <v>1</v>
      </c>
      <c r="E251" s="41">
        <f t="shared" ca="1" si="26"/>
        <v>0</v>
      </c>
      <c r="F251" s="42">
        <f t="shared" ca="1" si="21"/>
        <v>0</v>
      </c>
      <c r="G251" s="43">
        <f t="shared" ca="1" si="27"/>
        <v>10023.263759177466</v>
      </c>
      <c r="H251">
        <f t="shared" ca="1" si="22"/>
        <v>51.824638625953312</v>
      </c>
    </row>
    <row r="252" spans="1:8" x14ac:dyDescent="0.2">
      <c r="A252">
        <f t="shared" si="23"/>
        <v>0.96400000000000075</v>
      </c>
      <c r="B252">
        <f t="shared" ca="1" si="24"/>
        <v>127.34488510259264</v>
      </c>
      <c r="C252" s="40">
        <f t="shared" ca="1" si="25"/>
        <v>0.78814460141660336</v>
      </c>
      <c r="D252" s="44">
        <f ca="1">_xlfn.NORM.S.DIST(((LN(B252/$B$2)+($B$3-$B$4+($B$5^2)/2)*$B$6)/$B$4*SQRT($B$6)),TRUE)</f>
        <v>1</v>
      </c>
      <c r="E252" s="41">
        <f t="shared" ca="1" si="26"/>
        <v>0</v>
      </c>
      <c r="F252" s="42">
        <f t="shared" ca="1" si="21"/>
        <v>0</v>
      </c>
      <c r="G252" s="43">
        <f t="shared" ca="1" si="27"/>
        <v>10023.263759177466</v>
      </c>
      <c r="H252">
        <f t="shared" ca="1" si="22"/>
        <v>49.592641501117555</v>
      </c>
    </row>
    <row r="253" spans="1:8" x14ac:dyDescent="0.2">
      <c r="A253">
        <f t="shared" si="23"/>
        <v>0.96800000000000075</v>
      </c>
      <c r="B253">
        <f t="shared" ca="1" si="24"/>
        <v>129.87862205251133</v>
      </c>
      <c r="C253" s="40">
        <f t="shared" ca="1" si="25"/>
        <v>0.78814460141660336</v>
      </c>
      <c r="D253" s="44">
        <f ca="1">_xlfn.NORM.S.DIST(((LN(B253/$B$2)+($B$3-$B$4+($B$5^2)/2)*$B$6)/$B$4*SQRT($B$6)),TRUE)</f>
        <v>1</v>
      </c>
      <c r="E253" s="41">
        <f t="shared" ca="1" si="26"/>
        <v>0</v>
      </c>
      <c r="F253" s="42">
        <f t="shared" ca="1" si="21"/>
        <v>0</v>
      </c>
      <c r="G253" s="43">
        <f t="shared" ca="1" si="27"/>
        <v>10023.263759177466</v>
      </c>
      <c r="H253">
        <f t="shared" ca="1" si="22"/>
        <v>52.101167347148689</v>
      </c>
    </row>
    <row r="254" spans="1:8" x14ac:dyDescent="0.2">
      <c r="A254">
        <f t="shared" si="23"/>
        <v>0.97200000000000075</v>
      </c>
      <c r="B254">
        <f t="shared" ca="1" si="24"/>
        <v>132.50855058622895</v>
      </c>
      <c r="C254" s="40">
        <f t="shared" ca="1" si="25"/>
        <v>0.78814460141660336</v>
      </c>
      <c r="D254" s="44">
        <f ca="1">_xlfn.NORM.S.DIST(((LN(B254/$B$2)+($B$3-$B$4+($B$5^2)/2)*$B$6)/$B$4*SQRT($B$6)),TRUE)</f>
        <v>1</v>
      </c>
      <c r="E254" s="41">
        <f t="shared" ca="1" si="26"/>
        <v>0</v>
      </c>
      <c r="F254" s="42">
        <f t="shared" ca="1" si="21"/>
        <v>0</v>
      </c>
      <c r="G254" s="43">
        <f t="shared" ca="1" si="27"/>
        <v>10023.263759177466</v>
      </c>
      <c r="H254">
        <f t="shared" ca="1" si="22"/>
        <v>54.704927654727996</v>
      </c>
    </row>
    <row r="255" spans="1:8" x14ac:dyDescent="0.2">
      <c r="A255">
        <f t="shared" si="23"/>
        <v>0.97600000000000076</v>
      </c>
      <c r="B255">
        <f t="shared" ca="1" si="24"/>
        <v>132.6524834754396</v>
      </c>
      <c r="C255" s="40">
        <f t="shared" ca="1" si="25"/>
        <v>0.78814460141660336</v>
      </c>
      <c r="D255" s="44">
        <f ca="1">_xlfn.NORM.S.DIST(((LN(B255/$B$2)+($B$3-$B$4+($B$5^2)/2)*$B$6)/$B$4*SQRT($B$6)),TRUE)</f>
        <v>1</v>
      </c>
      <c r="E255" s="41">
        <f t="shared" ca="1" si="26"/>
        <v>0</v>
      </c>
      <c r="F255" s="42">
        <f t="shared" ca="1" si="21"/>
        <v>0</v>
      </c>
      <c r="G255" s="43">
        <f t="shared" ca="1" si="27"/>
        <v>10023.263759177466</v>
      </c>
      <c r="H255">
        <f t="shared" ca="1" si="22"/>
        <v>54.847428387762037</v>
      </c>
    </row>
    <row r="256" spans="1:8" x14ac:dyDescent="0.2">
      <c r="A256">
        <f t="shared" si="23"/>
        <v>0.98000000000000076</v>
      </c>
      <c r="B256">
        <f t="shared" ca="1" si="24"/>
        <v>133.38555471685657</v>
      </c>
      <c r="C256" s="40">
        <f t="shared" ca="1" si="25"/>
        <v>0.78814460141660336</v>
      </c>
      <c r="D256" s="44">
        <f ca="1">_xlfn.NORM.S.DIST(((LN(B256/$B$2)+($B$3-$B$4+($B$5^2)/2)*$B$6)/$B$4*SQRT($B$6)),TRUE)</f>
        <v>1</v>
      </c>
      <c r="E256" s="41">
        <f t="shared" ca="1" si="26"/>
        <v>0</v>
      </c>
      <c r="F256" s="42">
        <f t="shared" ca="1" si="21"/>
        <v>0</v>
      </c>
      <c r="G256" s="43">
        <f t="shared" ca="1" si="27"/>
        <v>10023.263759177466</v>
      </c>
      <c r="H256">
        <f t="shared" ca="1" si="22"/>
        <v>55.573205448453209</v>
      </c>
    </row>
    <row r="257" spans="1:8" x14ac:dyDescent="0.2">
      <c r="A257">
        <f t="shared" si="23"/>
        <v>0.98400000000000076</v>
      </c>
      <c r="B257">
        <f t="shared" ca="1" si="24"/>
        <v>133.42962240658468</v>
      </c>
      <c r="C257" s="40">
        <f t="shared" ca="1" si="25"/>
        <v>0.78814460141660336</v>
      </c>
      <c r="D257" s="44">
        <f ca="1">_xlfn.NORM.S.DIST(((LN(B257/$B$2)+($B$3-$B$4+($B$5^2)/2)*$B$6)/$B$4*SQRT($B$6)),TRUE)</f>
        <v>1</v>
      </c>
      <c r="E257" s="41">
        <f t="shared" ca="1" si="26"/>
        <v>0</v>
      </c>
      <c r="F257" s="42">
        <f t="shared" ca="1" si="21"/>
        <v>0</v>
      </c>
      <c r="G257" s="43">
        <f t="shared" ca="1" si="27"/>
        <v>10023.263759177466</v>
      </c>
      <c r="H257">
        <f t="shared" ca="1" si="22"/>
        <v>55.616834657342238</v>
      </c>
    </row>
    <row r="258" spans="1:8" x14ac:dyDescent="0.2">
      <c r="A258">
        <f t="shared" si="23"/>
        <v>0.98800000000000077</v>
      </c>
      <c r="B258">
        <f t="shared" ca="1" si="24"/>
        <v>133.62625988115437</v>
      </c>
      <c r="C258" s="40">
        <f t="shared" ca="1" si="25"/>
        <v>0.78814460141660336</v>
      </c>
      <c r="D258" s="44">
        <f ca="1">_xlfn.NORM.S.DIST(((LN(B258/$B$2)+($B$3-$B$4+($B$5^2)/2)*$B$6)/$B$4*SQRT($B$6)),TRUE)</f>
        <v>1</v>
      </c>
      <c r="E258" s="41">
        <f t="shared" ca="1" si="26"/>
        <v>0</v>
      </c>
      <c r="F258" s="42">
        <f t="shared" ca="1" si="21"/>
        <v>0</v>
      </c>
      <c r="G258" s="43">
        <f t="shared" ca="1" si="27"/>
        <v>10023.263759177466</v>
      </c>
      <c r="H258">
        <f t="shared" ca="1" si="22"/>
        <v>55.811515556348823</v>
      </c>
    </row>
    <row r="259" spans="1:8" x14ac:dyDescent="0.2">
      <c r="A259">
        <f t="shared" si="23"/>
        <v>0.99200000000000077</v>
      </c>
      <c r="B259">
        <f t="shared" ca="1" si="24"/>
        <v>131.90405136157497</v>
      </c>
      <c r="C259" s="40">
        <f t="shared" ca="1" si="25"/>
        <v>0.78814460141660336</v>
      </c>
      <c r="D259" s="44">
        <f ca="1">_xlfn.NORM.S.DIST(((LN(B259/$B$2)+($B$3-$B$4+($B$5^2)/2)*$B$6)/$B$4*SQRT($B$6)),TRUE)</f>
        <v>1</v>
      </c>
      <c r="E259" s="41">
        <f t="shared" ca="1" si="26"/>
        <v>0</v>
      </c>
      <c r="F259" s="42">
        <f t="shared" ca="1" si="21"/>
        <v>0</v>
      </c>
      <c r="G259" s="43">
        <f t="shared" ca="1" si="27"/>
        <v>10023.263759177466</v>
      </c>
      <c r="H259">
        <f t="shared" ca="1" si="22"/>
        <v>54.106443297857837</v>
      </c>
    </row>
    <row r="260" spans="1:8" x14ac:dyDescent="0.2">
      <c r="A260">
        <f t="shared" si="23"/>
        <v>0.99600000000000077</v>
      </c>
      <c r="B260">
        <f t="shared" ca="1" si="24"/>
        <v>132.69284151338894</v>
      </c>
      <c r="C260" s="40">
        <f t="shared" ca="1" si="25"/>
        <v>0.78814460141660336</v>
      </c>
      <c r="D260" s="44">
        <f ca="1">_xlfn.NORM.S.DIST(((LN(B260/$B$2)+($B$3-$B$4+($B$5^2)/2)*$B$6)/$B$4*SQRT($B$6)),TRUE)</f>
        <v>1</v>
      </c>
      <c r="E260" s="41">
        <f t="shared" ca="1" si="26"/>
        <v>0</v>
      </c>
      <c r="F260" s="42">
        <f t="shared" ca="1" si="21"/>
        <v>0</v>
      </c>
      <c r="G260" s="43">
        <f t="shared" ca="1" si="27"/>
        <v>10023.263759177466</v>
      </c>
      <c r="H260">
        <f t="shared" ca="1" si="22"/>
        <v>54.887384856524235</v>
      </c>
    </row>
    <row r="261" spans="1:8" x14ac:dyDescent="0.2">
      <c r="A261">
        <f t="shared" si="23"/>
        <v>1.0000000000000007</v>
      </c>
      <c r="B261">
        <f t="shared" ca="1" si="24"/>
        <v>133.33480100789723</v>
      </c>
      <c r="C261" s="40">
        <f t="shared" ca="1" si="25"/>
        <v>0.78814460141660336</v>
      </c>
      <c r="D261" s="44">
        <f ca="1">_xlfn.NORM.S.DIST(((LN(B261/$B$2)+($B$3-$B$4+($B$5^2)/2)*$B$6)/$B$4*SQRT($B$6)),TRUE)</f>
        <v>1</v>
      </c>
      <c r="E261" s="41">
        <f t="shared" ca="1" si="26"/>
        <v>0</v>
      </c>
      <c r="F261" s="42">
        <f t="shared" ca="1" si="21"/>
        <v>0</v>
      </c>
      <c r="G261" s="43">
        <f t="shared" ca="1" si="27"/>
        <v>10023.263759177466</v>
      </c>
      <c r="H261">
        <f ca="1">(B261*EXP(-$B$4*$B$6)*D261)-($B$2*EXP(-$B$3*$B$6)*C261)</f>
        <v>55.522956747335868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D</vt:lpstr>
      <vt:lpstr>U</vt:lpstr>
      <vt:lpstr>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2019-11-30T16:52:07Z</dcterms:created>
  <dcterms:modified xsi:type="dcterms:W3CDTF">2019-12-21T07:20:43Z</dcterms:modified>
</cp:coreProperties>
</file>