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37A34F49-B0FD-4BA4-BAA3-7EE32BEAB0E3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united states" sheetId="22" r:id="rId1"/>
    <sheet name="new york" sheetId="23" r:id="rId2"/>
    <sheet name="philippines" sheetId="20" r:id="rId3"/>
    <sheet name="auralia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4" l="1"/>
  <c r="C51" i="24"/>
  <c r="B54" i="24"/>
  <c r="B45" i="24"/>
  <c r="B22" i="24"/>
  <c r="C50" i="24"/>
  <c r="C52" i="24"/>
  <c r="C53" i="24"/>
  <c r="C49" i="24"/>
  <c r="C41" i="24"/>
  <c r="C42" i="24"/>
  <c r="C43" i="24"/>
  <c r="C44" i="24"/>
  <c r="C40" i="24"/>
  <c r="C34" i="24"/>
  <c r="C35" i="24"/>
  <c r="C33" i="24"/>
  <c r="C27" i="24"/>
  <c r="C28" i="24"/>
  <c r="C26" i="24"/>
  <c r="C18" i="24"/>
  <c r="C19" i="24"/>
  <c r="C20" i="24"/>
  <c r="C21" i="24"/>
  <c r="C17" i="24"/>
  <c r="C11" i="24"/>
  <c r="C12" i="24"/>
  <c r="C10" i="24"/>
  <c r="B7" i="23"/>
  <c r="B6" i="23" s="1"/>
  <c r="B3" i="23"/>
  <c r="B4" i="23" s="1"/>
  <c r="B5" i="23" s="1"/>
  <c r="C3" i="24" l="1"/>
  <c r="C5" i="24"/>
  <c r="B8" i="23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C4" i="22"/>
  <c r="C5" i="22"/>
  <c r="C6" i="22"/>
  <c r="C7" i="22"/>
  <c r="C8" i="22"/>
  <c r="C9" i="22"/>
  <c r="C3" i="22"/>
  <c r="I11" i="20"/>
  <c r="H11" i="20" s="1"/>
  <c r="C78" i="20"/>
  <c r="C77" i="20"/>
  <c r="B79" i="20"/>
  <c r="C72" i="20"/>
  <c r="C71" i="20"/>
  <c r="B73" i="20"/>
  <c r="C61" i="20"/>
  <c r="C62" i="20"/>
  <c r="C63" i="20"/>
  <c r="C64" i="20"/>
  <c r="C65" i="20"/>
  <c r="C66" i="20"/>
  <c r="C60" i="20"/>
  <c r="C49" i="20"/>
  <c r="C50" i="20"/>
  <c r="C51" i="20"/>
  <c r="C52" i="20"/>
  <c r="C53" i="20"/>
  <c r="C54" i="20"/>
  <c r="C55" i="20"/>
  <c r="C48" i="20"/>
  <c r="C38" i="20"/>
  <c r="C39" i="20"/>
  <c r="C40" i="20"/>
  <c r="C41" i="20"/>
  <c r="C42" i="20"/>
  <c r="C43" i="20"/>
  <c r="C37" i="20"/>
  <c r="B44" i="20"/>
  <c r="C27" i="20"/>
  <c r="C28" i="20"/>
  <c r="C29" i="20"/>
  <c r="C30" i="20"/>
  <c r="C31" i="20"/>
  <c r="C32" i="20"/>
  <c r="C26" i="20"/>
  <c r="B33" i="20"/>
  <c r="C16" i="20"/>
  <c r="C17" i="20"/>
  <c r="C18" i="20"/>
  <c r="C19" i="20"/>
  <c r="C20" i="20"/>
  <c r="C21" i="20"/>
  <c r="C15" i="20"/>
  <c r="B22" i="20"/>
  <c r="C4" i="20"/>
  <c r="C5" i="20"/>
  <c r="C6" i="20"/>
  <c r="I6" i="20" s="1"/>
  <c r="C7" i="20"/>
  <c r="C8" i="20"/>
  <c r="C9" i="20"/>
  <c r="C10" i="20"/>
  <c r="C3" i="20"/>
  <c r="B11" i="20"/>
  <c r="C6" i="24" l="1"/>
  <c r="B5" i="24" s="1"/>
  <c r="B10" i="22"/>
  <c r="I4" i="20"/>
  <c r="H4" i="20" s="1"/>
  <c r="I10" i="20"/>
  <c r="H10" i="20" s="1"/>
  <c r="I9" i="20"/>
  <c r="H9" i="20" s="1"/>
  <c r="I8" i="20"/>
  <c r="H8" i="20" s="1"/>
  <c r="I5" i="20"/>
  <c r="H5" i="20" s="1"/>
  <c r="I7" i="20"/>
  <c r="I3" i="20"/>
  <c r="H3" i="20" s="1"/>
  <c r="H7" i="20"/>
  <c r="H6" i="20"/>
  <c r="B3" i="24" l="1"/>
  <c r="B4" i="24"/>
  <c r="B6" i="24" l="1"/>
</calcChain>
</file>

<file path=xl/sharedStrings.xml><?xml version="1.0" encoding="utf-8"?>
<sst xmlns="http://schemas.openxmlformats.org/spreadsheetml/2006/main" count="165" uniqueCount="43">
  <si>
    <t>Total</t>
  </si>
  <si>
    <t>Population</t>
  </si>
  <si>
    <t>Other</t>
  </si>
  <si>
    <t>Unaffiliated</t>
  </si>
  <si>
    <t>None</t>
  </si>
  <si>
    <t>Islam</t>
  </si>
  <si>
    <t>Protestantism</t>
  </si>
  <si>
    <t>Religion</t>
  </si>
  <si>
    <t>Percent</t>
  </si>
  <si>
    <t>Independent Catholicism</t>
  </si>
  <si>
    <t>Independent Catholic</t>
  </si>
  <si>
    <t>Roman Catholicism</t>
  </si>
  <si>
    <t>Buddhism</t>
  </si>
  <si>
    <t>Luzon</t>
  </si>
  <si>
    <t>Mindoro and Paragua</t>
  </si>
  <si>
    <t>West Visayas</t>
  </si>
  <si>
    <t>East Visayas</t>
  </si>
  <si>
    <t>Zamboanga</t>
  </si>
  <si>
    <t>North Mindanao</t>
  </si>
  <si>
    <t>Southern Frontier Territory</t>
  </si>
  <si>
    <t>Northern Frontier Territory</t>
  </si>
  <si>
    <t>Census year</t>
  </si>
  <si>
    <t>Growth rate</t>
  </si>
  <si>
    <t>Census</t>
  </si>
  <si>
    <t>Pop.</t>
  </si>
  <si>
    <t>%±</t>
  </si>
  <si>
    <t>—</t>
  </si>
  <si>
    <t>OTL Population</t>
  </si>
  <si>
    <t>TTL Population</t>
  </si>
  <si>
    <t>Race</t>
  </si>
  <si>
    <t>White</t>
  </si>
  <si>
    <t>Black</t>
  </si>
  <si>
    <t>New Utrecht</t>
  </si>
  <si>
    <t>Witwatersrand</t>
  </si>
  <si>
    <t>Auralia</t>
  </si>
  <si>
    <t>Indian</t>
  </si>
  <si>
    <t>Half-Breed</t>
  </si>
  <si>
    <t>Uysburg</t>
  </si>
  <si>
    <t>Asian</t>
  </si>
  <si>
    <t>Laurent Marc</t>
  </si>
  <si>
    <t>South Nassau</t>
  </si>
  <si>
    <t>New Delft</t>
  </si>
  <si>
    <t>Colored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</si>
</sst>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10" fontId="2" fillId="0" borderId="0" xfId="2" applyNumberFormat="1" applyFont="1"/>
    <xf numFmtId="10" fontId="1" fillId="0" borderId="0" xfId="2" applyNumberFormat="1" applyFont="1"/>
    <xf numFmtId="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US Population,</a:t>
            </a:r>
            <a:r>
              <a:rPr lang="en-CA" baseline="0"/>
              <a:t> by Census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'united states'!$B$1</c:f>
              <c:strCache>
                <c:ptCount val="1"/>
                <c:pt idx="0">
                  <c:v>TTL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states'!$B$2:$B$25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11866020</c:v>
                </c:pt>
                <c:pt idx="5">
                  <c:v>16069453</c:v>
                </c:pt>
                <c:pt idx="6">
                  <c:v>21691876</c:v>
                </c:pt>
                <c:pt idx="7">
                  <c:v>28943321</c:v>
                </c:pt>
                <c:pt idx="8">
                  <c:v>30739254.068050001</c:v>
                </c:pt>
                <c:pt idx="9">
                  <c:v>32535187.136100002</c:v>
                </c:pt>
                <c:pt idx="10">
                  <c:v>38300422.296616919</c:v>
                </c:pt>
                <c:pt idx="11">
                  <c:v>47978939.010972016</c:v>
                </c:pt>
                <c:pt idx="12">
                  <c:v>62031970.247285716</c:v>
                </c:pt>
                <c:pt idx="13">
                  <c:v>69531635.450182557</c:v>
                </c:pt>
                <c:pt idx="14">
                  <c:v>84849454.739857763</c:v>
                </c:pt>
                <c:pt idx="15">
                  <c:v>100546603.86673145</c:v>
                </c:pt>
                <c:pt idx="16">
                  <c:v>130911678.23448436</c:v>
                </c:pt>
                <c:pt idx="17">
                  <c:v>155130338.70786399</c:v>
                </c:pt>
                <c:pt idx="18">
                  <c:v>175793699.82375148</c:v>
                </c:pt>
                <c:pt idx="19">
                  <c:v>195974816.56351814</c:v>
                </c:pt>
                <c:pt idx="20">
                  <c:v>219060649.95470056</c:v>
                </c:pt>
                <c:pt idx="21">
                  <c:v>247867125.42374367</c:v>
                </c:pt>
                <c:pt idx="22">
                  <c:v>271935023.30238914</c:v>
                </c:pt>
                <c:pt idx="23">
                  <c:v>291922247.51511472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17C-9244-546F80658AAD}"/>
            </c:ext>
          </c:extLst>
        </c:ser>
        <c:ser>
          <c:idx val="2"/>
          <c:order val="2"/>
          <c:tx>
            <c:strRef>
              <c:f>'united states'!$D$1</c:f>
              <c:strCache>
                <c:ptCount val="1"/>
                <c:pt idx="0">
                  <c:v>OTL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'united states'!$A$2:$A$25</c:f>
              <c:numCache>
                <c:formatCode>General</c:formatCode>
                <c:ptCount val="24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</c:numCache>
            </c:numRef>
          </c:cat>
          <c:val>
            <c:numRef>
              <c:f>'united states'!$D$2:$D$25</c:f>
              <c:numCache>
                <c:formatCode>#,##0</c:formatCode>
                <c:ptCount val="24"/>
                <c:pt idx="0">
                  <c:v>3929214</c:v>
                </c:pt>
                <c:pt idx="1">
                  <c:v>5308483</c:v>
                </c:pt>
                <c:pt idx="2">
                  <c:v>7239881</c:v>
                </c:pt>
                <c:pt idx="3">
                  <c:v>9638453</c:v>
                </c:pt>
                <c:pt idx="4">
                  <c:v>12866020</c:v>
                </c:pt>
                <c:pt idx="5">
                  <c:v>17069453</c:v>
                </c:pt>
                <c:pt idx="6">
                  <c:v>23191876</c:v>
                </c:pt>
                <c:pt idx="7">
                  <c:v>31443321</c:v>
                </c:pt>
                <c:pt idx="8">
                  <c:v>38558371</c:v>
                </c:pt>
                <c:pt idx="9">
                  <c:v>50189209</c:v>
                </c:pt>
                <c:pt idx="10">
                  <c:v>62979766</c:v>
                </c:pt>
                <c:pt idx="11">
                  <c:v>76212168</c:v>
                </c:pt>
                <c:pt idx="12">
                  <c:v>92228496</c:v>
                </c:pt>
                <c:pt idx="13">
                  <c:v>106021537</c:v>
                </c:pt>
                <c:pt idx="14">
                  <c:v>123202624</c:v>
                </c:pt>
                <c:pt idx="15">
                  <c:v>132164569</c:v>
                </c:pt>
                <c:pt idx="16">
                  <c:v>151325798</c:v>
                </c:pt>
                <c:pt idx="17">
                  <c:v>179323175</c:v>
                </c:pt>
                <c:pt idx="18">
                  <c:v>203211926</c:v>
                </c:pt>
                <c:pt idx="19">
                  <c:v>226545805</c:v>
                </c:pt>
                <c:pt idx="20">
                  <c:v>248709873</c:v>
                </c:pt>
                <c:pt idx="21">
                  <c:v>281421906</c:v>
                </c:pt>
                <c:pt idx="22">
                  <c:v>308745538</c:v>
                </c:pt>
                <c:pt idx="23">
                  <c:v>331449281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417C-9244-546F8065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652015"/>
        <c:axId val="1058650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'united states'!$A$1</c15:sqref>
                        </c15:formulaRef>
                      </c:ext>
                    </c:extLst>
                    <c:strCache>
                      <c:ptCount val="1"/>
                      <c:pt idx="0">
                        <c:v>Census 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'united states'!$A$2:$A$25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1790</c:v>
                      </c:pt>
                      <c:pt idx="1">
                        <c:v>1800</c:v>
                      </c:pt>
                      <c:pt idx="2">
                        <c:v>1810</c:v>
                      </c:pt>
                      <c:pt idx="3">
                        <c:v>1820</c:v>
                      </c:pt>
                      <c:pt idx="4">
                        <c:v>1830</c:v>
                      </c:pt>
                      <c:pt idx="5">
                        <c:v>1840</c:v>
                      </c:pt>
                      <c:pt idx="6">
                        <c:v>1850</c:v>
                      </c:pt>
                      <c:pt idx="7">
                        <c:v>1860</c:v>
                      </c:pt>
                      <c:pt idx="8">
                        <c:v>1870</c:v>
                      </c:pt>
                      <c:pt idx="9">
                        <c:v>1880</c:v>
                      </c:pt>
                      <c:pt idx="10">
                        <c:v>1890</c:v>
                      </c:pt>
                      <c:pt idx="11">
                        <c:v>1900</c:v>
                      </c:pt>
                      <c:pt idx="12">
                        <c:v>1910</c:v>
                      </c:pt>
                      <c:pt idx="13">
                        <c:v>1920</c:v>
                      </c:pt>
                      <c:pt idx="14">
                        <c:v>1930</c:v>
                      </c:pt>
                      <c:pt idx="15">
                        <c:v>1940</c:v>
                      </c:pt>
                      <c:pt idx="16">
                        <c:v>1950</c:v>
                      </c:pt>
                      <c:pt idx="17">
                        <c:v>1960</c:v>
                      </c:pt>
                      <c:pt idx="18">
                        <c:v>1970</c:v>
                      </c:pt>
                      <c:pt idx="19">
                        <c:v>1980</c:v>
                      </c:pt>
                      <c:pt idx="20">
                        <c:v>1990</c:v>
                      </c:pt>
                      <c:pt idx="21">
                        <c:v>2000</c:v>
                      </c:pt>
                      <c:pt idx="22">
                        <c:v>2010</c:v>
                      </c:pt>
                      <c:pt idx="23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59-417C-9244-546F80658AAD}"/>
                  </c:ext>
                </c:extLst>
              </c15:ser>
            </c15:filteredLineSeries>
          </c:ext>
        </c:extLst>
      </c:lineChart>
      <c:catAx>
        <c:axId val="10586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009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58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</xdr:colOff>
      <xdr:row>3</xdr:row>
      <xdr:rowOff>156210</xdr:rowOff>
    </xdr:from>
    <xdr:to>
      <xdr:col>12</xdr:col>
      <xdr:colOff>97155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1093-4131-9405-4E9C-6D72D361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5A268-81B3-4BC3-AB86-45DD879516A6}">
  <dimension ref="A1:D26"/>
  <sheetViews>
    <sheetView workbookViewId="0">
      <selection activeCell="C17" sqref="C17"/>
    </sheetView>
  </sheetViews>
  <sheetFormatPr defaultRowHeight="14.4" x14ac:dyDescent="0.55000000000000004"/>
  <cols>
    <col min="1" max="1" width="10.05078125" bestFit="1" customWidth="1"/>
    <col min="2" max="2" width="10.62890625" bestFit="1" customWidth="1"/>
    <col min="4" max="4" width="10.62890625" bestFit="1" customWidth="1"/>
  </cols>
  <sheetData>
    <row r="1" spans="1:4" x14ac:dyDescent="0.55000000000000004">
      <c r="A1" t="s">
        <v>21</v>
      </c>
      <c r="B1" t="s">
        <v>28</v>
      </c>
      <c r="C1" t="s">
        <v>22</v>
      </c>
      <c r="D1" t="s">
        <v>27</v>
      </c>
    </row>
    <row r="2" spans="1:4" x14ac:dyDescent="0.55000000000000004">
      <c r="A2">
        <v>1790</v>
      </c>
      <c r="B2" s="1">
        <v>3929214</v>
      </c>
      <c r="C2" s="4">
        <v>0.41320000000000001</v>
      </c>
      <c r="D2" s="1">
        <v>3929214</v>
      </c>
    </row>
    <row r="3" spans="1:4" x14ac:dyDescent="0.55000000000000004">
      <c r="A3">
        <v>1800</v>
      </c>
      <c r="B3" s="1">
        <v>5308483</v>
      </c>
      <c r="C3" s="4">
        <f>(B3-B2)/B2</f>
        <v>0.35102923892666577</v>
      </c>
      <c r="D3" s="1">
        <v>5308483</v>
      </c>
    </row>
    <row r="4" spans="1:4" x14ac:dyDescent="0.55000000000000004">
      <c r="A4">
        <v>1810</v>
      </c>
      <c r="B4" s="1">
        <v>7239881</v>
      </c>
      <c r="C4" s="4">
        <f t="shared" ref="C4:C9" si="0">(B4-B3)/B3</f>
        <v>0.36383237923150552</v>
      </c>
      <c r="D4" s="1">
        <v>7239881</v>
      </c>
    </row>
    <row r="5" spans="1:4" x14ac:dyDescent="0.55000000000000004">
      <c r="A5">
        <v>1820</v>
      </c>
      <c r="B5" s="1">
        <v>9638453</v>
      </c>
      <c r="C5" s="4">
        <f t="shared" si="0"/>
        <v>0.33129992053736795</v>
      </c>
      <c r="D5" s="1">
        <v>9638453</v>
      </c>
    </row>
    <row r="6" spans="1:4" x14ac:dyDescent="0.55000000000000004">
      <c r="A6">
        <v>1830</v>
      </c>
      <c r="B6" s="1">
        <v>11866020</v>
      </c>
      <c r="C6" s="4">
        <f t="shared" si="0"/>
        <v>0.23111250322017443</v>
      </c>
      <c r="D6" s="1">
        <v>12866020</v>
      </c>
    </row>
    <row r="7" spans="1:4" x14ac:dyDescent="0.55000000000000004">
      <c r="A7">
        <v>1840</v>
      </c>
      <c r="B7" s="1">
        <v>16069453</v>
      </c>
      <c r="C7" s="4">
        <f t="shared" si="0"/>
        <v>0.35424118617699951</v>
      </c>
      <c r="D7" s="1">
        <v>17069453</v>
      </c>
    </row>
    <row r="8" spans="1:4" x14ac:dyDescent="0.55000000000000004">
      <c r="A8">
        <v>1850</v>
      </c>
      <c r="B8" s="1">
        <v>21691876</v>
      </c>
      <c r="C8" s="4">
        <f t="shared" si="0"/>
        <v>0.34988266246523764</v>
      </c>
      <c r="D8" s="1">
        <v>23191876</v>
      </c>
    </row>
    <row r="9" spans="1:4" x14ac:dyDescent="0.55000000000000004">
      <c r="A9">
        <v>1860</v>
      </c>
      <c r="B9" s="1">
        <v>28943321</v>
      </c>
      <c r="C9" s="4">
        <f t="shared" si="0"/>
        <v>0.33429312430146657</v>
      </c>
      <c r="D9" s="1">
        <v>31443321</v>
      </c>
    </row>
    <row r="10" spans="1:4" x14ac:dyDescent="0.55000000000000004">
      <c r="A10">
        <v>1870</v>
      </c>
      <c r="B10" s="1">
        <f>(B9+B11)/2</f>
        <v>30739254.068050001</v>
      </c>
      <c r="C10" s="4"/>
      <c r="D10" s="1">
        <v>38558371</v>
      </c>
    </row>
    <row r="11" spans="1:4" x14ac:dyDescent="0.55000000000000004">
      <c r="A11">
        <v>1880</v>
      </c>
      <c r="B11" s="1">
        <f>B9*(1+C11)</f>
        <v>32535187.136100002</v>
      </c>
      <c r="C11" s="4">
        <v>0.1241</v>
      </c>
      <c r="D11" s="1">
        <v>50189209</v>
      </c>
    </row>
    <row r="12" spans="1:4" x14ac:dyDescent="0.55000000000000004">
      <c r="A12">
        <v>1890</v>
      </c>
      <c r="B12" s="1">
        <f>B11*(1+C12)</f>
        <v>38300422.296616919</v>
      </c>
      <c r="C12" s="4">
        <v>0.1772</v>
      </c>
      <c r="D12" s="1">
        <v>62979766</v>
      </c>
    </row>
    <row r="13" spans="1:4" x14ac:dyDescent="0.55000000000000004">
      <c r="A13">
        <v>1900</v>
      </c>
      <c r="B13" s="1">
        <f t="shared" ref="B13:B25" si="1">B12*(1+C13)</f>
        <v>47978939.010972016</v>
      </c>
      <c r="C13" s="4">
        <v>0.25269999999999998</v>
      </c>
      <c r="D13" s="1">
        <v>76212168</v>
      </c>
    </row>
    <row r="14" spans="1:4" x14ac:dyDescent="0.55000000000000004">
      <c r="A14">
        <v>1910</v>
      </c>
      <c r="B14" s="1">
        <f t="shared" si="1"/>
        <v>62031970.247285716</v>
      </c>
      <c r="C14" s="4">
        <v>0.29289999999999999</v>
      </c>
      <c r="D14" s="1">
        <v>92228496</v>
      </c>
    </row>
    <row r="15" spans="1:4" x14ac:dyDescent="0.55000000000000004">
      <c r="A15">
        <v>1920</v>
      </c>
      <c r="B15" s="1">
        <f t="shared" si="1"/>
        <v>69531635.450182557</v>
      </c>
      <c r="C15" s="4">
        <v>0.12089999999999999</v>
      </c>
      <c r="D15" s="1">
        <v>106021537</v>
      </c>
    </row>
    <row r="16" spans="1:4" x14ac:dyDescent="0.55000000000000004">
      <c r="A16">
        <v>1930</v>
      </c>
      <c r="B16" s="1">
        <f t="shared" si="1"/>
        <v>84849454.739857763</v>
      </c>
      <c r="C16" s="4">
        <v>0.2203</v>
      </c>
      <c r="D16" s="1">
        <v>123202624</v>
      </c>
    </row>
    <row r="17" spans="1:4" x14ac:dyDescent="0.55000000000000004">
      <c r="A17">
        <v>1940</v>
      </c>
      <c r="B17" s="1">
        <f t="shared" si="1"/>
        <v>100546603.86673145</v>
      </c>
      <c r="C17" s="4">
        <v>0.185</v>
      </c>
      <c r="D17" s="1">
        <v>132164569</v>
      </c>
    </row>
    <row r="18" spans="1:4" x14ac:dyDescent="0.55000000000000004">
      <c r="A18">
        <v>1950</v>
      </c>
      <c r="B18" s="1">
        <f t="shared" si="1"/>
        <v>130911678.23448436</v>
      </c>
      <c r="C18" s="4">
        <v>0.30199999999999999</v>
      </c>
      <c r="D18" s="1">
        <v>151325798</v>
      </c>
    </row>
    <row r="19" spans="1:4" x14ac:dyDescent="0.55000000000000004">
      <c r="A19">
        <v>1960</v>
      </c>
      <c r="B19" s="1">
        <f t="shared" si="1"/>
        <v>155130338.70786399</v>
      </c>
      <c r="C19" s="4">
        <v>0.185</v>
      </c>
      <c r="D19" s="1">
        <v>179323175</v>
      </c>
    </row>
    <row r="20" spans="1:4" x14ac:dyDescent="0.55000000000000004">
      <c r="A20">
        <v>1970</v>
      </c>
      <c r="B20" s="1">
        <f t="shared" si="1"/>
        <v>175793699.82375148</v>
      </c>
      <c r="C20" s="4">
        <v>0.13320000000000001</v>
      </c>
      <c r="D20" s="1">
        <v>203211926</v>
      </c>
    </row>
    <row r="21" spans="1:4" x14ac:dyDescent="0.55000000000000004">
      <c r="A21">
        <v>1980</v>
      </c>
      <c r="B21" s="1">
        <f t="shared" si="1"/>
        <v>195974816.56351814</v>
      </c>
      <c r="C21" s="4">
        <v>0.1148</v>
      </c>
      <c r="D21" s="1">
        <v>226545805</v>
      </c>
    </row>
    <row r="22" spans="1:4" x14ac:dyDescent="0.55000000000000004">
      <c r="A22">
        <v>1990</v>
      </c>
      <c r="B22" s="1">
        <f t="shared" si="1"/>
        <v>219060649.95470056</v>
      </c>
      <c r="C22" s="4">
        <v>0.1178</v>
      </c>
      <c r="D22" s="1">
        <v>248709873</v>
      </c>
    </row>
    <row r="23" spans="1:4" x14ac:dyDescent="0.55000000000000004">
      <c r="A23">
        <v>2000</v>
      </c>
      <c r="B23" s="1">
        <f t="shared" si="1"/>
        <v>247867125.42374367</v>
      </c>
      <c r="C23" s="4">
        <v>0.13150000000000001</v>
      </c>
      <c r="D23" s="1">
        <v>281421906</v>
      </c>
    </row>
    <row r="24" spans="1:4" x14ac:dyDescent="0.55000000000000004">
      <c r="A24">
        <v>2010</v>
      </c>
      <c r="B24" s="1">
        <f t="shared" si="1"/>
        <v>271935023.30238914</v>
      </c>
      <c r="C24" s="4">
        <v>9.7100000000000006E-2</v>
      </c>
      <c r="D24" s="1">
        <v>308745538</v>
      </c>
    </row>
    <row r="25" spans="1:4" x14ac:dyDescent="0.55000000000000004">
      <c r="A25">
        <v>2020</v>
      </c>
      <c r="B25" s="1">
        <f t="shared" si="1"/>
        <v>291922247.51511472</v>
      </c>
      <c r="C25" s="4">
        <v>7.3499999999999996E-2</v>
      </c>
      <c r="D25" s="1">
        <v>331449281</v>
      </c>
    </row>
    <row r="26" spans="1:4" x14ac:dyDescent="0.55000000000000004">
      <c r="B2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77C4-FFFA-43C5-947A-0D48D6B2EC70}">
  <dimension ref="A1:C22"/>
  <sheetViews>
    <sheetView workbookViewId="0">
      <selection activeCell="E14" sqref="E14"/>
    </sheetView>
  </sheetViews>
  <sheetFormatPr defaultRowHeight="14.4" x14ac:dyDescent="0.55000000000000004"/>
  <cols>
    <col min="2" max="2" width="9.62890625" bestFit="1" customWidth="1"/>
  </cols>
  <sheetData>
    <row r="1" spans="1:3" x14ac:dyDescent="0.55000000000000004">
      <c r="A1" t="s">
        <v>23</v>
      </c>
      <c r="B1" t="s">
        <v>24</v>
      </c>
      <c r="C1" t="s">
        <v>25</v>
      </c>
    </row>
    <row r="2" spans="1:3" x14ac:dyDescent="0.55000000000000004">
      <c r="A2">
        <v>1830</v>
      </c>
      <c r="B2" s="1">
        <v>552237</v>
      </c>
      <c r="C2" t="s">
        <v>26</v>
      </c>
    </row>
    <row r="3" spans="1:3" x14ac:dyDescent="0.55000000000000004">
      <c r="A3">
        <v>1840</v>
      </c>
      <c r="B3" s="1">
        <f>B2*(1+C3)</f>
        <v>739997.58000000007</v>
      </c>
      <c r="C3" s="4">
        <v>0.34</v>
      </c>
    </row>
    <row r="4" spans="1:3" x14ac:dyDescent="0.55000000000000004">
      <c r="A4">
        <v>1850</v>
      </c>
      <c r="B4" s="1">
        <f t="shared" ref="B4:B21" si="0">B3*(1+C4)</f>
        <v>1127016.3143400003</v>
      </c>
      <c r="C4" s="4">
        <v>0.52300000000000002</v>
      </c>
    </row>
    <row r="5" spans="1:3" x14ac:dyDescent="0.55000000000000004">
      <c r="A5">
        <v>1860</v>
      </c>
      <c r="B5" s="1">
        <f t="shared" si="0"/>
        <v>1754764.4014273803</v>
      </c>
      <c r="C5" s="4">
        <v>0.55700000000000005</v>
      </c>
    </row>
    <row r="6" spans="1:3" x14ac:dyDescent="0.55000000000000004">
      <c r="B6" s="1">
        <f>(B5+B7)/2</f>
        <v>2054829.1140714623</v>
      </c>
      <c r="C6" s="4"/>
    </row>
    <row r="7" spans="1:3" x14ac:dyDescent="0.55000000000000004">
      <c r="A7">
        <v>1880</v>
      </c>
      <c r="B7" s="1">
        <f>B5*(1+C7)</f>
        <v>2354893.8267155443</v>
      </c>
      <c r="C7" s="4">
        <v>0.34200000000000003</v>
      </c>
    </row>
    <row r="8" spans="1:3" x14ac:dyDescent="0.55000000000000004">
      <c r="A8">
        <v>1890</v>
      </c>
      <c r="B8" s="1">
        <f t="shared" si="0"/>
        <v>3068426.6562103541</v>
      </c>
      <c r="C8" s="4">
        <v>0.30299999999999999</v>
      </c>
    </row>
    <row r="9" spans="1:3" x14ac:dyDescent="0.55000000000000004">
      <c r="A9">
        <v>1900</v>
      </c>
      <c r="B9" s="1">
        <f t="shared" si="0"/>
        <v>4176128.6791022918</v>
      </c>
      <c r="C9" s="4">
        <v>0.36099999999999999</v>
      </c>
    </row>
    <row r="10" spans="1:3" x14ac:dyDescent="0.55000000000000004">
      <c r="A10">
        <v>1910</v>
      </c>
      <c r="B10" s="1">
        <f t="shared" si="0"/>
        <v>5783938.2205566745</v>
      </c>
      <c r="C10" s="4">
        <v>0.38500000000000001</v>
      </c>
    </row>
    <row r="11" spans="1:3" x14ac:dyDescent="0.55000000000000004">
      <c r="A11">
        <v>1920</v>
      </c>
      <c r="B11" s="1">
        <f t="shared" si="0"/>
        <v>6200381.7724367557</v>
      </c>
      <c r="C11" s="4">
        <v>7.1999999999999995E-2</v>
      </c>
    </row>
    <row r="12" spans="1:3" x14ac:dyDescent="0.55000000000000004">
      <c r="A12">
        <v>1930</v>
      </c>
      <c r="B12" s="1">
        <f t="shared" si="0"/>
        <v>7434257.7451516706</v>
      </c>
      <c r="C12" s="4">
        <v>0.19900000000000001</v>
      </c>
    </row>
    <row r="13" spans="1:3" x14ac:dyDescent="0.55000000000000004">
      <c r="A13">
        <v>1940</v>
      </c>
      <c r="B13" s="1">
        <f t="shared" si="0"/>
        <v>9753746.1616389919</v>
      </c>
      <c r="C13" s="4">
        <v>0.312</v>
      </c>
    </row>
    <row r="14" spans="1:3" x14ac:dyDescent="0.55000000000000004">
      <c r="A14">
        <v>1950</v>
      </c>
      <c r="B14" s="1">
        <f t="shared" si="0"/>
        <v>11831294.094068099</v>
      </c>
      <c r="C14" s="4">
        <v>0.21299999999999999</v>
      </c>
    </row>
    <row r="15" spans="1:3" x14ac:dyDescent="0.55000000000000004">
      <c r="A15">
        <v>1960</v>
      </c>
      <c r="B15" s="1">
        <f t="shared" si="0"/>
        <v>13653313.384554585</v>
      </c>
      <c r="C15" s="4">
        <v>0.154</v>
      </c>
    </row>
    <row r="16" spans="1:3" x14ac:dyDescent="0.55000000000000004">
      <c r="A16">
        <v>1970</v>
      </c>
      <c r="B16" s="1">
        <f>B15*(1+C16)</f>
        <v>15182484.4836247</v>
      </c>
      <c r="C16" s="4">
        <v>0.112</v>
      </c>
    </row>
    <row r="17" spans="1:3" x14ac:dyDescent="0.55000000000000004">
      <c r="A17">
        <v>1980</v>
      </c>
      <c r="B17" s="1">
        <f t="shared" si="0"/>
        <v>15804966.347453313</v>
      </c>
      <c r="C17" s="4">
        <v>4.1000000000000002E-2</v>
      </c>
    </row>
    <row r="18" spans="1:3" x14ac:dyDescent="0.55000000000000004">
      <c r="A18">
        <v>1990</v>
      </c>
      <c r="B18" s="1">
        <f t="shared" si="0"/>
        <v>16263310.371529458</v>
      </c>
      <c r="C18" s="4">
        <v>2.9000000000000001E-2</v>
      </c>
    </row>
    <row r="19" spans="1:3" x14ac:dyDescent="0.55000000000000004">
      <c r="A19">
        <v>2000</v>
      </c>
      <c r="B19" s="1">
        <f t="shared" si="0"/>
        <v>17694481.68422405</v>
      </c>
      <c r="C19" s="4">
        <v>8.7999999999999995E-2</v>
      </c>
    </row>
    <row r="20" spans="1:3" x14ac:dyDescent="0.55000000000000004">
      <c r="A20">
        <v>2010</v>
      </c>
      <c r="B20" s="1">
        <f t="shared" si="0"/>
        <v>18243010.616434995</v>
      </c>
      <c r="C20" s="4">
        <v>3.1E-2</v>
      </c>
    </row>
    <row r="21" spans="1:3" x14ac:dyDescent="0.55000000000000004">
      <c r="A21">
        <v>2020</v>
      </c>
      <c r="B21" s="1">
        <f t="shared" si="0"/>
        <v>19447049.317119706</v>
      </c>
      <c r="C21" s="4">
        <v>6.6000000000000003E-2</v>
      </c>
    </row>
    <row r="22" spans="1:3" x14ac:dyDescent="0.55000000000000004">
      <c r="B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E7B8-0B0F-454D-9098-56AB6E752981}">
  <dimension ref="A1:M79"/>
  <sheetViews>
    <sheetView workbookViewId="0">
      <selection activeCell="G24" sqref="G24"/>
    </sheetView>
  </sheetViews>
  <sheetFormatPr defaultRowHeight="14.4" x14ac:dyDescent="0.55000000000000004"/>
  <cols>
    <col min="1" max="1" width="17.5234375" bestFit="1" customWidth="1"/>
    <col min="3" max="3" width="10.7890625" bestFit="1" customWidth="1"/>
    <col min="9" max="9" width="10.7890625" bestFit="1" customWidth="1"/>
  </cols>
  <sheetData>
    <row r="1" spans="1:13" x14ac:dyDescent="0.55000000000000004">
      <c r="A1" s="12" t="s">
        <v>13</v>
      </c>
      <c r="B1" s="12"/>
      <c r="C1" s="12"/>
      <c r="G1" t="s">
        <v>0</v>
      </c>
    </row>
    <row r="2" spans="1:13" x14ac:dyDescent="0.55000000000000004">
      <c r="A2" t="s">
        <v>7</v>
      </c>
      <c r="B2" t="s">
        <v>8</v>
      </c>
      <c r="C2" t="s">
        <v>1</v>
      </c>
      <c r="G2" t="s">
        <v>7</v>
      </c>
      <c r="H2" t="s">
        <v>8</v>
      </c>
      <c r="I2" t="s">
        <v>1</v>
      </c>
    </row>
    <row r="3" spans="1:13" x14ac:dyDescent="0.55000000000000004">
      <c r="A3" t="s">
        <v>10</v>
      </c>
      <c r="B3" s="4">
        <v>0.623</v>
      </c>
      <c r="C3" s="2">
        <f>B3*C$11</f>
        <v>23737546</v>
      </c>
      <c r="G3" t="s">
        <v>10</v>
      </c>
      <c r="H3" s="10">
        <f t="shared" ref="H3:H9" si="0">I3/I$11</f>
        <v>0.57030152648907517</v>
      </c>
      <c r="I3" s="3">
        <f>C3+C15+C26+C38+C48+C60+C71+C77</f>
        <v>47634435</v>
      </c>
    </row>
    <row r="4" spans="1:13" x14ac:dyDescent="0.55000000000000004">
      <c r="A4" t="s">
        <v>11</v>
      </c>
      <c r="B4" s="4">
        <v>0.16400000000000001</v>
      </c>
      <c r="C4" s="2">
        <f t="shared" ref="C4:C10" si="1">B4*C$11</f>
        <v>6248728</v>
      </c>
      <c r="G4" t="s">
        <v>11</v>
      </c>
      <c r="H4" s="10">
        <f t="shared" si="0"/>
        <v>0.18724507632445375</v>
      </c>
      <c r="I4" s="3">
        <f>C4+C18+C27+C37+C52+C61+C72+C78</f>
        <v>15639645</v>
      </c>
    </row>
    <row r="5" spans="1:13" x14ac:dyDescent="0.55000000000000004">
      <c r="A5" t="s">
        <v>6</v>
      </c>
      <c r="B5" s="4">
        <v>6.9000000000000006E-2</v>
      </c>
      <c r="C5" s="2">
        <f t="shared" si="1"/>
        <v>2629038</v>
      </c>
      <c r="G5" t="s">
        <v>6</v>
      </c>
      <c r="H5" s="10">
        <f t="shared" si="0"/>
        <v>7.316738700987728E-2</v>
      </c>
      <c r="I5" s="3">
        <f>C5+C17+C28+C39+C51+C62</f>
        <v>6111306</v>
      </c>
    </row>
    <row r="6" spans="1:13" x14ac:dyDescent="0.55000000000000004">
      <c r="A6" t="s">
        <v>12</v>
      </c>
      <c r="B6" s="4">
        <v>0.03</v>
      </c>
      <c r="C6" s="2">
        <f t="shared" si="1"/>
        <v>1143060</v>
      </c>
      <c r="G6" t="s">
        <v>12</v>
      </c>
      <c r="H6" s="10">
        <f t="shared" si="0"/>
        <v>3.2224148458545349E-2</v>
      </c>
      <c r="I6" s="3">
        <f>C6+C50</f>
        <v>2691522</v>
      </c>
    </row>
    <row r="7" spans="1:13" x14ac:dyDescent="0.55000000000000004">
      <c r="A7" t="s">
        <v>5</v>
      </c>
      <c r="B7" s="4">
        <v>4.0000000000000001E-3</v>
      </c>
      <c r="C7" s="2">
        <f t="shared" si="1"/>
        <v>152408</v>
      </c>
      <c r="G7" t="s">
        <v>5</v>
      </c>
      <c r="H7" s="10">
        <f t="shared" si="0"/>
        <v>4.6302436396288539E-2</v>
      </c>
      <c r="I7" s="3">
        <f>C7+C16+C29+C40+C49+C63</f>
        <v>3867411</v>
      </c>
    </row>
    <row r="8" spans="1:13" x14ac:dyDescent="0.55000000000000004">
      <c r="A8" t="s">
        <v>4</v>
      </c>
      <c r="B8" s="4">
        <v>2.5999999999999999E-2</v>
      </c>
      <c r="C8" s="2">
        <f t="shared" si="1"/>
        <v>990652</v>
      </c>
      <c r="G8" t="s">
        <v>4</v>
      </c>
      <c r="H8" s="10">
        <f t="shared" si="0"/>
        <v>2.2116264591439689E-2</v>
      </c>
      <c r="I8" s="3">
        <f>C8+C19+C30+C41+C53+C64</f>
        <v>1847261</v>
      </c>
    </row>
    <row r="9" spans="1:13" x14ac:dyDescent="0.55000000000000004">
      <c r="A9" t="s">
        <v>3</v>
      </c>
      <c r="B9" s="4">
        <v>3.1E-2</v>
      </c>
      <c r="C9" s="2">
        <f t="shared" si="1"/>
        <v>1181162</v>
      </c>
      <c r="G9" t="s">
        <v>3</v>
      </c>
      <c r="H9" s="10">
        <f t="shared" si="0"/>
        <v>2.3994971565399582E-2</v>
      </c>
      <c r="I9" s="3">
        <f t="shared" ref="I9:I10" si="2">C9+C20+C31+C42+C54+C65</f>
        <v>2004180</v>
      </c>
    </row>
    <row r="10" spans="1:13" x14ac:dyDescent="0.55000000000000004">
      <c r="A10" t="s">
        <v>2</v>
      </c>
      <c r="B10" s="4">
        <v>5.2999999999999999E-2</v>
      </c>
      <c r="C10" s="2">
        <f t="shared" si="1"/>
        <v>2019406</v>
      </c>
      <c r="G10" t="s">
        <v>2</v>
      </c>
      <c r="H10" s="10">
        <f>I10/I$11</f>
        <v>4.4648189164920679E-2</v>
      </c>
      <c r="I10" s="3">
        <f t="shared" si="2"/>
        <v>3729240</v>
      </c>
      <c r="M10" s="4"/>
    </row>
    <row r="11" spans="1:13" x14ac:dyDescent="0.55000000000000004">
      <c r="A11" s="5" t="s">
        <v>0</v>
      </c>
      <c r="B11" s="6">
        <f>SUM(B3:B10)</f>
        <v>1.0000000000000002</v>
      </c>
      <c r="C11" s="8">
        <v>38102000</v>
      </c>
      <c r="G11" s="5" t="s">
        <v>0</v>
      </c>
      <c r="H11" s="9">
        <f>I11/I$11</f>
        <v>1</v>
      </c>
      <c r="I11" s="8">
        <f>C11+C22+C33+C44+C56+C67+C73+C79</f>
        <v>83525000</v>
      </c>
    </row>
    <row r="13" spans="1:13" x14ac:dyDescent="0.55000000000000004">
      <c r="A13" s="12" t="s">
        <v>14</v>
      </c>
      <c r="B13" s="12"/>
      <c r="C13" s="12"/>
    </row>
    <row r="14" spans="1:13" x14ac:dyDescent="0.55000000000000004">
      <c r="A14" t="s">
        <v>7</v>
      </c>
      <c r="B14" t="s">
        <v>8</v>
      </c>
      <c r="C14" t="s">
        <v>1</v>
      </c>
    </row>
    <row r="15" spans="1:13" x14ac:dyDescent="0.55000000000000004">
      <c r="A15" t="s">
        <v>10</v>
      </c>
      <c r="B15" s="4">
        <v>0.80500000000000005</v>
      </c>
      <c r="C15" s="2">
        <f>B15*C$22</f>
        <v>1629320</v>
      </c>
    </row>
    <row r="16" spans="1:13" x14ac:dyDescent="0.55000000000000004">
      <c r="A16" t="s">
        <v>5</v>
      </c>
      <c r="B16" s="4">
        <v>6.3E-2</v>
      </c>
      <c r="C16" s="2">
        <f t="shared" ref="C16:C21" si="3">B16*C$22</f>
        <v>127512</v>
      </c>
    </row>
    <row r="17" spans="1:3" x14ac:dyDescent="0.55000000000000004">
      <c r="A17" t="s">
        <v>6</v>
      </c>
      <c r="B17" s="4">
        <v>6.2E-2</v>
      </c>
      <c r="C17" s="2">
        <f t="shared" si="3"/>
        <v>125488</v>
      </c>
    </row>
    <row r="18" spans="1:3" x14ac:dyDescent="0.55000000000000004">
      <c r="A18" t="s">
        <v>11</v>
      </c>
      <c r="B18" s="4">
        <v>4.5999999999999999E-2</v>
      </c>
      <c r="C18" s="2">
        <f t="shared" si="3"/>
        <v>93104</v>
      </c>
    </row>
    <row r="19" spans="1:3" x14ac:dyDescent="0.55000000000000004">
      <c r="A19" t="s">
        <v>4</v>
      </c>
      <c r="B19" s="4">
        <v>1E-3</v>
      </c>
      <c r="C19" s="2">
        <f t="shared" si="3"/>
        <v>2024</v>
      </c>
    </row>
    <row r="20" spans="1:3" x14ac:dyDescent="0.55000000000000004">
      <c r="A20" t="s">
        <v>3</v>
      </c>
      <c r="B20" s="4">
        <v>4.0000000000000001E-3</v>
      </c>
      <c r="C20" s="2">
        <f t="shared" si="3"/>
        <v>8096</v>
      </c>
    </row>
    <row r="21" spans="1:3" x14ac:dyDescent="0.55000000000000004">
      <c r="A21" t="s">
        <v>2</v>
      </c>
      <c r="B21" s="4">
        <v>1.9E-2</v>
      </c>
      <c r="C21" s="2">
        <f t="shared" si="3"/>
        <v>38456</v>
      </c>
    </row>
    <row r="22" spans="1:3" x14ac:dyDescent="0.55000000000000004">
      <c r="A22" s="5" t="s">
        <v>0</v>
      </c>
      <c r="B22" s="6">
        <f>SUM(B15:B21)</f>
        <v>1.0000000000000002</v>
      </c>
      <c r="C22" s="8">
        <v>2024000</v>
      </c>
    </row>
    <row r="24" spans="1:3" x14ac:dyDescent="0.55000000000000004">
      <c r="A24" s="12" t="s">
        <v>15</v>
      </c>
      <c r="B24" s="12"/>
      <c r="C24" s="12"/>
    </row>
    <row r="25" spans="1:3" x14ac:dyDescent="0.55000000000000004">
      <c r="A25" t="s">
        <v>7</v>
      </c>
      <c r="B25" t="s">
        <v>8</v>
      </c>
    </row>
    <row r="26" spans="1:3" x14ac:dyDescent="0.55000000000000004">
      <c r="A26" t="s">
        <v>9</v>
      </c>
      <c r="B26" s="4">
        <v>0.59599999999999997</v>
      </c>
      <c r="C26" s="2">
        <f>B26*C$33</f>
        <v>7401724</v>
      </c>
    </row>
    <row r="27" spans="1:3" x14ac:dyDescent="0.55000000000000004">
      <c r="A27" t="s">
        <v>11</v>
      </c>
      <c r="B27" s="4">
        <v>0.22800000000000001</v>
      </c>
      <c r="C27" s="2">
        <f t="shared" ref="C27:C32" si="4">B27*C$33</f>
        <v>2831532</v>
      </c>
    </row>
    <row r="28" spans="1:3" x14ac:dyDescent="0.55000000000000004">
      <c r="A28" t="s">
        <v>6</v>
      </c>
      <c r="B28" s="4">
        <v>9.2999999999999999E-2</v>
      </c>
      <c r="C28" s="2">
        <f t="shared" si="4"/>
        <v>1154967</v>
      </c>
    </row>
    <row r="29" spans="1:3" x14ac:dyDescent="0.55000000000000004">
      <c r="A29" t="s">
        <v>5</v>
      </c>
      <c r="B29" s="4">
        <v>4.0000000000000001E-3</v>
      </c>
      <c r="C29" s="2">
        <f t="shared" si="4"/>
        <v>49676</v>
      </c>
    </row>
    <row r="30" spans="1:3" x14ac:dyDescent="0.55000000000000004">
      <c r="A30" t="s">
        <v>4</v>
      </c>
      <c r="B30" s="4">
        <v>2.9000000000000001E-2</v>
      </c>
      <c r="C30" s="2">
        <f t="shared" si="4"/>
        <v>360151</v>
      </c>
    </row>
    <row r="31" spans="1:3" x14ac:dyDescent="0.55000000000000004">
      <c r="A31" t="s">
        <v>3</v>
      </c>
      <c r="B31" s="4">
        <v>1.6E-2</v>
      </c>
      <c r="C31" s="2">
        <f t="shared" si="4"/>
        <v>198704</v>
      </c>
    </row>
    <row r="32" spans="1:3" x14ac:dyDescent="0.55000000000000004">
      <c r="A32" t="s">
        <v>2</v>
      </c>
      <c r="B32" s="4">
        <v>3.4000000000000002E-2</v>
      </c>
      <c r="C32" s="2">
        <f t="shared" si="4"/>
        <v>422246.00000000006</v>
      </c>
    </row>
    <row r="33" spans="1:3" x14ac:dyDescent="0.55000000000000004">
      <c r="A33" s="5" t="s">
        <v>0</v>
      </c>
      <c r="B33" s="7">
        <f>SUM(B26:B32)</f>
        <v>1</v>
      </c>
      <c r="C33" s="8">
        <v>12419000</v>
      </c>
    </row>
    <row r="35" spans="1:3" x14ac:dyDescent="0.55000000000000004">
      <c r="A35" s="12" t="s">
        <v>16</v>
      </c>
      <c r="B35" s="12"/>
      <c r="C35" s="12"/>
    </row>
    <row r="36" spans="1:3" x14ac:dyDescent="0.55000000000000004">
      <c r="A36" t="s">
        <v>7</v>
      </c>
      <c r="B36" t="s">
        <v>8</v>
      </c>
    </row>
    <row r="37" spans="1:3" x14ac:dyDescent="0.55000000000000004">
      <c r="A37" t="s">
        <v>11</v>
      </c>
      <c r="B37" s="4">
        <v>0.75600000000000001</v>
      </c>
      <c r="C37" s="2">
        <f>B37*C$44</f>
        <v>4713660</v>
      </c>
    </row>
    <row r="38" spans="1:3" x14ac:dyDescent="0.55000000000000004">
      <c r="A38" t="s">
        <v>9</v>
      </c>
      <c r="B38" s="4">
        <v>0.16300000000000001</v>
      </c>
      <c r="C38" s="2">
        <f t="shared" ref="C38:C43" si="5">B38*C$44</f>
        <v>1016305</v>
      </c>
    </row>
    <row r="39" spans="1:3" x14ac:dyDescent="0.55000000000000004">
      <c r="A39" t="s">
        <v>6</v>
      </c>
      <c r="B39" s="4">
        <v>4.3999999999999997E-2</v>
      </c>
      <c r="C39" s="2">
        <f t="shared" si="5"/>
        <v>274340</v>
      </c>
    </row>
    <row r="40" spans="1:3" x14ac:dyDescent="0.55000000000000004">
      <c r="A40" t="s">
        <v>5</v>
      </c>
      <c r="B40" s="4">
        <v>2E-3</v>
      </c>
      <c r="C40" s="2">
        <f t="shared" si="5"/>
        <v>12470</v>
      </c>
    </row>
    <row r="41" spans="1:3" x14ac:dyDescent="0.55000000000000004">
      <c r="A41" t="s">
        <v>4</v>
      </c>
      <c r="B41" s="4">
        <v>4.0000000000000001E-3</v>
      </c>
      <c r="C41" s="2">
        <f t="shared" si="5"/>
        <v>24940</v>
      </c>
    </row>
    <row r="42" spans="1:3" x14ac:dyDescent="0.55000000000000004">
      <c r="A42" t="s">
        <v>3</v>
      </c>
      <c r="B42" s="4">
        <v>8.9999999999999993E-3</v>
      </c>
      <c r="C42" s="2">
        <f t="shared" si="5"/>
        <v>56114.999999999993</v>
      </c>
    </row>
    <row r="43" spans="1:3" x14ac:dyDescent="0.55000000000000004">
      <c r="A43" t="s">
        <v>2</v>
      </c>
      <c r="B43" s="4">
        <v>2.1999999999999999E-2</v>
      </c>
      <c r="C43" s="2">
        <f t="shared" si="5"/>
        <v>137170</v>
      </c>
    </row>
    <row r="44" spans="1:3" x14ac:dyDescent="0.55000000000000004">
      <c r="A44" s="5" t="s">
        <v>0</v>
      </c>
      <c r="B44" s="6">
        <f>SUM(B37:B43)</f>
        <v>1</v>
      </c>
      <c r="C44" s="8">
        <v>6235000</v>
      </c>
    </row>
    <row r="46" spans="1:3" x14ac:dyDescent="0.55000000000000004">
      <c r="A46" s="12" t="s">
        <v>17</v>
      </c>
      <c r="B46" s="12"/>
      <c r="C46" s="12"/>
    </row>
    <row r="47" spans="1:3" x14ac:dyDescent="0.55000000000000004">
      <c r="A47" t="s">
        <v>7</v>
      </c>
      <c r="B47" t="s">
        <v>8</v>
      </c>
    </row>
    <row r="48" spans="1:3" x14ac:dyDescent="0.55000000000000004">
      <c r="A48" t="s">
        <v>9</v>
      </c>
      <c r="B48" s="4">
        <v>0.49199999999999999</v>
      </c>
      <c r="C48" s="2">
        <f>B48*C$56</f>
        <v>8104716</v>
      </c>
    </row>
    <row r="49" spans="1:3" x14ac:dyDescent="0.55000000000000004">
      <c r="A49" t="s">
        <v>5</v>
      </c>
      <c r="B49" s="4">
        <v>0.17299999999999999</v>
      </c>
      <c r="C49" s="2">
        <f t="shared" ref="C49:C55" si="6">B49*C$56</f>
        <v>2849829</v>
      </c>
    </row>
    <row r="50" spans="1:3" x14ac:dyDescent="0.55000000000000004">
      <c r="A50" t="s">
        <v>12</v>
      </c>
      <c r="B50" s="4">
        <v>9.4E-2</v>
      </c>
      <c r="C50" s="2">
        <f t="shared" si="6"/>
        <v>1548462</v>
      </c>
    </row>
    <row r="51" spans="1:3" x14ac:dyDescent="0.55000000000000004">
      <c r="A51" t="s">
        <v>6</v>
      </c>
      <c r="B51" s="4">
        <v>7.2999999999999995E-2</v>
      </c>
      <c r="C51" s="2">
        <f t="shared" si="6"/>
        <v>1202529</v>
      </c>
    </row>
    <row r="52" spans="1:3" x14ac:dyDescent="0.55000000000000004">
      <c r="A52" t="s">
        <v>11</v>
      </c>
      <c r="B52" s="4">
        <v>6.0999999999999999E-2</v>
      </c>
      <c r="C52" s="2">
        <f t="shared" si="6"/>
        <v>1004853</v>
      </c>
    </row>
    <row r="53" spans="1:3" x14ac:dyDescent="0.55000000000000004">
      <c r="A53" t="s">
        <v>4</v>
      </c>
      <c r="B53" s="4">
        <v>2.4E-2</v>
      </c>
      <c r="C53" s="2">
        <f t="shared" si="6"/>
        <v>395352</v>
      </c>
    </row>
    <row r="54" spans="1:3" x14ac:dyDescent="0.55000000000000004">
      <c r="A54" t="s">
        <v>3</v>
      </c>
      <c r="B54" s="4">
        <v>2.7E-2</v>
      </c>
      <c r="C54" s="2">
        <f t="shared" si="6"/>
        <v>444771</v>
      </c>
    </row>
    <row r="55" spans="1:3" x14ac:dyDescent="0.55000000000000004">
      <c r="A55" t="s">
        <v>2</v>
      </c>
      <c r="B55" s="4">
        <v>5.6000000000000001E-2</v>
      </c>
      <c r="C55" s="2">
        <f t="shared" si="6"/>
        <v>922488</v>
      </c>
    </row>
    <row r="56" spans="1:3" x14ac:dyDescent="0.55000000000000004">
      <c r="A56" s="5" t="s">
        <v>0</v>
      </c>
      <c r="B56" s="7">
        <v>1</v>
      </c>
      <c r="C56" s="8">
        <v>16473000</v>
      </c>
    </row>
    <row r="58" spans="1:3" x14ac:dyDescent="0.55000000000000004">
      <c r="A58" s="12" t="s">
        <v>18</v>
      </c>
      <c r="B58" s="12"/>
      <c r="C58" s="12"/>
    </row>
    <row r="59" spans="1:3" x14ac:dyDescent="0.55000000000000004">
      <c r="A59" t="s">
        <v>7</v>
      </c>
      <c r="B59" t="s">
        <v>8</v>
      </c>
    </row>
    <row r="60" spans="1:3" x14ac:dyDescent="0.55000000000000004">
      <c r="A60" t="s">
        <v>9</v>
      </c>
      <c r="B60" s="4">
        <v>0.69399999999999995</v>
      </c>
      <c r="C60" s="2">
        <f>B60*C$67</f>
        <v>5717172</v>
      </c>
    </row>
    <row r="61" spans="1:3" x14ac:dyDescent="0.55000000000000004">
      <c r="A61" t="s">
        <v>11</v>
      </c>
      <c r="B61" s="4">
        <v>0.09</v>
      </c>
      <c r="C61" s="2">
        <f t="shared" ref="C61:C66" si="7">B61*C$67</f>
        <v>741420</v>
      </c>
    </row>
    <row r="62" spans="1:3" x14ac:dyDescent="0.55000000000000004">
      <c r="A62" t="s">
        <v>6</v>
      </c>
      <c r="B62" s="4">
        <v>8.7999999999999995E-2</v>
      </c>
      <c r="C62" s="2">
        <f t="shared" si="7"/>
        <v>724944</v>
      </c>
    </row>
    <row r="63" spans="1:3" x14ac:dyDescent="0.55000000000000004">
      <c r="A63" t="s">
        <v>5</v>
      </c>
      <c r="B63" s="4">
        <v>8.2000000000000003E-2</v>
      </c>
      <c r="C63" s="2">
        <f t="shared" si="7"/>
        <v>675516</v>
      </c>
    </row>
    <row r="64" spans="1:3" x14ac:dyDescent="0.55000000000000004">
      <c r="A64" t="s">
        <v>4</v>
      </c>
      <c r="B64" s="4">
        <v>8.9999999999999993E-3</v>
      </c>
      <c r="C64" s="2">
        <f t="shared" si="7"/>
        <v>74142</v>
      </c>
    </row>
    <row r="65" spans="1:3" x14ac:dyDescent="0.55000000000000004">
      <c r="A65" t="s">
        <v>3</v>
      </c>
      <c r="B65" s="4">
        <v>1.4E-2</v>
      </c>
      <c r="C65" s="2">
        <f t="shared" si="7"/>
        <v>115332</v>
      </c>
    </row>
    <row r="66" spans="1:3" x14ac:dyDescent="0.55000000000000004">
      <c r="A66" t="s">
        <v>2</v>
      </c>
      <c r="B66" s="4">
        <v>2.3E-2</v>
      </c>
      <c r="C66" s="2">
        <f t="shared" si="7"/>
        <v>189474</v>
      </c>
    </row>
    <row r="67" spans="1:3" x14ac:dyDescent="0.55000000000000004">
      <c r="A67" s="5" t="s">
        <v>0</v>
      </c>
      <c r="B67" s="7">
        <v>1</v>
      </c>
      <c r="C67" s="8">
        <v>8238000</v>
      </c>
    </row>
    <row r="69" spans="1:3" x14ac:dyDescent="0.55000000000000004">
      <c r="A69" s="12" t="s">
        <v>19</v>
      </c>
      <c r="B69" s="12"/>
      <c r="C69" s="12"/>
    </row>
    <row r="70" spans="1:3" x14ac:dyDescent="0.55000000000000004">
      <c r="A70" t="s">
        <v>7</v>
      </c>
      <c r="B70" t="s">
        <v>8</v>
      </c>
    </row>
    <row r="71" spans="1:3" x14ac:dyDescent="0.55000000000000004">
      <c r="A71" t="s">
        <v>9</v>
      </c>
      <c r="B71" s="4">
        <v>0.73299999999999998</v>
      </c>
      <c r="C71" s="2">
        <f>B71*C$73</f>
        <v>9529</v>
      </c>
    </row>
    <row r="72" spans="1:3" x14ac:dyDescent="0.55000000000000004">
      <c r="A72" t="s">
        <v>11</v>
      </c>
      <c r="B72" s="4">
        <v>0.26700000000000002</v>
      </c>
      <c r="C72" s="2">
        <f>B72*C$73</f>
        <v>3471</v>
      </c>
    </row>
    <row r="73" spans="1:3" x14ac:dyDescent="0.55000000000000004">
      <c r="A73" s="5" t="s">
        <v>0</v>
      </c>
      <c r="B73" s="6">
        <f>SUM(B71:B72)</f>
        <v>1</v>
      </c>
      <c r="C73" s="8">
        <v>13000</v>
      </c>
    </row>
    <row r="75" spans="1:3" x14ac:dyDescent="0.55000000000000004">
      <c r="A75" s="12" t="s">
        <v>20</v>
      </c>
      <c r="B75" s="12"/>
      <c r="C75" s="12"/>
    </row>
    <row r="76" spans="1:3" x14ac:dyDescent="0.55000000000000004">
      <c r="A76" t="s">
        <v>7</v>
      </c>
      <c r="B76" t="s">
        <v>8</v>
      </c>
    </row>
    <row r="77" spans="1:3" x14ac:dyDescent="0.55000000000000004">
      <c r="A77" t="s">
        <v>9</v>
      </c>
      <c r="B77" s="4">
        <v>0.86299999999999999</v>
      </c>
      <c r="C77" s="2">
        <f>B77*C$79</f>
        <v>18123</v>
      </c>
    </row>
    <row r="78" spans="1:3" x14ac:dyDescent="0.55000000000000004">
      <c r="A78" t="s">
        <v>11</v>
      </c>
      <c r="B78" s="4">
        <v>0.13700000000000001</v>
      </c>
      <c r="C78" s="2">
        <f>B78*C$79</f>
        <v>2877</v>
      </c>
    </row>
    <row r="79" spans="1:3" x14ac:dyDescent="0.55000000000000004">
      <c r="A79" s="5" t="s">
        <v>0</v>
      </c>
      <c r="B79" s="6">
        <f>SUM(B77:B78)</f>
        <v>1</v>
      </c>
      <c r="C79" s="8">
        <v>21000</v>
      </c>
    </row>
  </sheetData>
  <mergeCells count="8">
    <mergeCell ref="A58:C58"/>
    <mergeCell ref="A69:C69"/>
    <mergeCell ref="A75:C75"/>
    <mergeCell ref="A1:C1"/>
    <mergeCell ref="A13:C13"/>
    <mergeCell ref="A24:C24"/>
    <mergeCell ref="A35:C35"/>
    <mergeCell ref="A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7183-BA5D-4D17-B1AF-60B3930E249B}">
  <dimension ref="A1:C54"/>
  <sheetViews>
    <sheetView tabSelected="1" workbookViewId="0">
      <selection activeCell="G12" sqref="G12"/>
    </sheetView>
  </sheetViews>
  <sheetFormatPr defaultRowHeight="14.4" x14ac:dyDescent="0.55000000000000004"/>
  <cols>
    <col min="3" max="3" width="9.62890625" bestFit="1" customWidth="1"/>
  </cols>
  <sheetData>
    <row r="1" spans="1:3" x14ac:dyDescent="0.55000000000000004">
      <c r="A1" t="s">
        <v>34</v>
      </c>
    </row>
    <row r="2" spans="1:3" x14ac:dyDescent="0.55000000000000004">
      <c r="A2" t="s">
        <v>29</v>
      </c>
      <c r="B2" t="s">
        <v>8</v>
      </c>
      <c r="C2" t="s">
        <v>1</v>
      </c>
    </row>
    <row r="3" spans="1:3" x14ac:dyDescent="0.55000000000000004">
      <c r="A3" t="s">
        <v>30</v>
      </c>
      <c r="B3" s="4">
        <f t="shared" ref="B3:B4" si="0">C3/C$6</f>
        <v>0.25529345188588043</v>
      </c>
      <c r="C3" s="1">
        <f>C10+C17+C26+C33+C40+C49</f>
        <v>6186805</v>
      </c>
    </row>
    <row r="4" spans="1:3" x14ac:dyDescent="0.55000000000000004">
      <c r="A4" t="s">
        <v>2</v>
      </c>
      <c r="B4" s="4">
        <f t="shared" si="0"/>
        <v>0.12304987535740972</v>
      </c>
      <c r="C4" s="1">
        <f>C11+SUM(C18:C20)+C27+C34+SUM(C41:C42)+C44+SUM(C50:C51)+C53</f>
        <v>2982002</v>
      </c>
    </row>
    <row r="5" spans="1:3" x14ac:dyDescent="0.55000000000000004">
      <c r="A5" t="s">
        <v>31</v>
      </c>
      <c r="B5" s="4">
        <f>C5/C$6</f>
        <v>0.62165667275670988</v>
      </c>
      <c r="C5" s="1">
        <f>C12+C21+C28+C35+C43+C52</f>
        <v>15065285</v>
      </c>
    </row>
    <row r="6" spans="1:3" x14ac:dyDescent="0.55000000000000004">
      <c r="A6" t="s">
        <v>0</v>
      </c>
      <c r="B6" s="11">
        <f>SUM(B3:B5)</f>
        <v>1</v>
      </c>
      <c r="C6" s="1">
        <f>SUM(C3:C5)</f>
        <v>24234092</v>
      </c>
    </row>
    <row r="7" spans="1:3" x14ac:dyDescent="0.55000000000000004">
      <c r="C7" s="1"/>
    </row>
    <row r="8" spans="1:3" x14ac:dyDescent="0.55000000000000004">
      <c r="A8" t="s">
        <v>32</v>
      </c>
    </row>
    <row r="9" spans="1:3" x14ac:dyDescent="0.55000000000000004">
      <c r="A9" t="s">
        <v>29</v>
      </c>
      <c r="B9" t="s">
        <v>8</v>
      </c>
      <c r="C9" t="s">
        <v>1</v>
      </c>
    </row>
    <row r="10" spans="1:3" x14ac:dyDescent="0.55000000000000004">
      <c r="A10" t="s">
        <v>30</v>
      </c>
      <c r="B10" s="4">
        <v>0.41599999999999998</v>
      </c>
      <c r="C10" s="1">
        <f>B10*C$13</f>
        <v>1515904</v>
      </c>
    </row>
    <row r="11" spans="1:3" x14ac:dyDescent="0.55000000000000004">
      <c r="A11" t="s">
        <v>2</v>
      </c>
      <c r="B11" s="4">
        <v>6.3E-2</v>
      </c>
      <c r="C11" s="1">
        <f t="shared" ref="C11:C12" si="1">B11*C$13</f>
        <v>229572</v>
      </c>
    </row>
    <row r="12" spans="1:3" x14ac:dyDescent="0.55000000000000004">
      <c r="A12" t="s">
        <v>31</v>
      </c>
      <c r="B12" s="4">
        <v>0.52100000000000002</v>
      </c>
      <c r="C12" s="1">
        <f t="shared" si="1"/>
        <v>1898524</v>
      </c>
    </row>
    <row r="13" spans="1:3" x14ac:dyDescent="0.55000000000000004">
      <c r="A13" t="s">
        <v>0</v>
      </c>
      <c r="B13" s="11">
        <v>1</v>
      </c>
      <c r="C13" s="1">
        <v>3644000</v>
      </c>
    </row>
    <row r="15" spans="1:3" x14ac:dyDescent="0.55000000000000004">
      <c r="A15" t="s">
        <v>33</v>
      </c>
    </row>
    <row r="16" spans="1:3" x14ac:dyDescent="0.55000000000000004">
      <c r="A16" t="s">
        <v>29</v>
      </c>
      <c r="B16" t="s">
        <v>8</v>
      </c>
      <c r="C16" t="s">
        <v>1</v>
      </c>
    </row>
    <row r="17" spans="1:3" x14ac:dyDescent="0.55000000000000004">
      <c r="A17" t="s">
        <v>30</v>
      </c>
      <c r="B17" s="4">
        <v>0.34499999999999997</v>
      </c>
      <c r="C17" s="1">
        <f>B17*C$22</f>
        <v>3144674.9999999995</v>
      </c>
    </row>
    <row r="18" spans="1:3" x14ac:dyDescent="0.55000000000000004">
      <c r="A18" t="s">
        <v>35</v>
      </c>
      <c r="B18" s="4">
        <v>6.0999999999999999E-2</v>
      </c>
      <c r="C18" s="1">
        <f t="shared" ref="C18:C21" si="2">B18*C$22</f>
        <v>556015</v>
      </c>
    </row>
    <row r="19" spans="1:3" x14ac:dyDescent="0.55000000000000004">
      <c r="A19" t="s">
        <v>36</v>
      </c>
      <c r="B19" s="4">
        <v>7.3999999999999996E-2</v>
      </c>
      <c r="C19" s="1">
        <f t="shared" si="2"/>
        <v>674510</v>
      </c>
    </row>
    <row r="20" spans="1:3" x14ac:dyDescent="0.55000000000000004">
      <c r="A20" t="s">
        <v>2</v>
      </c>
      <c r="B20" s="4">
        <v>3.9E-2</v>
      </c>
      <c r="C20" s="1">
        <f t="shared" si="2"/>
        <v>355485</v>
      </c>
    </row>
    <row r="21" spans="1:3" x14ac:dyDescent="0.55000000000000004">
      <c r="A21" t="s">
        <v>31</v>
      </c>
      <c r="B21" s="4">
        <v>0.48</v>
      </c>
      <c r="C21" s="1">
        <f t="shared" si="2"/>
        <v>4375200</v>
      </c>
    </row>
    <row r="22" spans="1:3" x14ac:dyDescent="0.55000000000000004">
      <c r="A22" t="s">
        <v>0</v>
      </c>
      <c r="B22" s="11">
        <f>SUM(B17:B21)</f>
        <v>0.999</v>
      </c>
      <c r="C22" s="1">
        <v>9115000</v>
      </c>
    </row>
    <row r="24" spans="1:3" x14ac:dyDescent="0.55000000000000004">
      <c r="A24" t="s">
        <v>37</v>
      </c>
    </row>
    <row r="25" spans="1:3" x14ac:dyDescent="0.55000000000000004">
      <c r="A25" t="s">
        <v>29</v>
      </c>
      <c r="B25" t="s">
        <v>8</v>
      </c>
      <c r="C25" t="s">
        <v>1</v>
      </c>
    </row>
    <row r="26" spans="1:3" x14ac:dyDescent="0.55000000000000004">
      <c r="A26" t="s">
        <v>30</v>
      </c>
      <c r="B26" s="4">
        <v>0.23100000000000001</v>
      </c>
      <c r="C26" s="1">
        <f>B26*C$29</f>
        <v>555555</v>
      </c>
    </row>
    <row r="27" spans="1:3" x14ac:dyDescent="0.55000000000000004">
      <c r="A27" t="s">
        <v>2</v>
      </c>
      <c r="B27" s="4">
        <v>5.3999999999999999E-2</v>
      </c>
      <c r="C27" s="1">
        <f t="shared" ref="C27:C28" si="3">B27*C$29</f>
        <v>129870</v>
      </c>
    </row>
    <row r="28" spans="1:3" x14ac:dyDescent="0.55000000000000004">
      <c r="A28" t="s">
        <v>31</v>
      </c>
      <c r="B28" s="4">
        <v>0.71499999999999997</v>
      </c>
      <c r="C28" s="1">
        <f t="shared" si="3"/>
        <v>1719575</v>
      </c>
    </row>
    <row r="29" spans="1:3" x14ac:dyDescent="0.55000000000000004">
      <c r="A29" t="s">
        <v>0</v>
      </c>
      <c r="B29" s="11">
        <v>1</v>
      </c>
      <c r="C29" s="1">
        <v>2405000</v>
      </c>
    </row>
    <row r="31" spans="1:3" x14ac:dyDescent="0.55000000000000004">
      <c r="A31" t="s">
        <v>40</v>
      </c>
    </row>
    <row r="32" spans="1:3" x14ac:dyDescent="0.55000000000000004">
      <c r="A32" t="s">
        <v>29</v>
      </c>
      <c r="B32" t="s">
        <v>8</v>
      </c>
      <c r="C32" t="s">
        <v>1</v>
      </c>
    </row>
    <row r="33" spans="1:3" x14ac:dyDescent="0.55000000000000004">
      <c r="A33" t="s">
        <v>30</v>
      </c>
      <c r="B33" s="4">
        <v>0.112</v>
      </c>
      <c r="C33" s="1">
        <f>B33*C$36</f>
        <v>387408</v>
      </c>
    </row>
    <row r="34" spans="1:3" x14ac:dyDescent="0.55000000000000004">
      <c r="A34" t="s">
        <v>2</v>
      </c>
      <c r="B34" s="4">
        <v>2.1000000000000001E-2</v>
      </c>
      <c r="C34" s="1">
        <f t="shared" ref="C34:C35" si="4">B34*C$36</f>
        <v>72639</v>
      </c>
    </row>
    <row r="35" spans="1:3" x14ac:dyDescent="0.55000000000000004">
      <c r="A35" t="s">
        <v>31</v>
      </c>
      <c r="B35" s="4">
        <v>0.86699999999999999</v>
      </c>
      <c r="C35" s="1">
        <f t="shared" si="4"/>
        <v>2998953</v>
      </c>
    </row>
    <row r="36" spans="1:3" x14ac:dyDescent="0.55000000000000004">
      <c r="A36" t="s">
        <v>0</v>
      </c>
      <c r="B36" s="11">
        <v>1</v>
      </c>
      <c r="C36" s="1">
        <v>3459000</v>
      </c>
    </row>
    <row r="38" spans="1:3" x14ac:dyDescent="0.55000000000000004">
      <c r="A38" t="s">
        <v>41</v>
      </c>
    </row>
    <row r="39" spans="1:3" x14ac:dyDescent="0.55000000000000004">
      <c r="A39" t="s">
        <v>29</v>
      </c>
      <c r="B39" t="s">
        <v>8</v>
      </c>
      <c r="C39" t="s">
        <v>1</v>
      </c>
    </row>
    <row r="40" spans="1:3" x14ac:dyDescent="0.55000000000000004">
      <c r="A40" t="s">
        <v>30</v>
      </c>
      <c r="B40" s="4">
        <v>0.10299999999999999</v>
      </c>
      <c r="C40" s="1">
        <f>B40*C$45</f>
        <v>61079</v>
      </c>
    </row>
    <row r="41" spans="1:3" x14ac:dyDescent="0.55000000000000004">
      <c r="A41" t="s">
        <v>38</v>
      </c>
      <c r="B41" s="4">
        <v>1.2E-2</v>
      </c>
      <c r="C41" s="1">
        <f t="shared" ref="C41:C44" si="5">B41*C$45</f>
        <v>7116</v>
      </c>
    </row>
    <row r="42" spans="1:3" x14ac:dyDescent="0.55000000000000004">
      <c r="A42" t="s">
        <v>42</v>
      </c>
      <c r="B42" s="4">
        <v>4.1000000000000002E-2</v>
      </c>
      <c r="C42" s="1">
        <f t="shared" si="5"/>
        <v>24313</v>
      </c>
    </row>
    <row r="43" spans="1:3" x14ac:dyDescent="0.55000000000000004">
      <c r="A43" t="s">
        <v>31</v>
      </c>
      <c r="B43" s="4">
        <v>0.82299999999999995</v>
      </c>
      <c r="C43" s="1">
        <f t="shared" si="5"/>
        <v>488039</v>
      </c>
    </row>
    <row r="44" spans="1:3" x14ac:dyDescent="0.55000000000000004">
      <c r="A44" t="s">
        <v>2</v>
      </c>
      <c r="B44" s="4">
        <v>2.3E-2</v>
      </c>
      <c r="C44" s="1">
        <f t="shared" si="5"/>
        <v>13639</v>
      </c>
    </row>
    <row r="45" spans="1:3" x14ac:dyDescent="0.55000000000000004">
      <c r="A45" t="s">
        <v>0</v>
      </c>
      <c r="B45" s="11">
        <f>SUM(B40:B44)</f>
        <v>1.002</v>
      </c>
      <c r="C45" s="1">
        <v>593000</v>
      </c>
    </row>
    <row r="47" spans="1:3" x14ac:dyDescent="0.55000000000000004">
      <c r="A47" t="s">
        <v>39</v>
      </c>
    </row>
    <row r="48" spans="1:3" x14ac:dyDescent="0.55000000000000004">
      <c r="A48" t="s">
        <v>29</v>
      </c>
      <c r="B48" t="s">
        <v>8</v>
      </c>
      <c r="C48" t="s">
        <v>1</v>
      </c>
    </row>
    <row r="49" spans="1:3" x14ac:dyDescent="0.55000000000000004">
      <c r="A49" t="s">
        <v>30</v>
      </c>
      <c r="B49" s="4">
        <v>0.104</v>
      </c>
      <c r="C49" s="1">
        <f>B49*C$54</f>
        <v>522184</v>
      </c>
    </row>
    <row r="50" spans="1:3" x14ac:dyDescent="0.55000000000000004">
      <c r="A50" t="s">
        <v>38</v>
      </c>
      <c r="B50" s="4">
        <v>0.11799999999999999</v>
      </c>
      <c r="C50" s="1">
        <f t="shared" ref="C50:C53" si="6">B50*C$54</f>
        <v>592478</v>
      </c>
    </row>
    <row r="51" spans="1:3" x14ac:dyDescent="0.55000000000000004">
      <c r="A51" t="s">
        <v>36</v>
      </c>
      <c r="B51" s="4">
        <v>3.1E-2</v>
      </c>
      <c r="C51" s="1">
        <f t="shared" si="6"/>
        <v>155651</v>
      </c>
    </row>
    <row r="52" spans="1:3" x14ac:dyDescent="0.55000000000000004">
      <c r="A52" t="s">
        <v>31</v>
      </c>
      <c r="B52" s="4">
        <v>0.71399999999999997</v>
      </c>
      <c r="C52" s="1">
        <f t="shared" si="6"/>
        <v>3584994</v>
      </c>
    </row>
    <row r="53" spans="1:3" x14ac:dyDescent="0.55000000000000004">
      <c r="A53" t="s">
        <v>2</v>
      </c>
      <c r="B53" s="4">
        <v>3.4000000000000002E-2</v>
      </c>
      <c r="C53" s="1">
        <f t="shared" si="6"/>
        <v>170714</v>
      </c>
    </row>
    <row r="54" spans="1:3" x14ac:dyDescent="0.55000000000000004">
      <c r="A54" t="s">
        <v>0</v>
      </c>
      <c r="B54" s="11">
        <f>SUM(B49:B53)</f>
        <v>1.0009999999999999</v>
      </c>
      <c r="C54" s="1">
        <v>5021000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united states</vt:lpstr>
      <vt:lpstr>new york</vt:lpstr>
      <vt:lpstr>philippines</vt:lpstr>
      <vt:lpstr>auralia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2024-11-16T23:35:19Z</dcterms:modified>
</cp:coreProperties>
</file>