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slicers/slicer1.xml" ContentType="application/vnd.ms-excel.slicer+xml"/>
  <Override PartName="/xl/drawings/drawing8.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charts/chartEx1.xml" ContentType="application/vnd.ms-office.chartex+xml"/>
  <Override PartName="/xl/charts/style7.xml" ContentType="application/vnd.ms-office.chartstyle+xml"/>
  <Override PartName="/xl/charts/colors7.xml" ContentType="application/vnd.ms-office.chartcolorstyle+xml"/>
  <Override PartName="/xl/drawings/drawing9.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charts/chartEx2.xml" ContentType="application/vnd.ms-office.chartex+xml"/>
  <Override PartName="/xl/charts/style13.xml" ContentType="application/vnd.ms-office.chartstyle+xml"/>
  <Override PartName="/xl/charts/colors13.xml" ContentType="application/vnd.ms-office.chartcolorstyle+xml"/>
  <Override PartName="/xl/charts/chart12.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10.xml" ContentType="application/vnd.openxmlformats-officedocument.drawing+xml"/>
  <Override PartName="/xl/charts/chartEx3.xml" ContentType="application/vnd.ms-office.chartex+xml"/>
  <Override PartName="/xl/charts/style15.xml" ContentType="application/vnd.ms-office.chartstyle+xml"/>
  <Override PartName="/xl/charts/colors15.xml" ContentType="application/vnd.ms-office.chartcolorstyle+xml"/>
  <Override PartName="/xl/charts/chartEx4.xml" ContentType="application/vnd.ms-office.chartex+xml"/>
  <Override PartName="/xl/charts/style16.xml" ContentType="application/vnd.ms-office.chartstyle+xml"/>
  <Override PartName="/xl/charts/colors16.xml" ContentType="application/vnd.ms-office.chartcolorstyle+xml"/>
  <Override PartName="/xl/charts/chartEx5.xml" ContentType="application/vnd.ms-office.chartex+xml"/>
  <Override PartName="/xl/charts/style17.xml" ContentType="application/vnd.ms-office.chartstyle+xml"/>
  <Override PartName="/xl/charts/colors17.xml" ContentType="application/vnd.ms-office.chartcolorstyle+xml"/>
  <Override PartName="/xl/charts/chartEx6.xml" ContentType="application/vnd.ms-office.chartex+xml"/>
  <Override PartName="/xl/charts/style18.xml" ContentType="application/vnd.ms-office.chartstyle+xml"/>
  <Override PartName="/xl/charts/colors18.xml" ContentType="application/vnd.ms-office.chartcolorstyle+xml"/>
  <Override PartName="/xl/charts/chartEx7.xml" ContentType="application/vnd.ms-office.chartex+xml"/>
  <Override PartName="/xl/charts/style19.xml" ContentType="application/vnd.ms-office.chartstyle+xml"/>
  <Override PartName="/xl/charts/colors19.xml" ContentType="application/vnd.ms-office.chartcolorstyle+xml"/>
  <Override PartName="/xl/charts/chartEx8.xml" ContentType="application/vnd.ms-office.chartex+xml"/>
  <Override PartName="/xl/charts/style20.xml" ContentType="application/vnd.ms-office.chartstyle+xml"/>
  <Override PartName="/xl/charts/colors20.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hidePivotFieldList="1" defaultThemeVersion="166925"/>
  <mc:AlternateContent xmlns:mc="http://schemas.openxmlformats.org/markup-compatibility/2006">
    <mc:Choice Requires="x15">
      <x15ac:absPath xmlns:x15ac="http://schemas.microsoft.com/office/spreadsheetml/2010/11/ac" url="C:\Users\ishan\Desktop\GitDemo\flipkart-plant-store-analysis\"/>
    </mc:Choice>
  </mc:AlternateContent>
  <xr:revisionPtr revIDLastSave="0" documentId="13_ncr:1_{1D8097CF-9621-4F39-AF2B-C9B8EACEA971}" xr6:coauthVersionLast="47" xr6:coauthVersionMax="47" xr10:uidLastSave="{00000000-0000-0000-0000-000000000000}"/>
  <bookViews>
    <workbookView xWindow="-108" yWindow="-108" windowWidth="23256" windowHeight="12456" tabRatio="759" firstSheet="5" activeTab="9" xr2:uid="{AB5A0BFD-98EC-4420-AD1F-CDFF63C50D02}"/>
  </bookViews>
  <sheets>
    <sheet name="Type Wise Average Rating" sheetId="2" r:id="rId1"/>
    <sheet name="Type Wise All Prices" sheetId="4" r:id="rId2"/>
    <sheet name="Type Wise Number of Sellers" sheetId="6" r:id="rId3"/>
    <sheet name="Plant Size Wise Quantity" sheetId="5" r:id="rId4"/>
    <sheet name="no. of packs wise no. of plants" sheetId="7" r:id="rId5"/>
    <sheet name="Size Wise Average Rating" sheetId="9" r:id="rId6"/>
    <sheet name="sellers wise rating" sheetId="10" r:id="rId7"/>
    <sheet name="main data" sheetId="3" r:id="rId8"/>
    <sheet name="Wrangled data" sheetId="1" r:id="rId9"/>
    <sheet name="Dashboard" sheetId="8" r:id="rId10"/>
    <sheet name="discriptive analysis" sheetId="12" r:id="rId11"/>
    <sheet name="box and whisker" sheetId="11" r:id="rId12"/>
  </sheets>
  <definedNames>
    <definedName name="_xlchart.v1.0" hidden="1">'Wrangled data'!$D$2:$D$138</definedName>
    <definedName name="_xlchart.v1.1" hidden="1">'Wrangled data'!$E$2:$E$138</definedName>
    <definedName name="_xlchart.v1.10" hidden="1">'Wrangled data'!$E$2:$E$138</definedName>
    <definedName name="_xlchart.v1.11" hidden="1">'Wrangled data'!$G$2:$G$138</definedName>
    <definedName name="_xlchart.v1.12" hidden="1">'Wrangled data'!$E$2:$E$138</definedName>
    <definedName name="_xlchart.v1.13" hidden="1">'Wrangled data'!$D$2:$D$138</definedName>
    <definedName name="_xlchart.v1.14" hidden="1">'Wrangled data'!$E$2:$E$138</definedName>
    <definedName name="_xlchart.v1.15" hidden="1">'Wrangled data'!$G$2:$G$138</definedName>
    <definedName name="_xlchart.v1.16" hidden="1">'Wrangled data'!$D$2:$D$138</definedName>
    <definedName name="_xlchart.v1.17" hidden="1">'Wrangled data'!$G$2:$G$138</definedName>
    <definedName name="_xlchart.v1.2" hidden="1">'Wrangled data'!$G$2:$G$138</definedName>
    <definedName name="_xlchart.v1.3" hidden="1">'Wrangled data'!$D$2:$D$138</definedName>
    <definedName name="_xlchart.v1.4" hidden="1">'Wrangled data'!$E$2:$E$138</definedName>
    <definedName name="_xlchart.v1.5" hidden="1">'Wrangled data'!$G$2:$G$138</definedName>
    <definedName name="_xlchart.v1.6" hidden="1">'Wrangled data'!$D$2:$D$138</definedName>
    <definedName name="_xlchart.v1.7" hidden="1">'Wrangled data'!$E$2:$E$138</definedName>
    <definedName name="_xlchart.v1.8" hidden="1">'Wrangled data'!$G$2:$G$138</definedName>
    <definedName name="_xlchart.v1.9" hidden="1">'Wrangled data'!$D$2:$D$138</definedName>
    <definedName name="ExternalData_1" localSheetId="8" hidden="1">'Wrangled data'!$A$1:$N$138</definedName>
    <definedName name="Slicer_PANT_SIZE">#N/A</definedName>
    <definedName name="Slicer_RATING">#N/A</definedName>
    <definedName name="Slicer_TYPE1">#N/A</definedName>
  </definedNames>
  <calcPr calcId="191029"/>
  <pivotCaches>
    <pivotCache cacheId="0" r:id="rId13"/>
  </pivotCaches>
  <extLst>
    <ext xmlns:x14="http://schemas.microsoft.com/office/spreadsheetml/2009/9/main" uri="{BBE1A952-AA13-448e-AADC-164F8A28A991}">
      <x14:slicerCaches>
        <x14:slicerCache r:id="rId14"/>
        <x14:slicerCache r:id="rId15"/>
        <x14:slicerCache r:id="rId1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V10" i="11" l="1"/>
  <c r="V9" i="11"/>
  <c r="V8" i="11"/>
  <c r="V7" i="11"/>
  <c r="V6" i="11"/>
  <c r="V5" i="11"/>
  <c r="L10" i="11"/>
  <c r="L9" i="11"/>
  <c r="L8" i="11"/>
  <c r="L7" i="11"/>
  <c r="L6" i="11"/>
  <c r="L5" i="11"/>
  <c r="C10" i="11"/>
  <c r="C9" i="11"/>
  <c r="C8" i="11"/>
  <c r="C7" i="11"/>
  <c r="C6" i="11"/>
  <c r="C5" i="11"/>
  <c r="U6" i="10" l="1"/>
  <c r="E6" i="10"/>
  <c r="F6" i="10" s="1"/>
  <c r="O6" i="10" s="1"/>
  <c r="D21" i="4"/>
  <c r="C21" i="4"/>
  <c r="B21" i="4"/>
  <c r="E138" i="1"/>
  <c r="E137" i="1"/>
  <c r="E136" i="1"/>
  <c r="E135" i="1"/>
  <c r="E134" i="1"/>
  <c r="E133" i="1"/>
  <c r="E132" i="1"/>
  <c r="E131" i="1"/>
  <c r="E130" i="1"/>
  <c r="E129" i="1"/>
  <c r="E128" i="1"/>
  <c r="E127" i="1"/>
  <c r="E126" i="1"/>
  <c r="E125" i="1"/>
  <c r="E124" i="1"/>
  <c r="E123" i="1"/>
  <c r="E122" i="1"/>
  <c r="E121" i="1"/>
  <c r="E120" i="1"/>
  <c r="E119" i="1"/>
  <c r="E118" i="1"/>
  <c r="E117" i="1"/>
  <c r="E116" i="1"/>
  <c r="E115" i="1"/>
  <c r="E114" i="1"/>
  <c r="E113" i="1"/>
  <c r="E112" i="1"/>
  <c r="E111" i="1"/>
  <c r="E110" i="1"/>
  <c r="E109" i="1"/>
  <c r="E108" i="1"/>
  <c r="E107" i="1"/>
  <c r="E106" i="1"/>
  <c r="E105" i="1"/>
  <c r="E104" i="1"/>
  <c r="E103" i="1"/>
  <c r="E102" i="1"/>
  <c r="E101" i="1"/>
  <c r="E100" i="1"/>
  <c r="E99" i="1"/>
  <c r="E98" i="1"/>
  <c r="E97" i="1"/>
  <c r="E96" i="1"/>
  <c r="E95" i="1"/>
  <c r="E94" i="1"/>
  <c r="E93" i="1"/>
  <c r="E92" i="1"/>
  <c r="E91" i="1"/>
  <c r="E90" i="1"/>
  <c r="E89" i="1"/>
  <c r="E88" i="1"/>
  <c r="E87" i="1"/>
  <c r="E86" i="1"/>
  <c r="E85" i="1"/>
  <c r="E84" i="1"/>
  <c r="E83" i="1"/>
  <c r="E82" i="1"/>
  <c r="E81" i="1"/>
  <c r="E80" i="1"/>
  <c r="E79" i="1"/>
  <c r="E78" i="1"/>
  <c r="E77" i="1"/>
  <c r="E76" i="1"/>
  <c r="E75" i="1"/>
  <c r="E74" i="1"/>
  <c r="E73" i="1"/>
  <c r="E72" i="1"/>
  <c r="E71" i="1"/>
  <c r="E70" i="1"/>
  <c r="E69" i="1"/>
  <c r="E68" i="1"/>
  <c r="E67" i="1"/>
  <c r="E66" i="1"/>
  <c r="E65" i="1"/>
  <c r="E64" i="1"/>
  <c r="E63" i="1"/>
  <c r="E62" i="1"/>
  <c r="E61" i="1"/>
  <c r="E60" i="1"/>
  <c r="E59" i="1"/>
  <c r="E58" i="1"/>
  <c r="E57" i="1"/>
  <c r="E56" i="1"/>
  <c r="E55" i="1"/>
  <c r="E54" i="1"/>
  <c r="E53" i="1"/>
  <c r="E52" i="1"/>
  <c r="E51" i="1"/>
  <c r="E50" i="1"/>
  <c r="E49" i="1"/>
  <c r="E48" i="1"/>
  <c r="E47" i="1"/>
  <c r="E46" i="1"/>
  <c r="E45" i="1"/>
  <c r="E44" i="1"/>
  <c r="E43" i="1"/>
  <c r="E42" i="1"/>
  <c r="E41" i="1"/>
  <c r="E40" i="1"/>
  <c r="E39" i="1"/>
  <c r="E38" i="1"/>
  <c r="E37" i="1"/>
  <c r="E36" i="1"/>
  <c r="E35" i="1"/>
  <c r="E34" i="1"/>
  <c r="E33" i="1"/>
  <c r="E32" i="1"/>
  <c r="E31" i="1"/>
  <c r="E30" i="1"/>
  <c r="E29" i="1"/>
  <c r="E28" i="1"/>
  <c r="E27" i="1"/>
  <c r="E26" i="1"/>
  <c r="E25" i="1"/>
  <c r="E24" i="1"/>
  <c r="E23" i="1"/>
  <c r="E22" i="1"/>
  <c r="E21" i="1"/>
  <c r="E20" i="1"/>
  <c r="E19" i="1"/>
  <c r="E18" i="1"/>
  <c r="E17" i="1"/>
  <c r="E16" i="1"/>
  <c r="E15" i="1"/>
  <c r="E14" i="1"/>
  <c r="E13" i="1"/>
  <c r="E12" i="1"/>
  <c r="E11" i="1"/>
  <c r="E10" i="1"/>
  <c r="E9" i="1"/>
  <c r="E8" i="1"/>
  <c r="E7" i="1"/>
  <c r="E6" i="1"/>
  <c r="E5" i="1"/>
  <c r="E4" i="1"/>
  <c r="E3" i="1"/>
  <c r="E2" i="1"/>
  <c r="S6" i="10" l="1"/>
  <c r="R6" i="10"/>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73DD021-9761-4E1F-9EF4-7C558C759A0E}" keepAlive="1" name="Query - tab" description="Connection to the 'tab' query in the workbook." type="5" refreshedVersion="8" background="1" saveData="1">
    <dbPr connection="Provider=Microsoft.Mashup.OleDb.1;Data Source=$Workbook$;Location=tab;Extended Properties=&quot;&quot;" command="SELECT * FROM [tab]"/>
  </connection>
</connections>
</file>

<file path=xl/sharedStrings.xml><?xml version="1.0" encoding="utf-8"?>
<sst xmlns="http://schemas.openxmlformats.org/spreadsheetml/2006/main" count="3711" uniqueCount="894">
  <si>
    <t>web-scraper-order</t>
  </si>
  <si>
    <t>NAME</t>
  </si>
  <si>
    <t>PACK OF</t>
  </si>
  <si>
    <t>ORIGINAL_PRICE</t>
  </si>
  <si>
    <t>DISCOUNT PRICE</t>
  </si>
  <si>
    <t>DISCOUNT</t>
  </si>
  <si>
    <t>SPECIAL_PRICE</t>
  </si>
  <si>
    <t>PANT SIZE</t>
  </si>
  <si>
    <t>TYPE</t>
  </si>
  <si>
    <t>RETURN POLICY</t>
  </si>
  <si>
    <t>LIFE CYCLE</t>
  </si>
  <si>
    <t>LOCATION</t>
  </si>
  <si>
    <t>QUENTITY</t>
  </si>
  <si>
    <t>ORIGIN</t>
  </si>
  <si>
    <t>RATING</t>
  </si>
  <si>
    <t>1718875579-1</t>
  </si>
  <si>
    <t>ABEFARIYA Guava Plant  </t>
  </si>
  <si>
    <t>Small</t>
  </si>
  <si>
    <t xml:space="preserve"> Fruit</t>
  </si>
  <si>
    <t>No Returns Applicable?</t>
  </si>
  <si>
    <t>Perennial</t>
  </si>
  <si>
    <t>Indoor &amp; Outdoor</t>
  </si>
  <si>
    <t>India</t>
  </si>
  <si>
    <t>1718875582-2</t>
  </si>
  <si>
    <t>Corofitam Jamun Plant  </t>
  </si>
  <si>
    <t>Indoor, Outdoor</t>
  </si>
  <si>
    <t>1718875585-3</t>
  </si>
  <si>
    <t>EVY Marigold Plant  </t>
  </si>
  <si>
    <t xml:space="preserve"> Flower</t>
  </si>
  <si>
    <t>Annual</t>
  </si>
  <si>
    <t>1718875588-4</t>
  </si>
  <si>
    <t>Cloud Farm Kiwi Plant  </t>
  </si>
  <si>
    <t>Medium</t>
  </si>
  <si>
    <t>Outdoor</t>
  </si>
  <si>
    <t>1718875592-5</t>
  </si>
  <si>
    <t>SJ STOCKS Curtain Creeper Plant  </t>
  </si>
  <si>
    <t xml:space="preserve"> Air purifier plant</t>
  </si>
  <si>
    <t>1718875596-6</t>
  </si>
  <si>
    <t>GreenHorizon Chandini Flowering Plant  </t>
  </si>
  <si>
    <t>1718875601-7</t>
  </si>
  <si>
    <t>Cloud Farm Avocado Plant  </t>
  </si>
  <si>
    <t>1718875605-8</t>
  </si>
  <si>
    <t>Cloud Farm Clove Plant  </t>
  </si>
  <si>
    <t xml:space="preserve"> Herb</t>
  </si>
  <si>
    <t>1718875609-9</t>
  </si>
  <si>
    <t>Plants Point Crassula Plant  </t>
  </si>
  <si>
    <t xml:space="preserve"> Succulent</t>
  </si>
  <si>
    <t>1718875612-10</t>
  </si>
  <si>
    <t>ROYAL NURSERY Laxmi Kamal Plant  </t>
  </si>
  <si>
    <t>1718875615-11</t>
  </si>
  <si>
    <t>Globalplants Pear Plant  </t>
  </si>
  <si>
    <t>1718875618-12</t>
  </si>
  <si>
    <t>Ukaanda Avocado Plant  </t>
  </si>
  <si>
    <t>1718875621-13</t>
  </si>
  <si>
    <t>Greenery Nursery Orchid Plant  </t>
  </si>
  <si>
    <t>1718875624-14</t>
  </si>
  <si>
    <t>Cloud Farm Lemon Plant  </t>
  </si>
  <si>
    <t>1718875627-15</t>
  </si>
  <si>
    <t>AloGardening Adenium Plant  </t>
  </si>
  <si>
    <t>1718875629-16</t>
  </si>
  <si>
    <t>Cloud Farm Two Layer Bamboo Plant  </t>
  </si>
  <si>
    <t xml:space="preserve"> Bamboo</t>
  </si>
  <si>
    <t>1718875632-17</t>
  </si>
  <si>
    <t>APOSOLUARD Kiwi Plant  </t>
  </si>
  <si>
    <t>1718875634-18</t>
  </si>
  <si>
    <t>Cloud Farm Chilli Spices Plant  </t>
  </si>
  <si>
    <t xml:space="preserve"> Vegetable</t>
  </si>
  <si>
    <t>1718875638-19</t>
  </si>
  <si>
    <t>ABEFARIYA Bonesetter Plant  </t>
  </si>
  <si>
    <t>1718875640-20</t>
  </si>
  <si>
    <t>natikrd Chrysanthemums/ Guldavari Plant  </t>
  </si>
  <si>
    <t>1718875643-21</t>
  </si>
  <si>
    <t>North AM Lemon Plant  </t>
  </si>
  <si>
    <t>1718875646-22</t>
  </si>
  <si>
    <t>AloGardening Portulaca Plant  </t>
  </si>
  <si>
    <t>1718875649-23</t>
  </si>
  <si>
    <t>natikrd Coconut Plant  </t>
  </si>
  <si>
    <t>1718875651-24</t>
  </si>
  <si>
    <t>Heaven Of Saplings Mango Plant  </t>
  </si>
  <si>
    <t>1718875654-25</t>
  </si>
  <si>
    <t>Thai All Time Shahtoot/Mulberry Plant  </t>
  </si>
  <si>
    <t>1718875657-26</t>
  </si>
  <si>
    <t>Oxygreenplant Two Layer Bamboo Plant  </t>
  </si>
  <si>
    <t xml:space="preserve"> Foliage</t>
  </si>
  <si>
    <t>Indoor</t>
  </si>
  <si>
    <t>1718875659-27</t>
  </si>
  <si>
    <t>plantsshops Mango Plant  </t>
  </si>
  <si>
    <t>1718875667-28</t>
  </si>
  <si>
    <t>SAVE GREEN Dragon Tree  </t>
  </si>
  <si>
    <t>1718875671-29</t>
  </si>
  <si>
    <t>go4plants Coconut Plant  </t>
  </si>
  <si>
    <t>1718875675-30</t>
  </si>
  <si>
    <t>Cloud Farm Guava Plant  </t>
  </si>
  <si>
    <t>1718875678-31</t>
  </si>
  <si>
    <t>Amrapali Grafted Mango Plant  </t>
  </si>
  <si>
    <t>1718875681-32</t>
  </si>
  <si>
    <t>UGALOO Bay Leaf Plant  </t>
  </si>
  <si>
    <t xml:space="preserve"> Shrub</t>
  </si>
  <si>
    <t>1718875683-33</t>
  </si>
  <si>
    <t>Flipkart SmartBuy Two Layer Bamboo Plant  </t>
  </si>
  <si>
    <t>Indoor &amp; Outdoor, Indoor</t>
  </si>
  <si>
    <t>1718875691-34</t>
  </si>
  <si>
    <t>Kosalyagardning Rhoeo Plant  </t>
  </si>
  <si>
    <t>1718875694-35</t>
  </si>
  <si>
    <t>ZOOMGREEN Mango Plant  </t>
  </si>
  <si>
    <t>1718875697-36</t>
  </si>
  <si>
    <t>FURYHUB Apple Plant  </t>
  </si>
  <si>
    <t>1718875700-37</t>
  </si>
  <si>
    <t>subha karna Aglaonema Plant  </t>
  </si>
  <si>
    <t>1718875703-38</t>
  </si>
  <si>
    <t>Plant Paradise Jade Plant  </t>
  </si>
  <si>
    <t>1718875706-39</t>
  </si>
  <si>
    <t>Greenery Nursery Almond Plant  </t>
  </si>
  <si>
    <t>1718875709-40</t>
  </si>
  <si>
    <t>CHOUDHARY PLANTHUB Lemon Plant  </t>
  </si>
  <si>
    <t>1718875716-41</t>
  </si>
  <si>
    <t>Cloud Farm Betel Nut/Supari Plant  </t>
  </si>
  <si>
    <t>1718875718-42</t>
  </si>
  <si>
    <t>Corofitam Mango Plant  </t>
  </si>
  <si>
    <t>1718875721-43</t>
  </si>
  <si>
    <t>srdewan Mango Plant  </t>
  </si>
  <si>
    <t>1718875724-44</t>
  </si>
  <si>
    <t>Cloud Farm Ber Apple Plant  </t>
  </si>
  <si>
    <t>1718875727-45</t>
  </si>
  <si>
    <t>Earth Angels Litchi Plant  </t>
  </si>
  <si>
    <t>1718875729-46</t>
  </si>
  <si>
    <t>Bala plant creation Red Sandalwood Plant  </t>
  </si>
  <si>
    <t>1718875733-47</t>
  </si>
  <si>
    <t>APOSOLUARD Jamun Plant  </t>
  </si>
  <si>
    <t>1718875736-48</t>
  </si>
  <si>
    <t>Gaach Coconut Plant  </t>
  </si>
  <si>
    <t>1718875739-49</t>
  </si>
  <si>
    <t>SARKAR PLANT HOUSE Grapes Plant  </t>
  </si>
  <si>
    <t>Large</t>
  </si>
  <si>
    <t>1718875741-50</t>
  </si>
  <si>
    <t>Cloud Farm Rose Plant  </t>
  </si>
  <si>
    <t>1718875745-51</t>
  </si>
  <si>
    <t>Padmavati Coconut Plant  </t>
  </si>
  <si>
    <t>1718875750-52</t>
  </si>
  <si>
    <t>Bala plant creation Jamun Plant  </t>
  </si>
  <si>
    <t>1718875753-53</t>
  </si>
  <si>
    <t>PLANTTOOZS Jackfruit Plant  </t>
  </si>
  <si>
    <t>1718875756-54</t>
  </si>
  <si>
    <t>Angel Lemon Plant  </t>
  </si>
  <si>
    <t>1718875759-55</t>
  </si>
  <si>
    <t>Cloud Farm Jamun Plant  </t>
  </si>
  <si>
    <t>Indoor &amp; Outdoor, Outdoor</t>
  </si>
  <si>
    <t>1718875764-56</t>
  </si>
  <si>
    <t>Flora Guards Jade Plant  </t>
  </si>
  <si>
    <t>1718875767-57</t>
  </si>
  <si>
    <t>Greenery Nursery Camphor Plant  </t>
  </si>
  <si>
    <t>1718875770-58</t>
  </si>
  <si>
    <t>PLaNeTree Cherry Fruit Plant  </t>
  </si>
  <si>
    <t>1718875772-59</t>
  </si>
  <si>
    <t>PLANTTOOZS Coconut Plant  </t>
  </si>
  <si>
    <t>1718875775-60</t>
  </si>
  <si>
    <t>Healthy Vibe With Green Mango Plant  </t>
  </si>
  <si>
    <t>1718875777-61</t>
  </si>
  <si>
    <t>Krishna All Time Grafted Mango Plant  </t>
  </si>
  <si>
    <t>1718875780-62</t>
  </si>
  <si>
    <t>Cloud Farm Rudraksha Plant  </t>
  </si>
  <si>
    <t>1718875782-63</t>
  </si>
  <si>
    <t>Cloud Farm ZZ Plant  </t>
  </si>
  <si>
    <t>1718875788-64</t>
  </si>
  <si>
    <t>Cloud Farm Golden Champa Plant  </t>
  </si>
  <si>
    <t>1718875792-65</t>
  </si>
  <si>
    <t>natikrd Rose Plant  </t>
  </si>
  <si>
    <t>1718875795-66</t>
  </si>
  <si>
    <t>Greenery Nursery Grapes Plant  </t>
  </si>
  <si>
    <t>1718875798-67</t>
  </si>
  <si>
    <t>Cloud Farm Pomelo Plant  </t>
  </si>
  <si>
    <t>1718875802-68</t>
  </si>
  <si>
    <t>1718875806-69</t>
  </si>
  <si>
    <t>Plantoxi Mango Plant  </t>
  </si>
  <si>
    <t>1718875810-70</t>
  </si>
  <si>
    <t>Cloud Farm Red Sandalwood Plant  </t>
  </si>
  <si>
    <t>1718875813-71</t>
  </si>
  <si>
    <t>Japanese Miyajaki Mango Plant  </t>
  </si>
  <si>
    <t>1718875820-72</t>
  </si>
  <si>
    <t>Cloud Farm Litchi Plant  </t>
  </si>
  <si>
    <t>1718875824-73</t>
  </si>
  <si>
    <t>AloGardening Mango Plant  </t>
  </si>
  <si>
    <t>1718875826-74</t>
  </si>
  <si>
    <t>1718875829-75</t>
  </si>
  <si>
    <t>Plants Point Rose Plant  </t>
  </si>
  <si>
    <t>1718875832-76</t>
  </si>
  <si>
    <t>1718875836-77</t>
  </si>
  <si>
    <t>Aquinnah Almond Plant  </t>
  </si>
  <si>
    <t>1718875842-78</t>
  </si>
  <si>
    <t>Padmavatii Jasmine Plant  </t>
  </si>
  <si>
    <t>1718875845-79</t>
  </si>
  <si>
    <t>Cloud Farm Orange Plant  </t>
  </si>
  <si>
    <t>1718875850-80</t>
  </si>
  <si>
    <t>Corofitam Adenium Plant  </t>
  </si>
  <si>
    <t>1718875875-81</t>
  </si>
  <si>
    <t>Ukanda ZZ Plant  </t>
  </si>
  <si>
    <t>1718875879-82</t>
  </si>
  <si>
    <t>MiraclrGarden Curry Leaf Plant  </t>
  </si>
  <si>
    <t>1718875888-83</t>
  </si>
  <si>
    <t>rimardmistu Adenium Plant  </t>
  </si>
  <si>
    <t xml:space="preserve"> Bonsai</t>
  </si>
  <si>
    <t>1718875891-84</t>
  </si>
  <si>
    <t>1718875915-85</t>
  </si>
  <si>
    <t>greennursery Mango Plant  </t>
  </si>
  <si>
    <t>1718875920-86</t>
  </si>
  <si>
    <t>1718875924-87</t>
  </si>
  <si>
    <t>1718875930-88</t>
  </si>
  <si>
    <t>Saeedia plant hub Puplet Plant  </t>
  </si>
  <si>
    <t>1718875933-89</t>
  </si>
  <si>
    <t>Uganio Pomegranate Plant  </t>
  </si>
  <si>
    <t>1718875938-90</t>
  </si>
  <si>
    <t>greennursery Baugainvillea Plant  </t>
  </si>
  <si>
    <t>1718875942-91</t>
  </si>
  <si>
    <t>The Entacloo Crasulla Ovata Plant  </t>
  </si>
  <si>
    <t>Biennial</t>
  </si>
  <si>
    <t>Indoor, Indoor &amp; Outdoor</t>
  </si>
  <si>
    <t>1718875946-92</t>
  </si>
  <si>
    <t>Gabbro Jade Plant  </t>
  </si>
  <si>
    <t>1718875949-93</t>
  </si>
  <si>
    <t>1718875951-94</t>
  </si>
  <si>
    <t>Plants Heaven Litchi Plant  </t>
  </si>
  <si>
    <t>1718875955-95</t>
  </si>
  <si>
    <t>K.K.Enterprise Star Fruit Carambola Grafted Plant  </t>
  </si>
  <si>
    <t>1718875963-96</t>
  </si>
  <si>
    <t>PB honey priya plant Mango Plant  </t>
  </si>
  <si>
    <t>1718875966-97</t>
  </si>
  <si>
    <t>1718875978-98</t>
  </si>
  <si>
    <t>natikrd Two Layer Bamboo Plant  </t>
  </si>
  <si>
    <t>1718875981-99</t>
  </si>
  <si>
    <t>Cloud Farm Coconut Plant  </t>
  </si>
  <si>
    <t>1718875986-100</t>
  </si>
  <si>
    <t>1718875995-101</t>
  </si>
  <si>
    <t>EVY Tomato Plant  </t>
  </si>
  <si>
    <t>1718876010-102</t>
  </si>
  <si>
    <t>VRAI Aloe Vera Plant  </t>
  </si>
  <si>
    <t>1718876014-103</t>
  </si>
  <si>
    <t>My Dream Nursery Rose Plant  </t>
  </si>
  <si>
    <t>1718876021-104</t>
  </si>
  <si>
    <t>1718876037-105</t>
  </si>
  <si>
    <t>Click to purchase Turmeric Plant  </t>
  </si>
  <si>
    <t>1718876051-106</t>
  </si>
  <si>
    <t>natikrd Cherry Fruit Plant  </t>
  </si>
  <si>
    <t>1718876058-107</t>
  </si>
  <si>
    <t>Click to purchase Madhu Kamini Plant  </t>
  </si>
  <si>
    <t>1718876064-108</t>
  </si>
  <si>
    <t>GREENPHOBIA Ber Apple Plant  </t>
  </si>
  <si>
    <t>1718876078-109</t>
  </si>
  <si>
    <t>PEDPOUDHE Curry Leaf Plant  </t>
  </si>
  <si>
    <t>1718876084-110</t>
  </si>
  <si>
    <t>Aquinnah Banana Plant  </t>
  </si>
  <si>
    <t>1718876104-111</t>
  </si>
  <si>
    <t>1718876137-112</t>
  </si>
  <si>
    <t>Aquinnah Litchi Plant  </t>
  </si>
  <si>
    <t>1718876145-113</t>
  </si>
  <si>
    <t>ABEFARIYA Coconut Plant  </t>
  </si>
  <si>
    <t>1718876157-114</t>
  </si>
  <si>
    <t>IGP Money Plant  </t>
  </si>
  <si>
    <t xml:space="preserve"> Creepers and Climbers</t>
  </si>
  <si>
    <t>1718876172-115</t>
  </si>
  <si>
    <t>Dishita Go Green Money Plant  </t>
  </si>
  <si>
    <t>1718876188-116</t>
  </si>
  <si>
    <t>PB honey priya plant Desert plant  </t>
  </si>
  <si>
    <t>1718876203-117</t>
  </si>
  <si>
    <t>1718876212-118</t>
  </si>
  <si>
    <t>Ukanda Large Garlic Pear Plant  </t>
  </si>
  <si>
    <t>1718876220-119</t>
  </si>
  <si>
    <t>UGAOO Peace Lily Plant  </t>
  </si>
  <si>
    <t>1718876229-120</t>
  </si>
  <si>
    <t>FSK Mango Plant  </t>
  </si>
  <si>
    <t>1718876248-121</t>
  </si>
  <si>
    <t>1718876260-122</t>
  </si>
  <si>
    <t>AquinnahGaden Jade Plant  </t>
  </si>
  <si>
    <t>1718876265-123</t>
  </si>
  <si>
    <t>1718876271-124</t>
  </si>
  <si>
    <t>UGAOO Bamboo Palm Plant  </t>
  </si>
  <si>
    <t>1718876279-125</t>
  </si>
  <si>
    <t>AquinnahGaden White Sandalwood Plant  </t>
  </si>
  <si>
    <t>1718876292-126</t>
  </si>
  <si>
    <t>PlantQuipo Apple Plant  </t>
  </si>
  <si>
    <t>1718876305-127</t>
  </si>
  <si>
    <t>Earth Angels Ber Apple Plant  </t>
  </si>
  <si>
    <t>1718876316-128</t>
  </si>
  <si>
    <t>Cloud Farm Money Plant, Jade Plant  </t>
  </si>
  <si>
    <t>1718876326-129</t>
  </si>
  <si>
    <t>UGAOO Jade Plant  </t>
  </si>
  <si>
    <t>1718876347-130</t>
  </si>
  <si>
    <t>UGAOO Aralia Plant  </t>
  </si>
  <si>
    <t>1718876360-131</t>
  </si>
  <si>
    <t>AloGardening Grapes Plant  </t>
  </si>
  <si>
    <t>1718876363-132</t>
  </si>
  <si>
    <t>Cloud Farm Madhumalti/Rangoon Creeper  </t>
  </si>
  <si>
    <t>1718876370-133</t>
  </si>
  <si>
    <t>UGAOO Syngonium Plant  </t>
  </si>
  <si>
    <t>1718876377-134</t>
  </si>
  <si>
    <t>UGAOO Snake Plant  </t>
  </si>
  <si>
    <t>1718876382-135</t>
  </si>
  <si>
    <t>Cloud Farm Mangosteen Plant  </t>
  </si>
  <si>
    <t>1718876388-136</t>
  </si>
  <si>
    <t>1718876394-137</t>
  </si>
  <si>
    <t>Plants Heaven Apple Plant  </t>
  </si>
  <si>
    <t>Row Labels</t>
  </si>
  <si>
    <t>Grand Total</t>
  </si>
  <si>
    <t>Average of RATING</t>
  </si>
  <si>
    <t>web-scraper-start-url</t>
  </si>
  <si>
    <t>plant_data</t>
  </si>
  <si>
    <t>plant_data-href</t>
  </si>
  <si>
    <t>NEXT_PAGE</t>
  </si>
  <si>
    <t>NEXT_PAGE-href</t>
  </si>
  <si>
    <t>https://www.flipkart.com/search?q=plants&amp;otracker=search&amp;otracker1=search&amp;marketplace=FLIPKART&amp;as-show=on&amp;as=off</t>
  </si>
  <si>
    <t>ABEFARIYA Guava Plant</t>
  </si>
  <si>
    <t>https://www.flipkart.com/abefariya-guava-plant/p/itma270479a14fe7?pid=PSGHY5YRZYMRUHQN&amp;lid=LSTPSGHY5YRZYMRUHQNKQWTLO&amp;marketplace=FLIPKART&amp;q=plants&amp;store=h1m%2Fum7%2Fsd1%2Fa6l&amp;srno=s_10_400&amp;otracker=search&amp;otracker1=search&amp;fm=organic&amp;iid=a6c63525-5f38-48da-a6c3-20dde8b8ffc9.PSGHY5YRZYMRUHQN.SEARCH&amp;ppt=sp&amp;ppn=sp&amp;ssid=tigh3zznu80000001718875574709&amp;qH=b946a84bf889cc25</t>
  </si>
  <si>
    <t>ABEFARIYA Guava Plant  (Hybrid, Pack of 1)</t>
  </si>
  <si>
    <t>₹1,500</t>
  </si>
  <si>
    <t>92% off</t>
  </si>
  <si>
    <t>₹120</t>
  </si>
  <si>
    <t>Type: Fruit</t>
  </si>
  <si>
    <t>1</t>
  </si>
  <si>
    <t/>
  </si>
  <si>
    <t>10</t>
  </si>
  <si>
    <t>https://www.flipkart.com/search?q=plants&amp;otracker=search&amp;otracker1=search&amp;marketplace=FLIPKART&amp;as-show=on&amp;as=off&amp;page=10</t>
  </si>
  <si>
    <t>Corofitam Jamun Plant</t>
  </si>
  <si>
    <t>https://www.flipkart.com/corofitam-jamun-plant/p/itmbabb62d856fd3?pid=PSGGHEDYGXGMRTUQ&amp;lid=LSTPSGGHEDYGXGMRTUQBSIGLI&amp;marketplace=FLIPKART&amp;q=plants&amp;store=h1m%2Fum7%2Fsd1%2Fa6l&amp;srno=s_10_399&amp;otracker=search&amp;otracker1=search&amp;fm=organic&amp;iid=a6c63525-5f38-48da-a6c3-20dde8b8ffc9.PSGGHEDYGXGMRTUQ.SEARCH&amp;ppt=sp&amp;ppn=sp&amp;ssid=tigh3zznu80000001718875574709&amp;qH=b946a84bf889cc25</t>
  </si>
  <si>
    <t>Corofitam Jamun Plant  (Hybrid, Pack of 1)</t>
  </si>
  <si>
    <t>₹399</t>
  </si>
  <si>
    <t>67% off</t>
  </si>
  <si>
    <t>₹128</t>
  </si>
  <si>
    <t>EVY Marigold Plant</t>
  </si>
  <si>
    <t>https://www.flipkart.com/evy-marigold-plant/p/itm446cbeb868718?pid=PSGFWG75QHFGAMGD&amp;lid=LSTPSGFWG75QHFGAMGDVVHFJ1&amp;marketplace=FLIPKART&amp;q=plants&amp;store=h1m%2Fum7%2Fsd1%2Fa6l&amp;srno=s_10_398&amp;otracker=search&amp;otracker1=search&amp;fm=organic&amp;iid=a6c63525-5f38-48da-a6c3-20dde8b8ffc9.PSGFWG75QHFGAMGD.SEARCH&amp;ppt=sp&amp;ppn=sp&amp;ssid=tigh3zznu80000001718875574709&amp;qH=b946a84bf889cc25</t>
  </si>
  <si>
    <t>EVY Marigold Plant  (Hybrid, Pack of 1)</t>
  </si>
  <si>
    <t>₹299</t>
  </si>
  <si>
    <t>58% off</t>
  </si>
  <si>
    <t>₹125</t>
  </si>
  <si>
    <t>Type: Flower</t>
  </si>
  <si>
    <t>Cloud Farm Kiwi Plant</t>
  </si>
  <si>
    <t>https://www.flipkart.com/cloud-farm-kiwi-plant/p/itm50b796af4675c?pid=PSGGWSX5K9QEGWRT&amp;lid=LSTPSGGWSX5K9QEGWRTPGBLRG&amp;marketplace=FLIPKART&amp;q=plants&amp;store=h1m%2Fum7%2Fsd1%2Fa6l&amp;srno=s_10_397&amp;otracker=search&amp;otracker1=search&amp;fm=organic&amp;iid=a6c63525-5f38-48da-a6c3-20dde8b8ffc9.PSGGWSX5K9QEGWRT.SEARCH&amp;ppt=sp&amp;ppn=sp&amp;ssid=tigh3zznu80000001718875574709&amp;qH=b946a84bf889cc25</t>
  </si>
  <si>
    <t>Cloud Farm Kiwi Plant  (Hybrid, Pack of 1)</t>
  </si>
  <si>
    <t>56% off</t>
  </si>
  <si>
    <t>₹130</t>
  </si>
  <si>
    <t>SJ STOCKS Curtain Creeper Plant</t>
  </si>
  <si>
    <t>https://www.flipkart.com/sj-stocks-curtain-creeper-plant/p/itm7a64eddf02cc7?pid=PSGGXSUSRM7M6Y9H&amp;lid=LSTPSGGXSUSRM7M6Y9HI8FUX2&amp;marketplace=FLIPKART&amp;q=plants&amp;store=h1m%2Fum7%2Fsd1%2Fa6l&amp;srno=s_10_396&amp;otracker=search&amp;otracker1=search&amp;fm=organic&amp;iid=a6c63525-5f38-48da-a6c3-20dde8b8ffc9.PSGGXSUSRM7M6Y9H.SEARCH&amp;ppt=sp&amp;ppn=sp&amp;ssid=tigh3zznu80000001718875574709&amp;qH=b946a84bf889cc25</t>
  </si>
  <si>
    <t>SJ STOCKS Curtain Creeper Plant  (Hybrid, Pack of 1)</t>
  </si>
  <si>
    <t>47% off</t>
  </si>
  <si>
    <t>₹209</t>
  </si>
  <si>
    <t>Type: Air purifier plant</t>
  </si>
  <si>
    <t>GreenHorizon Chandini Flowering Plant</t>
  </si>
  <si>
    <t>https://www.flipkart.com/greenhorizon-chandini-flowering-plant/p/itm187487d82108a?pid=PSGGCZJMF4R4YAKH&amp;lid=LSTPSGGCZJMF4R4YAKHG32Y1R&amp;marketplace=FLIPKART&amp;q=plants&amp;store=h1m%2Fum7%2Fsd1%2Fa6l&amp;srno=s_10_395&amp;otracker=search&amp;otracker1=search&amp;fm=organic&amp;iid=a6c63525-5f38-48da-a6c3-20dde8b8ffc9.PSGGCZJMF4R4YAKH.SEARCH&amp;ppt=sp&amp;ppn=sp&amp;ssid=tigh3zznu80000001718875574709&amp;qH=b946a84bf889cc25</t>
  </si>
  <si>
    <t>GreenHorizon Chandini Flowering Plant  (Hybrid, Pack of 1)</t>
  </si>
  <si>
    <t>₹249</t>
  </si>
  <si>
    <t>Cloud Farm Avocado Plant</t>
  </si>
  <si>
    <t>https://www.flipkart.com/cloud-farm-avocado-plant/p/itm127c6aadf1130?pid=PSGHF6SJYX7QHQTU&amp;lid=LSTPSGHF6SJYX7QHQTUJMSBNX&amp;marketplace=FLIPKART&amp;q=plants&amp;store=h1m%2Fum7%2Fsd1%2Fa6l&amp;srno=s_10_394&amp;otracker=search&amp;otracker1=search&amp;fm=organic&amp;iid=a6c63525-5f38-48da-a6c3-20dde8b8ffc9.PSGHF6SJYX7QHQTU.SEARCH&amp;ppt=sp&amp;ppn=sp&amp;ssid=tigh3zznu80000001718875574709&amp;qH=b946a84bf889cc25</t>
  </si>
  <si>
    <t>Cloud Farm Avocado Plant  (Hybrid, Pack of 1)</t>
  </si>
  <si>
    <t>₹499</t>
  </si>
  <si>
    <t>73% off</t>
  </si>
  <si>
    <t>Cloud Farm Clove Plant</t>
  </si>
  <si>
    <t>https://www.flipkart.com/cloud-farm-clove-plant/p/itm8c1b033bc89c0?pid=PSGGRZHJVFSDUFQW&amp;lid=LSTPSGGRZHJVFSDUFQWCBU1C7&amp;marketplace=FLIPKART&amp;q=plants&amp;store=h1m%2Fum7%2Fsd1%2Fa6l&amp;srno=s_10_393&amp;otracker=search&amp;otracker1=search&amp;fm=organic&amp;iid=a6c63525-5f38-48da-a6c3-20dde8b8ffc9.PSGGRZHJVFSDUFQW.SEARCH&amp;ppt=sp&amp;ppn=sp&amp;ssid=tigh3zznu80000001718875574709&amp;qH=b946a84bf889cc25</t>
  </si>
  <si>
    <t>Cloud Farm Clove Plant  (Hybrid, Pack of 1)</t>
  </si>
  <si>
    <t>₹199</t>
  </si>
  <si>
    <t>37% off</t>
  </si>
  <si>
    <t>Type: Herb</t>
  </si>
  <si>
    <t>Plants Point Crassula Plant</t>
  </si>
  <si>
    <t>https://www.flipkart.com/plants-point-crassula-plant/p/itm749d36d19e8ca?pid=PSGFX3YBW6G9EQHG&amp;lid=LSTPSGFX3YBW6G9EQHGKBFAU1&amp;marketplace=FLIPKART&amp;q=plants&amp;store=h1m%2Fum7%2Fsd1%2Fa6l&amp;srno=s_10_392&amp;otracker=search&amp;otracker1=search&amp;fm=organic&amp;iid=a6c63525-5f38-48da-a6c3-20dde8b8ffc9.PSGFX3YBW6G9EQHG.SEARCH&amp;ppt=sp&amp;ppn=sp&amp;ssid=tigh3zznu80000001718875574709&amp;qH=b946a84bf889cc25</t>
  </si>
  <si>
    <t>Plants Point Crassula Plant  (Pack of 1)</t>
  </si>
  <si>
    <t>Type: Succulent</t>
  </si>
  <si>
    <t>ROYAL NURSERY Laxmi Kamal Plant</t>
  </si>
  <si>
    <t>https://www.flipkart.com/royal-nursery-laxmi-kamal-plant/p/itm0e115bb294933?pid=PSGG9TEVTWQTKWUW&amp;lid=LSTPSGG9TEVTWQTKWUWDQ3J87&amp;marketplace=FLIPKART&amp;q=plants&amp;store=h1m%2Fum7%2Fsd1%2Fa6l&amp;srno=s_10_391&amp;otracker=search&amp;otracker1=search&amp;fm=organic&amp;iid=a6c63525-5f38-48da-a6c3-20dde8b8ffc9.PSGG9TEVTWQTKWUW.SEARCH&amp;ppt=sp&amp;ppn=sp&amp;ssid=tigh3zznu80000001718875574709&amp;qH=b946a84bf889cc25</t>
  </si>
  <si>
    <t>ROYAL NURSERY Laxmi Kamal Plant  (Hybrid, Pack of 1)</t>
  </si>
  <si>
    <t>₹219</t>
  </si>
  <si>
    <t>9% off</t>
  </si>
  <si>
    <t>Globalplants Pear Plant</t>
  </si>
  <si>
    <t>https://www.flipkart.com/globalplants-pear-plant/p/itmfcda35a8bbbc9?pid=PSGGE5FYRNZDPMYH&amp;lid=LSTPSGGE5FYRNZDPMYH2LEAC1&amp;marketplace=FLIPKART&amp;q=plants&amp;store=h1m%2Fum7%2Fsd1%2Fa6l&amp;srno=s_10_390&amp;otracker=search&amp;otracker1=search&amp;fm=organic&amp;iid=a6c63525-5f38-48da-a6c3-20dde8b8ffc9.PSGGE5FYRNZDPMYH.SEARCH&amp;ppt=sp&amp;ppn=sp&amp;ssid=tigh3zznu80000001718875574709&amp;qH=b946a84bf889cc25</t>
  </si>
  <si>
    <t>Globalplants Pear Plant  (Hybrid, Pack of 1)</t>
  </si>
  <si>
    <t>76% off</t>
  </si>
  <si>
    <t>₹115</t>
  </si>
  <si>
    <t>Ukaanda Avocado Plant</t>
  </si>
  <si>
    <t>https://www.flipkart.com/ukaanda-avocado-plant/p/itm285eb4dbef002?pid=PSGGP8USSNG6YCTC&amp;lid=LSTPSGGP8USSNG6YCTCEREUQS&amp;marketplace=FLIPKART&amp;q=plants&amp;store=h1m%2Fum7%2Fsd1%2Fa6l&amp;srno=s_10_389&amp;otracker=search&amp;otracker1=search&amp;fm=organic&amp;iid=a6c63525-5f38-48da-a6c3-20dde8b8ffc9.PSGGP8USSNG6YCTC.SEARCH&amp;ppt=sp&amp;ppn=sp&amp;ssid=tigh3zznu80000001718875574709&amp;qH=b946a84bf889cc25</t>
  </si>
  <si>
    <t>Ukaanda Avocado Plant  (Hybrid, Pack of 1)</t>
  </si>
  <si>
    <t>69% off</t>
  </si>
  <si>
    <t>₹123</t>
  </si>
  <si>
    <t>Greenery Nursery Orchid Plant</t>
  </si>
  <si>
    <t>https://www.flipkart.com/greenery-nursery-orchid-plant/p/itmed32da03cc5c9?pid=PSGGWJJ2ZFGCJWWP&amp;lid=LSTPSGGWJJ2ZFGCJWWPQKSIER&amp;marketplace=FLIPKART&amp;q=plants&amp;store=h1m%2Fum7%2Fsd1%2Fa6l&amp;srno=s_10_388&amp;otracker=search&amp;otracker1=search&amp;fm=organic&amp;iid=a6c63525-5f38-48da-a6c3-20dde8b8ffc9.PSGGWJJ2ZFGCJWWP.SEARCH&amp;ppt=sp&amp;ppn=sp&amp;ssid=tigh3zznu80000001718875574709&amp;qH=b946a84bf889cc25</t>
  </si>
  <si>
    <t>Greenery Nursery Orchid Plant  (Hybrid, Pack of 1)</t>
  </si>
  <si>
    <t>₹484</t>
  </si>
  <si>
    <t>Cloud Farm Lemon Plant</t>
  </si>
  <si>
    <t>https://www.flipkart.com/cloud-farm-lemon-plant/p/itme110138b0898b?pid=PSGGWHTHVYCFD984&amp;lid=LSTPSGGWHTHVYCFD984HQEEID&amp;marketplace=FLIPKART&amp;q=plants&amp;store=h1m%2Fum7%2Fsd1%2Fa6l&amp;srno=s_10_387&amp;otracker=search&amp;otracker1=search&amp;fm=organic&amp;iid=a6c63525-5f38-48da-a6c3-20dde8b8ffc9.PSGGWHTHVYCFD984.SEARCH&amp;ppt=sp&amp;ppn=sp&amp;ssid=tigh3zznu80000001718875574709&amp;qH=b946a84bf889cc25</t>
  </si>
  <si>
    <t>Cloud Farm Lemon Plant  (Hybrid, Pack of 1)</t>
  </si>
  <si>
    <t>AloGardening Adenium Plant</t>
  </si>
  <si>
    <t>https://www.flipkart.com/alogardening-adenium-plant/p/itme95a451362392?pid=PSGGZGWGCJXFBG2Z&amp;lid=LSTPSGGZGWGCJXFBG2ZGYQXWX&amp;marketplace=FLIPKART&amp;q=plants&amp;store=h1m%2Fum7%2Fsd1%2Fa6l&amp;srno=s_10_386&amp;otracker=search&amp;otracker1=search&amp;fm=organic&amp;iid=a6c63525-5f38-48da-a6c3-20dde8b8ffc9.PSGGZGWGCJXFBG2Z.SEARCH&amp;ppt=sp&amp;ppn=sp&amp;ssid=tigh3zznu80000001718875574709&amp;qH=b946a84bf889cc25</t>
  </si>
  <si>
    <t>AloGardening Adenium Plant  (Hybrid, Pack of 2)</t>
  </si>
  <si>
    <t>₹489</t>
  </si>
  <si>
    <t>₹211</t>
  </si>
  <si>
    <t>2</t>
  </si>
  <si>
    <t>Cloud Farm Two Layer Bamboo Plant</t>
  </si>
  <si>
    <t>https://www.flipkart.com/cloud-farm-two-layer-bamboo-plant/p/itm4cafc39f13538?pid=PSGGYWPZRTPXEVWU&amp;lid=LSTPSGGYWPZRTPXEVWU8CLCBV&amp;marketplace=FLIPKART&amp;q=plants&amp;store=h1m%2Fum7%2Fsd1%2Fa6l&amp;srno=s_10_385&amp;otracker=search&amp;otracker1=search&amp;fm=organic&amp;iid=a6c63525-5f38-48da-a6c3-20dde8b8ffc9.PSGGYWPZRTPXEVWU.SEARCH&amp;ppt=sp&amp;ppn=sp&amp;ssid=tigh3zznu80000001718875574709&amp;qH=b946a84bf889cc25</t>
  </si>
  <si>
    <t>Cloud Farm Two Layer Bamboo Plant  (Hybrid, Pack of 1)</t>
  </si>
  <si>
    <t>61% off</t>
  </si>
  <si>
    <t>₹116</t>
  </si>
  <si>
    <t>Type: Bamboo</t>
  </si>
  <si>
    <t>APOSOLUARD Kiwi Plant</t>
  </si>
  <si>
    <t>https://www.flipkart.com/aposoluard-kiwi-plant/p/itm08a5b8e8a49bc?pid=PSGHY9NSNZY2HSTY&amp;lid=LSTPSGHY9NSNZY2HSTYQN5COF&amp;marketplace=FLIPKART&amp;q=plants&amp;store=h1m%2Fum7%2Fsd1%2Fa6l&amp;srno=s_10_384&amp;otracker=search&amp;otracker1=search&amp;fm=organic&amp;iid=a6c63525-5f38-48da-a6c3-20dde8b8ffc9.PSGHY9NSNZY2HSTY.SEARCH&amp;ppt=sp&amp;ppn=sp&amp;ssid=tigh3zznu80000001718875574709&amp;qH=b946a84bf889cc25</t>
  </si>
  <si>
    <t>APOSOLUARD Kiwi Plant  (Hybrid, Pack of 1)</t>
  </si>
  <si>
    <t>68% off</t>
  </si>
  <si>
    <t>₹124</t>
  </si>
  <si>
    <t>INDIA</t>
  </si>
  <si>
    <t>Cloud Farm Chilli Spices Plant</t>
  </si>
  <si>
    <t>https://www.flipkart.com/cloud-farm-chilli-spices-plant/p/itmfee5e0c052b44?pid=PSGGUM88DMVVZFRH&amp;lid=LSTPSGGUM88DMVVZFRHUJJPJZ&amp;marketplace=FLIPKART&amp;q=plants&amp;store=h1m%2Fum7%2Fsd1%2Fa6l&amp;srno=s_10_383&amp;otracker=search&amp;otracker1=search&amp;fm=organic&amp;iid=a6c63525-5f38-48da-a6c3-20dde8b8ffc9.PSGGUM88DMVVZFRH.SEARCH&amp;ppt=sp&amp;ppn=sp&amp;ssid=tigh3zznu80000001718875574709&amp;qH=b946a84bf889cc25</t>
  </si>
  <si>
    <t>Cloud Farm Chilli Spices Plant  (Hybrid, Pack of 1)</t>
  </si>
  <si>
    <t>Type: Vegetable</t>
  </si>
  <si>
    <t>ABEFARIYA Bonesetter Plant</t>
  </si>
  <si>
    <t>https://www.flipkart.com/abefariya-bonesetter-plant/p/itm98ed3a4706b02?pid=PSGGV77FGFZTMPHZ&amp;lid=LSTPSGGV77FGFZTMPHZ9XYSMW&amp;marketplace=FLIPKART&amp;q=plants&amp;store=h1m%2Fum7%2Fsd1%2Fa6l&amp;srno=s_10_382&amp;otracker=search&amp;otracker1=search&amp;fm=organic&amp;iid=a6c63525-5f38-48da-a6c3-20dde8b8ffc9.PSGGV77FGFZTMPHZ.SEARCH&amp;ppt=sp&amp;ppn=sp&amp;ssid=tigh3zznu80000001718875574709&amp;qH=b946a84bf889cc25</t>
  </si>
  <si>
    <t>ABEFARIYA Bonesetter Plant  (Hybrid, Pack of 1)</t>
  </si>
  <si>
    <t>90% off</t>
  </si>
  <si>
    <t>₹137</t>
  </si>
  <si>
    <t>natikrd Chrysanthemums/ Guldavari Plant</t>
  </si>
  <si>
    <t>https://www.flipkart.com/natikrd-chrysanthemums-guldavari-plant/p/itm5bc3e926dc0f4?pid=PSGGAHGGGUA3SNTR&amp;lid=LSTPSGGAHGGGUA3SNTRUBFXSC&amp;marketplace=FLIPKART&amp;q=plants&amp;store=h1m%2Fum7%2Fsd1%2Fa6l&amp;srno=s_10_381&amp;otracker=search&amp;otracker1=search&amp;fm=organic&amp;iid=a6c63525-5f38-48da-a6c3-20dde8b8ffc9.PSGGAHGGGUA3SNTR.SEARCH&amp;ppt=sp&amp;ppn=sp&amp;ssid=tigh3zznu80000001718875574709&amp;qH=b946a84bf889cc25</t>
  </si>
  <si>
    <t>natikrd Chrysanthemums/ Guldavari Plant  (Hybrid, Pack of 1)</t>
  </si>
  <si>
    <t>74% off</t>
  </si>
  <si>
    <t>North AM Lemon Plant</t>
  </si>
  <si>
    <t>https://www.flipkart.com/north-am-lemon-plant/p/itmb4231fcc0a1e9?pid=PSGG6THRZYPYDWFV&amp;lid=LSTPSGG6THRZYPYDWFVIOBH57&amp;marketplace=FLIPKART&amp;q=plants&amp;store=h1m%2Fum7%2Fsd1%2Fa6l&amp;srno=s_10_380&amp;otracker=search&amp;otracker1=search&amp;fm=organic&amp;iid=a6c63525-5f38-48da-a6c3-20dde8b8ffc9.PSGG6THRZYPYDWFV.SEARCH&amp;ppt=sp&amp;ppn=sp&amp;ssid=tigh3zznu80000001718875574709&amp;qH=b946a84bf889cc25</t>
  </si>
  <si>
    <t>North AM Lemon Plant  (Hybrid, Pack of 1)</t>
  </si>
  <si>
    <t>₹378</t>
  </si>
  <si>
    <t>66% off</t>
  </si>
  <si>
    <t>AloGardening Portulaca Plant</t>
  </si>
  <si>
    <t>https://www.flipkart.com/alogardening-portulaca-plant/p/itm51980a50c9d97?pid=PSGGZHXPYZ44QVGG&amp;lid=LSTPSGGZHXPYZ44QVGG3RPVJV&amp;marketplace=FLIPKART&amp;q=plants&amp;store=h1m%2Fum7%2Fsd1%2Fa6l&amp;srno=s_10_379&amp;otracker=search&amp;otracker1=search&amp;fm=organic&amp;iid=a6c63525-5f38-48da-a6c3-20dde8b8ffc9.PSGGZHXPYZ44QVGG.SEARCH&amp;ppt=sp&amp;ppn=sp&amp;ssid=tigh3zznu80000001718875574709&amp;qH=b946a84bf889cc25</t>
  </si>
  <si>
    <t>AloGardening Portulaca Plant  (Hybrid, Pack of 1)</t>
  </si>
  <si>
    <t>₹379</t>
  </si>
  <si>
    <t>62% off</t>
  </si>
  <si>
    <t>₹144</t>
  </si>
  <si>
    <t>natikrd Coconut Plant</t>
  </si>
  <si>
    <t>https://www.flipkart.com/natikrd-coconut-plant/p/itme89617cfea0d1?pid=PSGGBHM4XFEFDZ7W&amp;lid=LSTPSGGBHM4XFEFDZ7W7TUISJ&amp;marketplace=FLIPKART&amp;q=plants&amp;store=h1m%2Fum7%2Fsd1%2Fa6l&amp;srno=s_10_378&amp;otracker=search&amp;otracker1=search&amp;fm=organic&amp;iid=a6c63525-5f38-48da-a6c3-20dde8b8ffc9.PSGGBHM4XFEFDZ7W.SEARCH&amp;ppt=sp&amp;ppn=sp&amp;ssid=tigh3zznu80000001718875574709&amp;qH=b946a84bf889cc25</t>
  </si>
  <si>
    <t>natikrd Coconut Plant  (Hybrid, Pack of 1)</t>
  </si>
  <si>
    <t>₹239</t>
  </si>
  <si>
    <t>28% off</t>
  </si>
  <si>
    <t>₹171</t>
  </si>
  <si>
    <t>Heaven Of Saplings Mango Plant</t>
  </si>
  <si>
    <t>https://www.flipkart.com/heaven-saplings-mango-plant/p/itm682e92f4fcf5c?pid=PSGGM3GN2R9ZH863&amp;lid=LSTPSGGM3GN2R9ZH863FTSHUB&amp;marketplace=FLIPKART&amp;q=plants&amp;store=h1m%2Fum7%2Fsd1%2Fa6l&amp;srno=s_10_377&amp;otracker=search&amp;otracker1=search&amp;fm=organic&amp;iid=a6c63525-5f38-48da-a6c3-20dde8b8ffc9.PSGGM3GN2R9ZH863.SEARCH&amp;ppt=sp&amp;ppn=sp&amp;ssid=tigh3zznu80000001718875574709&amp;qH=b946a84bf889cc25</t>
  </si>
  <si>
    <t>Heaven Of Saplings Mango Plant  (Hybrid, Pack of 1)</t>
  </si>
  <si>
    <t>₹200</t>
  </si>
  <si>
    <t>Thai All Time Shahtoot/Mulberry Plant</t>
  </si>
  <si>
    <t>https://www.flipkart.com/thai-all-time-shahtoot-mulberry-plant/p/itm8d916b8864741?pid=PSGGGSG6AFGYKYGQ&amp;lid=LSTPSGGGSG6AFGYKYGQSHTOQD&amp;marketplace=FLIPKART&amp;q=plants&amp;store=h1m%2Fum7%2Fsd1%2Fa6l&amp;srno=s_10_376&amp;otracker=search&amp;otracker1=search&amp;fm=organic&amp;iid=a6c63525-5f38-48da-a6c3-20dde8b8ffc9.PSGGGSG6AFGYKYGQ.SEARCH&amp;ppt=sp&amp;ppn=sp&amp;ssid=tigh3zznu80000001718875574709&amp;qH=b946a84bf889cc25</t>
  </si>
  <si>
    <t>Thai All Time Shahtoot/Mulberry Plant  (Hybrid, Pack of 1)</t>
  </si>
  <si>
    <t>₹349</t>
  </si>
  <si>
    <t>64% off</t>
  </si>
  <si>
    <t>Oxygreenplant Two Layer Bamboo Plant</t>
  </si>
  <si>
    <t>https://www.flipkart.com/oxygreenplant-two-layer-bamboo-plant/p/itm8dd241b0ca198?pid=PSGGSCF232SWN8HC&amp;lid=LSTPSGGSCF232SWN8HC4PDSIM&amp;marketplace=FLIPKART&amp;q=plants&amp;store=h1m%2Fum7%2Fsd1%2Fa6l&amp;srno=s_10_375&amp;otracker=search&amp;otracker1=search&amp;fm=organic&amp;iid=a6c63525-5f38-48da-a6c3-20dde8b8ffc9.PSGGSCF232SWN8HC.SEARCH&amp;ppt=sp&amp;ppn=sp&amp;ssid=tigh3zznu80000001718875574709&amp;qH=b946a84bf889cc25</t>
  </si>
  <si>
    <t>Oxygreenplant Two Layer Bamboo Plant  (Hybrid, Pack of 1)</t>
  </si>
  <si>
    <t>50% off</t>
  </si>
  <si>
    <t>₹189</t>
  </si>
  <si>
    <t>Type: Foliage</t>
  </si>
  <si>
    <t>plantsshops Mango Plant</t>
  </si>
  <si>
    <t>https://www.flipkart.com/plantsshops-mango-plant/p/itm6fa1bbb37a393?pid=PSGGGHBJEQD7HF44&amp;lid=LSTPSGGGHBJEQD7HF44VXBIW9&amp;marketplace=FLIPKART&amp;q=plants&amp;store=h1m%2Fum7%2Fsd1%2Fa6l&amp;srno=s_10_374&amp;otracker=search&amp;otracker1=search&amp;fm=organic&amp;iid=a6c63525-5f38-48da-a6c3-20dde8b8ffc9.PSGGGHBJEQD7HF44.SEARCH&amp;ppt=sp&amp;ppn=sp&amp;ssid=tigh3zznu80000001718875574709&amp;qH=b946a84bf889cc25</t>
  </si>
  <si>
    <t>plantsshops Mango Plant  (Hybrid, Pack of 1)</t>
  </si>
  <si>
    <t>SAVE GREEN Dragon Tree</t>
  </si>
  <si>
    <t>https://www.flipkart.com/save-green-dragon-tree/p/itmcf18c1d036f1c?pid=PSGGAK7HQ2G4HVEW&amp;lid=LSTPSGGAK7HQ2G4HVEWBDZ7FI&amp;marketplace=FLIPKART&amp;q=plants&amp;store=h1m%2Fum7%2Fsd1%2Fa6l&amp;srno=s_10_373&amp;otracker=search&amp;otracker1=search&amp;fm=organic&amp;iid=a6c63525-5f38-48da-a6c3-20dde8b8ffc9.PSGGAK7HQ2G4HVEW.SEARCH&amp;ppt=sp&amp;ppn=sp&amp;ssid=tigh3zznu80000001718875574709&amp;qH=b946a84bf889cc25</t>
  </si>
  <si>
    <t>SAVE GREEN Dragon Tree  (Hybrid, Pack of 3)</t>
  </si>
  <si>
    <t>₹336</t>
  </si>
  <si>
    <t>60% off</t>
  </si>
  <si>
    <t>₹133</t>
  </si>
  <si>
    <t>3</t>
  </si>
  <si>
    <t>go4plants Coconut Plant</t>
  </si>
  <si>
    <t>https://www.flipkart.com/go4plants-coconut-plant/p/itm1e63e77d1efdc?pid=PSGG6AW7TYPVDSSB&amp;lid=LSTPSGG6AW7TYPVDSSBMNCOMU&amp;marketplace=FLIPKART&amp;q=plants&amp;store=h1m%2Fum7%2Fsd1%2Fa6l&amp;srno=s_10_372&amp;otracker=search&amp;otracker1=search&amp;fm=organic&amp;iid=a6c63525-5f38-48da-a6c3-20dde8b8ffc9.PSGG6AW7TYPVDSSB.SEARCH&amp;ppt=sp&amp;ppn=sp&amp;ssid=tigh3zznu80000001718875574709&amp;qH=b946a84bf889cc25</t>
  </si>
  <si>
    <t>go4plants Coconut Plant  (Hybrid, Pack of 1)</t>
  </si>
  <si>
    <t>₹800</t>
  </si>
  <si>
    <t>78% off</t>
  </si>
  <si>
    <t>Cloud Farm Guava Plant</t>
  </si>
  <si>
    <t>https://www.flipkart.com/cloud-farm-guava-plant/p/itm1d091a45889ca?pid=PSGGREHJABRW2HFK&amp;lid=LSTPSGGREHJABRW2HFK4BKCJA&amp;marketplace=FLIPKART&amp;q=plants&amp;store=h1m%2Fum7%2Fsd1%2Fa6l&amp;srno=s_10_371&amp;otracker=search&amp;otracker1=search&amp;fm=organic&amp;iid=a6c63525-5f38-48da-a6c3-20dde8b8ffc9.PSGGREHJABRW2HFK.SEARCH&amp;ppt=sp&amp;ppn=sp&amp;ssid=tigh3zznu80000001718875574709&amp;qH=b946a84bf889cc25</t>
  </si>
  <si>
    <t>Cloud Farm Guava Plant  (Hybrid, Pack of 1)</t>
  </si>
  <si>
    <t>Amrapali Grafted Mango Plant</t>
  </si>
  <si>
    <t>https://www.flipkart.com/amrapali-grafted-mango-plant/p/itm64fcbabf0c271?pid=PSGGFJCCKHPDXB2Q&amp;lid=LSTPSGGFJCCKHPDXB2QGTFOWQ&amp;marketplace=FLIPKART&amp;q=plants&amp;store=h1m%2Fum7%2Fsd1%2Fa6l&amp;srno=s_10_370&amp;otracker=search&amp;otracker1=search&amp;fm=organic&amp;iid=a6c63525-5f38-48da-a6c3-20dde8b8ffc9.PSGGFJCCKHPDXB2Q.SEARCH&amp;ppt=sp&amp;ppn=sp&amp;ssid=tigh3zznu80000001718875574709&amp;qH=b946a84bf889cc25</t>
  </si>
  <si>
    <t>Amrapali Grafted Mango Plant  (Hybrid, Pack of 1)</t>
  </si>
  <si>
    <t>₹294</t>
  </si>
  <si>
    <t>₹129</t>
  </si>
  <si>
    <t>UGALOO Bay Leaf Plant</t>
  </si>
  <si>
    <t>https://www.flipkart.com/ugaloo-bay-leaf-plant/p/itm2ab8cb113a2de?pid=PSGG5B3DFR8YBRTE&amp;lid=LSTPSGG5B3DFR8YBRTEJFRGLC&amp;marketplace=FLIPKART&amp;q=plants&amp;store=h1m%2Fum7%2Fsd1%2Fa6l&amp;srno=s_10_369&amp;otracker=search&amp;otracker1=search&amp;fm=organic&amp;iid=a6c63525-5f38-48da-a6c3-20dde8b8ffc9.PSGG5B3DFR8YBRTE.SEARCH&amp;ppt=sp&amp;ppn=sp&amp;ssid=tigh3zznu80000001718875574709&amp;qH=b946a84bf889cc25</t>
  </si>
  <si>
    <t>UGALOO Bay Leaf Plant  (Hybrid, Pack of 1)</t>
  </si>
  <si>
    <t>₹472</t>
  </si>
  <si>
    <t>71% off</t>
  </si>
  <si>
    <t>₹134</t>
  </si>
  <si>
    <t>Type: Shrub</t>
  </si>
  <si>
    <t>Flipkart SmartBuy Two Layer Bamboo Plant</t>
  </si>
  <si>
    <t>https://www.flipkart.com/flipkart-smartbuy-two-layer-bamboo-plant/p/itm972ee6b53b65f?pid=PSGGJGDXGTTTN8RN&amp;lid=LSTPSGGJGDXGTTTN8RN8HBLON&amp;marketplace=FLIPKART&amp;q=plants&amp;store=h1m%2Fum7%2Fsd1%2Fa6l&amp;srno=s_10_368&amp;otracker=search&amp;otracker1=search&amp;fm=organic&amp;iid=a6c63525-5f38-48da-a6c3-20dde8b8ffc9.PSGGJGDXGTTTN8RN.SEARCH&amp;ppt=sp&amp;ppn=sp&amp;ssid=tigh3zznu80000001718875574709&amp;qH=b946a84bf889cc25</t>
  </si>
  <si>
    <t>Flipkart SmartBuy Two Layer Bamboo Plant  (Hybrid, Pack of 1)</t>
  </si>
  <si>
    <t>₹999</t>
  </si>
  <si>
    <t>₹287</t>
  </si>
  <si>
    <t>Kosalyagardning Rhoeo Plant</t>
  </si>
  <si>
    <t>https://www.flipkart.com/kosalyagardning-rhoeo-plant/p/itm85941abf7efb9?pid=PSGGE2VCFKESZZPQ&amp;lid=LSTPSGGE2VCFKESZZPQ4J8T4M&amp;marketplace=FLIPKART&amp;q=plants&amp;store=h1m%2Fum7%2Fsd1%2Fa6l&amp;srno=s_10_367&amp;otracker=search&amp;otracker1=search&amp;fm=organic&amp;iid=a6c63525-5f38-48da-a6c3-20dde8b8ffc9.PSGGE2VCFKESZZPQ.SEARCH&amp;ppt=sp&amp;ppn=sp&amp;ssid=tigh3zznu80000001718875574709&amp;qH=b946a84bf889cc25</t>
  </si>
  <si>
    <t>Kosalyagardning Rhoeo Plant  (Pack of 2)</t>
  </si>
  <si>
    <t>₹599</t>
  </si>
  <si>
    <t>ZOOMGREEN Mango Plant</t>
  </si>
  <si>
    <t>https://www.flipkart.com/zoomgreen-mango-plant/p/itmfd4f9ecf0fab0?pid=PSGHY77GZ7WPGZFA&amp;lid=LSTPSGHY77GZ7WPGZFAV8SRI9&amp;marketplace=FLIPKART&amp;q=plants&amp;store=h1m%2Fum7%2Fsd1%2Fa6l&amp;srno=s_10_366&amp;otracker=search&amp;otracker1=search&amp;fm=organic&amp;iid=a6c63525-5f38-48da-a6c3-20dde8b8ffc9.PSGHY77GZ7WPGZFA.SEARCH&amp;ppt=sp&amp;ppn=sp&amp;ssid=tigh3zznu80000001718875574709&amp;qH=b946a84bf889cc25</t>
  </si>
  <si>
    <t>ZOOMGREEN Mango Plant  (Hybrid, Pack of 1)</t>
  </si>
  <si>
    <t>55% off</t>
  </si>
  <si>
    <t>₹179</t>
  </si>
  <si>
    <t>FURYHUB Apple Plant</t>
  </si>
  <si>
    <t>https://www.flipkart.com/furyhub-apple-plant/p/itm14e5c0e50e72b?pid=PSGGBKMFXHEHFMNZ&amp;lid=LSTPSGGBKMFXHEHFMNZTQGDUO&amp;marketplace=FLIPKART&amp;q=plants&amp;store=h1m%2Fum7%2Fsd1%2Fa6l&amp;srno=s_10_365&amp;otracker=search&amp;otracker1=search&amp;fm=organic&amp;iid=a6c63525-5f38-48da-a6c3-20dde8b8ffc9.PSGGBKMFXHEHFMNZ.SEARCH&amp;ppt=sp&amp;ppn=sp&amp;ssid=tigh3zznu80000001718875574709&amp;qH=b946a84bf889cc25</t>
  </si>
  <si>
    <t>FURYHUB Apple Plant  (Hybrid, Pack of 1)</t>
  </si>
  <si>
    <t>₹114</t>
  </si>
  <si>
    <t>subha karna Aglaonema Plant</t>
  </si>
  <si>
    <t>https://www.flipkart.com/subha-karna-aglaonema-plant/p/itmf6e1beb65cad7?pid=PSGGZMB25JPD474G&amp;lid=LSTPSGGZMB25JPD474G9IRI7H&amp;marketplace=FLIPKART&amp;q=plants&amp;store=h1m%2Fum7%2Fsd1%2Fa6l&amp;srno=s_10_364&amp;otracker=search&amp;otracker1=search&amp;fm=organic&amp;iid=a6c63525-5f38-48da-a6c3-20dde8b8ffc9.PSGGZMB25JPD474G.SEARCH&amp;ppt=sp&amp;ppn=sp&amp;ssid=tigh3zznu80000001718875574709&amp;qH=b946a84bf889cc25</t>
  </si>
  <si>
    <t>subha karna Aglaonema Plant  (Pack of 1)</t>
  </si>
  <si>
    <t>₹1,199</t>
  </si>
  <si>
    <t>79% off</t>
  </si>
  <si>
    <t>india</t>
  </si>
  <si>
    <t>Plant Paradise Jade Plant</t>
  </si>
  <si>
    <t>https://www.flipkart.com/plant-paradise-jade/p/itm390913156d6d5?pid=PSGHYJFXQCDUW4XY&amp;lid=LSTPSGHYJFXQCDUW4XY8DTDQD&amp;marketplace=FLIPKART&amp;q=plants&amp;store=h1m%2Fum7%2Fsd1%2Fa6l&amp;srno=s_10_363&amp;otracker=search&amp;otracker1=search&amp;fm=organic&amp;iid=a6c63525-5f38-48da-a6c3-20dde8b8ffc9.PSGHYJFXQCDUW4XY.SEARCH&amp;ppt=sp&amp;ppn=sp&amp;ssid=tigh3zznu80000001718875574709&amp;qH=b946a84bf889cc25</t>
  </si>
  <si>
    <t>Plant Paradise Jade Plant  (Hybrid, Pack of 1)</t>
  </si>
  <si>
    <t>Greenery Nursery Almond Plant</t>
  </si>
  <si>
    <t>https://www.flipkart.com/greenery-nursery-almond-plant/p/itmfb4ffd215fc0b?pid=PSGGWHAFBY4NZNFG&amp;lid=LSTPSGGWHAFBY4NZNFGVZH0QP&amp;marketplace=FLIPKART&amp;q=plants&amp;store=h1m%2Fum7%2Fsd1%2Fa6l&amp;srno=s_10_362&amp;otracker=search&amp;otracker1=search&amp;fm=organic&amp;iid=a6c63525-5f38-48da-a6c3-20dde8b8ffc9.PSGGWHAFBY4NZNFG.SEARCH&amp;ppt=sp&amp;ppn=sp&amp;ssid=tigh3zznu80000001718875574709&amp;qH=b946a84bf889cc25</t>
  </si>
  <si>
    <t>Greenery Nursery Almond Plant  (Hybrid, Pack of 1)</t>
  </si>
  <si>
    <t>₹449</t>
  </si>
  <si>
    <t>72% off</t>
  </si>
  <si>
    <t>CHOUDHARY PLANTHUB Lemon Plant</t>
  </si>
  <si>
    <t>https://www.flipkart.com/choudhary-planthub-lemon-plant/p/itm6bf0954ad0bac?pid=PSGG9YCFXGJGHTCB&amp;lid=LSTPSGG9YCFXGJGHTCBQDMAJL&amp;marketplace=FLIPKART&amp;q=plants&amp;store=h1m%2Fum7%2Fsd1%2Fa6l&amp;srno=s_10_361&amp;otracker=search&amp;otracker1=search&amp;fm=organic&amp;iid=a6c63525-5f38-48da-a6c3-20dde8b8ffc9.PSGG9YCFXGJGHTCB.SEARCH&amp;ppt=sp&amp;ppn=sp&amp;ssid=tigh3zznu80000001718875574709&amp;qH=b946a84bf889cc25</t>
  </si>
  <si>
    <t>CHOUDHARY PLANTHUB Lemon Plant  (Hybrid, Pack of 1)</t>
  </si>
  <si>
    <t>₹2,500</t>
  </si>
  <si>
    <t>94% off</t>
  </si>
  <si>
    <t>Cloud Farm Betel Nut/Supari Plant</t>
  </si>
  <si>
    <t>https://www.flipkart.com/cloud-farm-betel-nut-supari-plant/p/itm1b0d2d4e53b5b?pid=PSGG8Y5UPGUUTXYZ&amp;lid=LSTPSGG8Y5UPGUUTXYZRYJ6XW&amp;marketplace=FLIPKART&amp;q=plants&amp;store=h1m%2Fum7%2Fsd1%2Fa6l&amp;srno=s_9_360&amp;otracker=search&amp;otracker1=search&amp;fm=organic&amp;iid=8d08d0b9-e211-41a3-8a53-bcf4467de226.PSGG8Y5UPGUUTXYZ.SEARCH&amp;ppt=pp&amp;ppn=pp&amp;ssid=3jovezflcw0000001718875710886&amp;qH=b946a84bf889cc25</t>
  </si>
  <si>
    <t>Cloud Farm Betel Nut/Supari Plant  (Hybrid, Pack of 1)</t>
  </si>
  <si>
    <t>₹149</t>
  </si>
  <si>
    <t>19% off</t>
  </si>
  <si>
    <t>9</t>
  </si>
  <si>
    <t>https://www.flipkart.com/search?q=plants&amp;otracker=search&amp;otracker1=search&amp;marketplace=FLIPKART&amp;as-show=on&amp;as=off&amp;page=9</t>
  </si>
  <si>
    <t>Corofitam Mango Plant</t>
  </si>
  <si>
    <t>https://www.flipkart.com/corofitam-mango-plant/p/itmff46fb51ad3c5?pid=PSGGHC8G6H6MP8HV&amp;lid=LSTPSGGHC8G6H6MP8HV1L9CIS&amp;marketplace=FLIPKART&amp;q=plants&amp;store=h1m%2Fum7%2Fsd1%2Fa6l&amp;srno=s_9_359&amp;otracker=search&amp;otracker1=search&amp;fm=organic&amp;iid=8d08d0b9-e211-41a3-8a53-bcf4467de226.PSGGHC8G6H6MP8HV.SEARCH&amp;ppt=pp&amp;ppn=pp&amp;ssid=3jovezflcw0000001718875710886&amp;qH=b946a84bf889cc25</t>
  </si>
  <si>
    <t>Corofitam Mango Plant  (Hybrid, Pack of 1)</t>
  </si>
  <si>
    <t>65% off</t>
  </si>
  <si>
    <t>₹139</t>
  </si>
  <si>
    <t>srdewan Mango Plant</t>
  </si>
  <si>
    <t>https://www.flipkart.com/srdewan-mango-plant/p/itm69c191139ff25?pid=PSGGZYZFT8SYHSM6&amp;lid=LSTPSGGZYZFT8SYHSM6ODAJR1&amp;marketplace=FLIPKART&amp;q=plants&amp;store=h1m%2Fum7%2Fsd1%2Fa6l&amp;srno=s_9_358&amp;otracker=search&amp;otracker1=search&amp;fm=organic&amp;iid=8d08d0b9-e211-41a3-8a53-bcf4467de226.PSGGZYZFT8SYHSM6.SEARCH&amp;ppt=pp&amp;ppn=pp&amp;ssid=3jovezflcw0000001718875710886&amp;qH=b946a84bf889cc25</t>
  </si>
  <si>
    <t>srdewan Mango Plant  (Hybrid, Pack of 1)</t>
  </si>
  <si>
    <t>70% off</t>
  </si>
  <si>
    <t>Cloud Farm Ber Apple Plant</t>
  </si>
  <si>
    <t>https://www.flipkart.com/cloud-farm-ber-apple-plant/p/itm2bf5a860a6093?pid=PSGG8QHNH3MS5QE8&amp;lid=LSTPSGG8QHNH3MS5QE8URN5QE&amp;marketplace=FLIPKART&amp;q=plants&amp;store=h1m%2Fum7%2Fsd1%2Fa6l&amp;srno=s_9_357&amp;otracker=search&amp;otracker1=search&amp;fm=organic&amp;iid=8d08d0b9-e211-41a3-8a53-bcf4467de226.PSGG8QHNH3MS5QE8.SEARCH&amp;ppt=pp&amp;ppn=pp&amp;ssid=3jovezflcw0000001718875710886&amp;qH=b946a84bf889cc25</t>
  </si>
  <si>
    <t>Cloud Farm Ber Apple Plant  (Hybrid, Pack of 1)</t>
  </si>
  <si>
    <t>39% off</t>
  </si>
  <si>
    <t>Earth Angels Litchi Plant</t>
  </si>
  <si>
    <t>https://www.flipkart.com/earth-angels-litchi-plant/p/itm3cb1502ec51de?pid=PSGFXK4NCY6UDRJR&amp;lid=LSTPSGFXK4NCY6UDRJRMHVK46&amp;marketplace=FLIPKART&amp;q=plants&amp;store=h1m%2Fum7%2Fsd1%2Fa6l&amp;srno=s_9_356&amp;otracker=search&amp;otracker1=search&amp;fm=organic&amp;iid=8d08d0b9-e211-41a3-8a53-bcf4467de226.PSGFXK4NCY6UDRJR.SEARCH&amp;ppt=pp&amp;ppn=pp&amp;ssid=3jovezflcw0000001718875710886&amp;qH=b946a84bf889cc25</t>
  </si>
  <si>
    <t>Earth Angels Litchi Plant  (Hybrid, Pack of 1)</t>
  </si>
  <si>
    <t>₹141</t>
  </si>
  <si>
    <t>Bala plant creation Red Sandalwood Plant</t>
  </si>
  <si>
    <t>https://www.flipkart.com/bala-plant-creation-red-sandalwood/p/itmf24b7a5ced9d1?pid=PSGGZUEQWHPZ3PZG&amp;lid=LSTPSGGZUEQWHPZ3PZGUTXXIR&amp;marketplace=FLIPKART&amp;q=plants&amp;store=h1m%2Fum7%2Fsd1%2Fa6l&amp;srno=s_9_355&amp;otracker=search&amp;otracker1=search&amp;fm=organic&amp;iid=8d08d0b9-e211-41a3-8a53-bcf4467de226.PSGGZUEQWHPZ3PZG.SEARCH&amp;ppt=pp&amp;ppn=pp&amp;ssid=3jovezflcw0000001718875710886&amp;qH=b946a84bf889cc25</t>
  </si>
  <si>
    <t>Bala plant creation Red Sandalwood Plant  (Pack of 1)</t>
  </si>
  <si>
    <t>APOSOLUARD Jamun Plant</t>
  </si>
  <si>
    <t>https://www.flipkart.com/aposoluard-jamun-plant/p/itm655cfbfdfb87d?pid=PSGHYEU9GZZH9H6H&amp;lid=LSTPSGHYEU9GZZH9H6HAA2PWN&amp;marketplace=FLIPKART&amp;q=plants&amp;store=h1m%2Fum7%2Fsd1%2Fa6l&amp;srno=s_9_354&amp;otracker=search&amp;otracker1=search&amp;fm=organic&amp;iid=8d08d0b9-e211-41a3-8a53-bcf4467de226.PSGHYEU9GZZH9H6H.SEARCH&amp;ppt=pp&amp;ppn=pp&amp;ssid=3jovezflcw0000001718875710886&amp;qH=b946a84bf889cc25</t>
  </si>
  <si>
    <t>APOSOLUARD Jamun Plant  (Hybrid, Pack of 1)</t>
  </si>
  <si>
    <t>₹491</t>
  </si>
  <si>
    <t>Gaach Coconut Plant</t>
  </si>
  <si>
    <t>https://www.flipkart.com/gaach-coconut-plant/p/itm33356aab7159b?pid=PSGGBAVUZZNZKK3P&amp;lid=LSTPSGGBAVUZZNZKK3PBCM8CF&amp;marketplace=FLIPKART&amp;q=plants&amp;store=h1m%2Fum7%2Fsd1%2Fa6l&amp;srno=s_9_353&amp;otracker=search&amp;otracker1=search&amp;fm=organic&amp;iid=8d08d0b9-e211-41a3-8a53-bcf4467de226.PSGGBAVUZZNZKK3P.SEARCH&amp;ppt=pp&amp;ppn=pp&amp;ssid=3jovezflcw0000001718875710886&amp;qH=b946a84bf889cc25</t>
  </si>
  <si>
    <t>Gaach Coconut Plant  (Hybrid, Pack of 1)</t>
  </si>
  <si>
    <t>₹390</t>
  </si>
  <si>
    <t>₹169</t>
  </si>
  <si>
    <t>SARKAR PLANT HOUSE Grapes Plant</t>
  </si>
  <si>
    <t>https://www.flipkart.com/sarkar-plant-house-grapes/p/itme1f6558054de3?pid=PSGGTZF5C9TRETRC&amp;lid=LSTPSGGTZF5C9TRETRCNIQMZL&amp;marketplace=FLIPKART&amp;q=plants&amp;store=h1m%2Fum7%2Fsd1%2Fa6l&amp;srno=s_9_352&amp;otracker=search&amp;otracker1=search&amp;fm=organic&amp;iid=8d08d0b9-e211-41a3-8a53-bcf4467de226.PSGGTZF5C9TRETRC.SEARCH&amp;ppt=pp&amp;ppn=pp&amp;ssid=3jovezflcw0000001718875710886&amp;qH=b946a84bf889cc25</t>
  </si>
  <si>
    <t>SARKAR PLANT HOUSE Grapes Plant  (Hybrid, Pack of 1)</t>
  </si>
  <si>
    <t>₹140</t>
  </si>
  <si>
    <t>Cloud Farm Rose Plant</t>
  </si>
  <si>
    <t>https://www.flipkart.com/cloud-farm-rose-plant/p/itm4a2c76bd067e5?pid=PSGGYWZHGZCVFGDF&amp;lid=LSTPSGGYWZHGZCVFGDFZN9DHZ&amp;marketplace=FLIPKART&amp;q=plants&amp;store=h1m%2Fum7%2Fsd1%2Fa6l&amp;srno=s_9_351&amp;otracker=search&amp;otracker1=search&amp;fm=organic&amp;iid=8d08d0b9-e211-41a3-8a53-bcf4467de226.PSGGYWZHGZCVFGDF.SEARCH&amp;ppt=pp&amp;ppn=pp&amp;ssid=3jovezflcw0000001718875710886&amp;qH=b946a84bf889cc25</t>
  </si>
  <si>
    <t>Cloud Farm Rose Plant  (Hybrid, Pack of 1)</t>
  </si>
  <si>
    <t>Padmavati Coconut Plant</t>
  </si>
  <si>
    <t>https://www.flipkart.com/padmavati-coconut-plant/p/itm40fdd0650ec21?pid=PSGGDVUJZJDRHPPM&amp;lid=LSTPSGGDVUJZJDRHPPM8ZW6TP&amp;marketplace=FLIPKART&amp;q=plants&amp;store=h1m%2Fum7%2Fsd1%2Fa6l&amp;srno=s_9_350&amp;otracker=search&amp;otracker1=search&amp;fm=organic&amp;iid=8d08d0b9-e211-41a3-8a53-bcf4467de226.PSGGDVUJZJDRHPPM.SEARCH&amp;ppt=pp&amp;ppn=pp&amp;ssid=3jovezflcw0000001718875710886&amp;qH=b946a84bf889cc25</t>
  </si>
  <si>
    <t>Padmavati Coconut Plant  (Hybrid, Pack of 1)</t>
  </si>
  <si>
    <t>43% off</t>
  </si>
  <si>
    <t>Bala plant creation Jamun Plant</t>
  </si>
  <si>
    <t>https://www.flipkart.com/bala-plant-creation-jamun/p/itmcf8bce768bc56?pid=PSGHYZAG2YKHKHHJ&amp;lid=LSTPSGHYZAG2YKHKHHJ02FFH5&amp;marketplace=FLIPKART&amp;q=plants&amp;store=h1m%2Fum7%2Fsd1%2Fa6l&amp;srno=s_9_349&amp;otracker=search&amp;otracker1=search&amp;fm=organic&amp;iid=8d08d0b9-e211-41a3-8a53-bcf4467de226.PSGHYZAG2YKHKHHJ.SEARCH&amp;ppt=pp&amp;ppn=pp&amp;ssid=3jovezflcw0000001718875710886&amp;qH=b946a84bf889cc25</t>
  </si>
  <si>
    <t>Bala plant creation Jamun Plant  (Hybrid, Pack of 1)</t>
  </si>
  <si>
    <t>75% off</t>
  </si>
  <si>
    <t>₹145</t>
  </si>
  <si>
    <t>PLANTTOOZS Jackfruit Plant</t>
  </si>
  <si>
    <t>https://www.flipkart.com/planttoozs-jackfruit-plant/p/itm1a9441b75ddb9?pid=PSGGVKVYXX5G2E3H&amp;lid=LSTPSGGVKVYXX5G2E3H0UUNP0&amp;marketplace=FLIPKART&amp;q=plants&amp;store=h1m%2Fum7%2Fsd1%2Fa6l&amp;srno=s_9_348&amp;otracker=search&amp;otracker1=search&amp;fm=organic&amp;iid=8d08d0b9-e211-41a3-8a53-bcf4467de226.PSGGVKVYXX5G2E3H.SEARCH&amp;ppt=pp&amp;ppn=pp&amp;ssid=3jovezflcw0000001718875710886&amp;qH=b946a84bf889cc25</t>
  </si>
  <si>
    <t>PLANTTOOZS Jackfruit Plant  (Hybrid, Pack of 1)</t>
  </si>
  <si>
    <t>₹579</t>
  </si>
  <si>
    <t>₹143</t>
  </si>
  <si>
    <t>Angel Lemon Plant</t>
  </si>
  <si>
    <t>https://www.flipkart.com/angel-lemon-plant/p/itm23a252557259d?pid=PSGG79EC8TDPUKYV&amp;lid=LSTPSGG79EC8TDPUKYVERNTGG&amp;marketplace=FLIPKART&amp;q=plants&amp;store=h1m%2Fum7%2Fsd1%2Fa6l&amp;srno=s_9_347&amp;otracker=search&amp;otracker1=search&amp;fm=organic&amp;iid=8d08d0b9-e211-41a3-8a53-bcf4467de226.PSGG79EC8TDPUKYV.SEARCH&amp;ppt=pp&amp;ppn=pp&amp;ssid=3jovezflcw0000001718875710886&amp;qH=b946a84bf889cc25</t>
  </si>
  <si>
    <t>Angel Lemon Plant  (Hybrid, Pack of 1)</t>
  </si>
  <si>
    <t>₹117</t>
  </si>
  <si>
    <t>Cloud Farm Jamun Plant</t>
  </si>
  <si>
    <t>https://www.flipkart.com/cloud-farm-jamun-plant/p/itm0b4888cbc5676?pid=PSGGDEKF8ZMEXUYG&amp;lid=LSTPSGGDEKF8ZMEXUYGFXS4ZM&amp;marketplace=FLIPKART&amp;q=plants&amp;store=h1m%2Fum7%2Fsd1%2Fa6l&amp;srno=s_9_346&amp;otracker=search&amp;otracker1=search&amp;fm=organic&amp;iid=8d08d0b9-e211-41a3-8a53-bcf4467de226.PSGGDEKF8ZMEXUYG.SEARCH&amp;ppt=pp&amp;ppn=pp&amp;ssid=3jovezflcw0000001718875710886&amp;qH=b946a84bf889cc25</t>
  </si>
  <si>
    <t>Cloud Farm Jamun Plant  (Hybrid, Pack of 1)</t>
  </si>
  <si>
    <t>42% off</t>
  </si>
  <si>
    <t>Flora Guards Jade Plant</t>
  </si>
  <si>
    <t>https://www.flipkart.com/flora-guards-jade-plant/p/itmeac4e31b2a1b8?pid=PSGG5QY8WXMWQSYM&amp;lid=LSTPSGG5QY8WXMWQSYMCUJYQJ&amp;marketplace=FLIPKART&amp;q=plants&amp;store=h1m%2Fum7%2Fsd1%2Fa6l&amp;srno=s_9_345&amp;otracker=search&amp;otracker1=search&amp;fm=organic&amp;iid=8d08d0b9-e211-41a3-8a53-bcf4467de226.PSGG5QY8WXMWQSYM.SEARCH&amp;ppt=pp&amp;ppn=pp&amp;ssid=3jovezflcw0000001718875710886&amp;qH=b946a84bf889cc25</t>
  </si>
  <si>
    <t>Flora Guards Jade Plant  (Pack of 1)</t>
  </si>
  <si>
    <t>₹251</t>
  </si>
  <si>
    <t>Greenery Nursery Camphor Plant</t>
  </si>
  <si>
    <t>https://www.flipkart.com/greenery-nursery-camphor-plant/p/itm6c74f3b0556d3?pid=PSGGWMVNXRZEAHNX&amp;lid=LSTPSGGWMVNXRZEAHNX43HWUX&amp;marketplace=FLIPKART&amp;q=plants&amp;store=h1m%2Fum7%2Fsd1%2Fa6l&amp;srno=s_9_344&amp;otracker=search&amp;otracker1=search&amp;fm=organic&amp;iid=8d08d0b9-e211-41a3-8a53-bcf4467de226.PSGGWMVNXRZEAHNX.SEARCH&amp;ppt=pp&amp;ppn=pp&amp;ssid=3jovezflcw0000001718875710886&amp;qH=b946a84bf889cc25</t>
  </si>
  <si>
    <t>Greenery Nursery Camphor Plant  (Hybrid, Pack of 1)</t>
  </si>
  <si>
    <t>₹131</t>
  </si>
  <si>
    <t>PLaNeTree Cherry Fruit Plant</t>
  </si>
  <si>
    <t>https://www.flipkart.com/planetree-cherry-fruit-plant/p/itm62e5b6a86c592?pid=PSGGEHZXAFXZQBWC&amp;lid=LSTPSGGEHZXAFXZQBWCT0H1M4&amp;marketplace=FLIPKART&amp;q=plants&amp;store=h1m%2Fum7%2Fsd1%2Fa6l&amp;srno=s_9_343&amp;otracker=search&amp;otracker1=search&amp;fm=organic&amp;iid=8d08d0b9-e211-41a3-8a53-bcf4467de226.PSGGEHZXAFXZQBWC.SEARCH&amp;ppt=pp&amp;ppn=pp&amp;ssid=3jovezflcw0000001718875710886&amp;qH=b946a84bf889cc25</t>
  </si>
  <si>
    <t>PLaNeTree Cherry Fruit Plant  (Hybrid, Pack of 1)</t>
  </si>
  <si>
    <t>₹339</t>
  </si>
  <si>
    <t>₹105</t>
  </si>
  <si>
    <t>PLANTTOOZS Coconut Plant</t>
  </si>
  <si>
    <t>https://www.flipkart.com/planttoozs-coconut-plant/p/itme24f206d7f78a?pid=PSGGVKVYHSUNJJ6G&amp;lid=LSTPSGGVKVYHSUNJJ6GWCCYYQ&amp;marketplace=FLIPKART&amp;q=plants&amp;store=h1m%2Fum7%2Fsd1%2Fa6l&amp;srno=s_9_342&amp;otracker=search&amp;otracker1=search&amp;fm=organic&amp;iid=8d08d0b9-e211-41a3-8a53-bcf4467de226.PSGGVKVYHSUNJJ6G.SEARCH&amp;ppt=pp&amp;ppn=pp&amp;ssid=3jovezflcw0000001718875710886&amp;qH=b946a84bf889cc25</t>
  </si>
  <si>
    <t>PLANTTOOZS Coconut Plant  (Hybrid, Pack of 1)</t>
  </si>
  <si>
    <t>₹829</t>
  </si>
  <si>
    <t>Healthy Vibe With Green Mango Plant</t>
  </si>
  <si>
    <t>https://www.flipkart.com/healthy-vibe-green-mango-plant/p/itm9dd96c0c87d7e?pid=PSGGHKV7PQHJCWXV&amp;lid=LSTPSGGHKV7PQHJCWXVF85DIF&amp;marketplace=FLIPKART&amp;q=plants&amp;store=h1m%2Fum7%2Fsd1%2Fa6l&amp;srno=s_9_341&amp;otracker=search&amp;otracker1=search&amp;fm=organic&amp;iid=8d08d0b9-e211-41a3-8a53-bcf4467de226.PSGGHKV7PQHJCWXV.SEARCH&amp;ppt=pp&amp;ppn=pp&amp;ssid=3jovezflcw0000001718875710886&amp;qH=b946a84bf889cc25</t>
  </si>
  <si>
    <t>Healthy Vibe With Green Mango Plant  (Hybrid, Pack of 1)</t>
  </si>
  <si>
    <t>₹540</t>
  </si>
  <si>
    <t>Krishna All Time Grafted Mango Plant</t>
  </si>
  <si>
    <t>https://www.flipkart.com/krishna-all-time-grafted-mango-plant/p/itmb708773cdf998?pid=PSGGFH6YHVFNWMKV&amp;lid=LSTPSGGFH6YHVFNWMKVOYRZHG&amp;marketplace=FLIPKART&amp;q=plants&amp;store=h1m%2Fum7%2Fsd1%2Fa6l&amp;srno=s_9_340&amp;otracker=search&amp;otracker1=search&amp;fm=organic&amp;iid=8d08d0b9-e211-41a3-8a53-bcf4467de226.PSGGFH6YHVFNWMKV.SEARCH&amp;ppt=pp&amp;ppn=pp&amp;ssid=3jovezflcw0000001718875710886&amp;qH=b946a84bf889cc25</t>
  </si>
  <si>
    <t>Krishna All Time Grafted Mango Plant  (Hybrid, Pack of 1)</t>
  </si>
  <si>
    <t>59% off</t>
  </si>
  <si>
    <t>₹160</t>
  </si>
  <si>
    <t>Cloud Farm Rudraksha Plant</t>
  </si>
  <si>
    <t>https://www.flipkart.com/cloud-farm-rudraksha-plant/p/itm9a5d3c5d702db?pid=PSGGQKPCZASXYN8E&amp;lid=LSTPSGGQKPCZASXYN8EY3EKZ2&amp;marketplace=FLIPKART&amp;q=plants&amp;store=h1m%2Fum7%2Fsd1%2Fa6l&amp;srno=s_9_339&amp;otracker=search&amp;otracker1=search&amp;fm=organic&amp;iid=8d08d0b9-e211-41a3-8a53-bcf4467de226.PSGGQKPCZASXYN8E.SEARCH&amp;ppt=pp&amp;ppn=pp&amp;ssid=3jovezflcw0000001718875710886&amp;qH=b946a84bf889cc25</t>
  </si>
  <si>
    <t>Cloud Farm Rudraksha Plant  (Hybrid, Pack of 1)</t>
  </si>
  <si>
    <t>Cloud Farm ZZ Plant</t>
  </si>
  <si>
    <t>https://www.flipkart.com/cloud-farm-zz-plant/p/itmb78e2ce68768d?pid=PSGGJF2TTHBGQ7PF&amp;lid=LSTPSGGJF2TTHBGQ7PFEVOQ2V&amp;marketplace=FLIPKART&amp;q=plants&amp;store=h1m%2Fum7%2Fsd1%2Fa6l&amp;srno=s_9_338&amp;otracker=search&amp;otracker1=search&amp;fm=organic&amp;iid=8d08d0b9-e211-41a3-8a53-bcf4467de226.PSGGJF2TTHBGQ7PF.SEARCH&amp;ppt=pp&amp;ppn=pp&amp;ssid=3jovezflcw0000001718875710886&amp;qH=b946a84bf889cc25</t>
  </si>
  <si>
    <t>Cloud Farm ZZ Plant  (Hybrid, Pack of 1)</t>
  </si>
  <si>
    <t>Cloud Farm Golden Champa Plant</t>
  </si>
  <si>
    <t>https://www.flipkart.com/cloud-farm-golden-champa-plant/p/itm99d827e6ea7bd?pid=PSGGFJU6CDH9W5BQ&amp;lid=LSTPSGGFJU6CDH9W5BQSWGJHG&amp;marketplace=FLIPKART&amp;q=plants&amp;store=h1m%2Fum7%2Fsd1%2Fa6l&amp;srno=s_9_337&amp;otracker=search&amp;otracker1=search&amp;fm=organic&amp;iid=8d08d0b9-e211-41a3-8a53-bcf4467de226.PSGGFJU6CDH9W5BQ.SEARCH&amp;ppt=pp&amp;ppn=pp&amp;ssid=3jovezflcw0000001718875710886&amp;qH=b946a84bf889cc25</t>
  </si>
  <si>
    <t>Cloud Farm Golden Champa Plant  (Hybrid, Pack of 1)</t>
  </si>
  <si>
    <t>34% off</t>
  </si>
  <si>
    <t>natikrd Rose Plant</t>
  </si>
  <si>
    <t>https://www.flipkart.com/natikrd-rose-plant/p/itm0201fba242882?pid=PSGGAZP5GXMPXT5R&amp;lid=LSTPSGGAZP5GXMPXT5RV5EUZN&amp;marketplace=FLIPKART&amp;q=plants&amp;store=h1m%2Fum7%2Fsd1%2Fa6l&amp;srno=s_9_336&amp;otracker=search&amp;otracker1=search&amp;fm=organic&amp;iid=8d08d0b9-e211-41a3-8a53-bcf4467de226.PSGGAZP5GXMPXT5R.SEARCH&amp;ppt=pp&amp;ppn=pp&amp;ssid=3jovezflcw0000001718875710886&amp;qH=b946a84bf889cc25</t>
  </si>
  <si>
    <t>natikrd Rose Plant  (Hybrid, Pack of 1)</t>
  </si>
  <si>
    <t>₹156</t>
  </si>
  <si>
    <t>18% off</t>
  </si>
  <si>
    <t>₹127</t>
  </si>
  <si>
    <t>Greenery Nursery Grapes Plant</t>
  </si>
  <si>
    <t>https://www.flipkart.com/greenery-nursery-grapes-plant/p/itm640037120907e?pid=PSGGWHADSV2ZYUDS&amp;lid=LSTPSGGWHADSV2ZYUDS84RZ6B&amp;marketplace=FLIPKART&amp;q=plants&amp;store=h1m%2Fum7%2Fsd1%2Fa6l&amp;srno=s_9_335&amp;otracker=search&amp;otracker1=search&amp;fm=organic&amp;iid=8d08d0b9-e211-41a3-8a53-bcf4467de226.PSGGWHADSV2ZYUDS.SEARCH&amp;ppt=pp&amp;ppn=pp&amp;ssid=3jovezflcw0000001718875710886&amp;qH=b946a84bf889cc25</t>
  </si>
  <si>
    <t>Greenery Nursery Grapes Plant  (Hybrid, Pack of 1)</t>
  </si>
  <si>
    <t>Cloud Farm Pomelo Plant</t>
  </si>
  <si>
    <t>https://www.flipkart.com/cloud-farm-pomelo-plant/p/itmd0d6e75b2d8e6?pid=PSGGUW3GEADWDGGN&amp;lid=LSTPSGGUW3GEADWDGGNXGWRH7&amp;marketplace=FLIPKART&amp;q=plants&amp;store=h1m%2Fum7%2Fsd1%2Fa6l&amp;srno=s_9_334&amp;otracker=search&amp;otracker1=search&amp;fm=organic&amp;iid=8d08d0b9-e211-41a3-8a53-bcf4467de226.PSGGUW3GEADWDGGN.SEARCH&amp;ppt=pp&amp;ppn=pp&amp;ssid=3jovezflcw0000001718875710886&amp;qH=b946a84bf889cc25</t>
  </si>
  <si>
    <t>Cloud Farm Pomelo Plant  (Hybrid, Pack of 1)</t>
  </si>
  <si>
    <t>₹118</t>
  </si>
  <si>
    <t>https://www.flipkart.com/natikrd-chrysanthemums-guldavari-plant/p/itm5bc3e926dc0f4?pid=PSGGAHGGGUA3SNTR&amp;lid=LSTPSGGAHGGGUA3SNTRUBFXSC&amp;marketplace=FLIPKART&amp;q=plants&amp;store=h1m%2Fum7%2Fsd1%2Fa6l&amp;srno=s_9_333&amp;otracker=search&amp;otracker1=search&amp;fm=organic&amp;iid=8d08d0b9-e211-41a3-8a53-bcf4467de226.PSGGAHGGGUA3SNTR.SEARCH&amp;ppt=pp&amp;ppn=pp&amp;ssid=3jovezflcw0000001718875710886&amp;qH=b946a84bf889cc25</t>
  </si>
  <si>
    <t>Plantoxi Mango Plant</t>
  </si>
  <si>
    <t>https://www.flipkart.com/plantoxi-mango-plant/p/itmb4922928b7109?pid=PSGGEJ657FTFFFVW&amp;lid=LSTPSGGEJ657FTFFFVWVW672Z&amp;marketplace=FLIPKART&amp;q=plants&amp;store=h1m%2Fum7%2Fsd1%2Fa6l&amp;srno=s_9_332&amp;otracker=search&amp;otracker1=search&amp;fm=organic&amp;iid=8d08d0b9-e211-41a3-8a53-bcf4467de226.PSGGEJ657FTFFFVW.SEARCH&amp;ppt=pp&amp;ppn=pp&amp;ssid=3jovezflcw0000001718875710886&amp;qH=b946a84bf889cc25</t>
  </si>
  <si>
    <t>Plantoxi Mango Plant  (Hybrid, Pack of 1)</t>
  </si>
  <si>
    <t>46% off</t>
  </si>
  <si>
    <t>₹132</t>
  </si>
  <si>
    <t>Cloud Farm Red Sandalwood Plant</t>
  </si>
  <si>
    <t>https://www.flipkart.com/cloud-farm-red-sandalwood-plant/p/itm1529e5b4d78e9?pid=PSGGN52ZYBUFRQYG&amp;lid=LSTPSGGN52ZYBUFRQYG1L5NYV&amp;marketplace=FLIPKART&amp;q=plants&amp;store=h1m%2Fum7%2Fsd1%2Fa6l&amp;srno=s_9_331&amp;otracker=search&amp;otracker1=search&amp;fm=organic&amp;iid=8d08d0b9-e211-41a3-8a53-bcf4467de226.PSGGN52ZYBUFRQYG.SEARCH&amp;ppt=pp&amp;ppn=pp&amp;ssid=3jovezflcw0000001718875710886&amp;qH=b946a84bf889cc25</t>
  </si>
  <si>
    <t>Cloud Farm Red Sandalwood Plant  (Hybrid, Pack of 1)</t>
  </si>
  <si>
    <t>Japanese Miyajaki Mango Plant</t>
  </si>
  <si>
    <t>https://www.flipkart.com/japanese-miyajaki-mango-plant/p/itm2ada8db2c4247?pid=PSGGQX4R8TW3MZRH&amp;lid=LSTPSGGQX4R8TW3MZRHIJDWX9&amp;marketplace=FLIPKART&amp;q=plants&amp;store=h1m%2Fum7%2Fsd1%2Fa6l&amp;srno=s_9_330&amp;otracker=search&amp;otracker1=search&amp;fm=organic&amp;iid=8d08d0b9-e211-41a3-8a53-bcf4467de226.PSGGQX4R8TW3MZRH.SEARCH&amp;ppt=pp&amp;ppn=pp&amp;ssid=3jovezflcw0000001718875710886&amp;qH=b946a84bf889cc25</t>
  </si>
  <si>
    <t>Japanese Miyajaki Mango Plant  (Hybrid, Pack of 1)</t>
  </si>
  <si>
    <t>Cloud Farm Litchi Plant</t>
  </si>
  <si>
    <t>https://www.flipkart.com/cloud-farm-litchi-plant/p/itma72aaf92133a1?pid=PSGGBS9XZANXEAGY&amp;lid=LSTPSGGBS9XZANXEAGY0AJO9S&amp;marketplace=FLIPKART&amp;q=plants&amp;store=h1m%2Fum7%2Fsd1%2Fa6l&amp;srno=s_9_329&amp;otracker=search&amp;otracker1=search&amp;fm=organic&amp;iid=8d08d0b9-e211-41a3-8a53-bcf4467de226.PSGGBS9XZANXEAGY.SEARCH&amp;ppt=pp&amp;ppn=pp&amp;ssid=3jovezflcw0000001718875710886&amp;qH=b946a84bf889cc25</t>
  </si>
  <si>
    <t>Cloud Farm Litchi Plant  (Hybrid, Pack of 1)</t>
  </si>
  <si>
    <t>AloGardening Mango Plant</t>
  </si>
  <si>
    <t>https://www.flipkart.com/alogardening-mango-plant/p/itmb2bf881e27773?pid=PSGHYHU32XCTAHEN&amp;lid=LSTPSGHYHU32XCTAHENWF90QZ&amp;marketplace=FLIPKART&amp;q=plants&amp;store=h1m%2Fum7%2Fsd1%2Fa6l&amp;srno=s_9_328&amp;otracker=search&amp;otracker1=search&amp;fm=organic&amp;iid=8d08d0b9-e211-41a3-8a53-bcf4467de226.PSGHYHU32XCTAHEN.SEARCH&amp;ppt=pp&amp;ppn=pp&amp;ssid=3jovezflcw0000001718875710886&amp;qH=b946a84bf889cc25</t>
  </si>
  <si>
    <t>AloGardening Mango Plant  (Hybrid, Pack of 1)</t>
  </si>
  <si>
    <t>₹370</t>
  </si>
  <si>
    <t>57% off</t>
  </si>
  <si>
    <t>₹157</t>
  </si>
  <si>
    <t>https://www.flipkart.com/earth-angels-litchi-plant/p/itmf0483a092e2d3?pid=PSGFXK4N35VSWPNK&amp;lid=LSTPSGFXK4N35VSWPNK4ZIEP3&amp;marketplace=FLIPKART&amp;q=plants&amp;store=h1m%2Fum7%2Fsd1%2Fa6l&amp;srno=s_9_327&amp;otracker=search&amp;otracker1=search&amp;fm=organic&amp;iid=8d08d0b9-e211-41a3-8a53-bcf4467de226.PSGFXK4N35VSWPNK.SEARCH&amp;ppt=pp&amp;ppn=pp&amp;ssid=3jovezflcw0000001718875710886&amp;qH=b946a84bf889cc25</t>
  </si>
  <si>
    <t>Plants Point Rose Plant</t>
  </si>
  <si>
    <t>https://www.flipkart.com/plants-point-rose-plant/p/itm99b4ad007f9fe?pid=PSGFXFGQQDSXHZBZ&amp;lid=LSTPSGFXFGQQDSXHZBZNAUIJZ&amp;marketplace=FLIPKART&amp;q=plants&amp;store=h1m%2Fum7%2Fsd1%2Fa6l&amp;srno=s_9_326&amp;otracker=search&amp;otracker1=search&amp;fm=organic&amp;iid=8d08d0b9-e211-41a3-8a53-bcf4467de226.PSGFXFGQQDSXHZBZ.SEARCH&amp;ppt=pp&amp;ppn=pp&amp;ssid=3jovezflcw0000001718875710886&amp;qH=b946a84bf889cc25</t>
  </si>
  <si>
    <t>Plants Point Rose Plant  (Pack of 1)</t>
  </si>
  <si>
    <t>₹193</t>
  </si>
  <si>
    <t>29% off</t>
  </si>
  <si>
    <t>https://www.flipkart.com/cloud-farm-lemon-plant/p/itm32d503ab4cb57?pid=PSGG6GP9NESAGCNK&amp;lid=LSTPSGG6GP9NESAGCNK8S66FG&amp;marketplace=FLIPKART&amp;q=plants&amp;store=h1m%2Fum7%2Fsd1%2Fa6l&amp;srno=s_9_325&amp;otracker=search&amp;otracker1=search&amp;fm=organic&amp;iid=8d08d0b9-e211-41a3-8a53-bcf4467de226.PSGG6GP9NESAGCNK.SEARCH&amp;ppt=pp&amp;ppn=pp&amp;ssid=3jovezflcw0000001718875710886&amp;qH=b946a84bf889cc25</t>
  </si>
  <si>
    <t>Aquinnah Almond Plant</t>
  </si>
  <si>
    <t>https://www.flipkart.com/aquinnah-almond-plant/p/itmd97258817ac02?pid=PSGGW3WFJV36JN6G&amp;lid=LSTPSGGW3WFJV36JN6GXFPR6T&amp;marketplace=FLIPKART&amp;q=plants&amp;store=h1m%2Fum7%2Fsd1%2Fa6l&amp;srno=s_9_324&amp;otracker=search&amp;otracker1=search&amp;fm=organic&amp;iid=8d08d0b9-e211-41a3-8a53-bcf4467de226.PSGGW3WFJV36JN6G.SEARCH&amp;ppt=pp&amp;ppn=pp&amp;ssid=3jovezflcw0000001718875710886&amp;qH=b946a84bf889cc25</t>
  </si>
  <si>
    <t>Aquinnah Almond Plant  (Hybrid, Pack of 1)</t>
  </si>
  <si>
    <t>Padmavatii Jasmine Plant</t>
  </si>
  <si>
    <t>https://www.flipkart.com/padmavatii-jasmine-plant/p/itm29256f1ebdc19?pid=PSGGDFQF6BWRVGKH&amp;lid=LSTPSGGDFQF6BWRVGKHICT54L&amp;marketplace=FLIPKART&amp;q=plants&amp;store=h1m%2Fum7%2Fsd1%2Fa6l&amp;srno=s_9_323&amp;otracker=search&amp;otracker1=search&amp;fm=organic&amp;iid=8d08d0b9-e211-41a3-8a53-bcf4467de226.PSGGDFQF6BWRVGKH.SEARCH&amp;ppt=pp&amp;ppn=pp&amp;ssid=3jovezflcw0000001718875710886&amp;qH=b946a84bf889cc25</t>
  </si>
  <si>
    <t>Padmavatii Jasmine Plant  (Hybrid, Pack of 1)</t>
  </si>
  <si>
    <t>Cloud Farm Orange Plant</t>
  </si>
  <si>
    <t>https://www.flipkart.com/cloud-farm-orange-plant/p/itmb2f0d52c16d08?pid=PSGG9CQYVU9GNFHS&amp;lid=LSTPSGG9CQYVU9GNFHSXN6OZM&amp;marketplace=FLIPKART&amp;q=plants&amp;store=h1m%2Fum7%2Fsd1%2Fa6l&amp;srno=s_9_322&amp;otracker=search&amp;otracker1=search&amp;fm=organic&amp;iid=8d08d0b9-e211-41a3-8a53-bcf4467de226.PSGG9CQYVU9GNFHS.SEARCH&amp;ppt=pp&amp;ppn=pp&amp;ssid=3jovezflcw0000001718875710886&amp;qH=b946a84bf889cc25</t>
  </si>
  <si>
    <t>Cloud Farm Orange Plant  (Hybrid, Pack of 1)</t>
  </si>
  <si>
    <t>Corofitam Adenium Plant</t>
  </si>
  <si>
    <t>https://www.flipkart.com/corofitam-adenium-plant/p/itm6e6c19135638d?pid=PSGG99FQZSKHBXQH&amp;lid=LSTPSGG99FQZSKHBXQH1GPNE7&amp;marketplace=FLIPKART&amp;q=plants&amp;store=h1m%2Fum7%2Fsd1%2Fa6l&amp;srno=s_9_321&amp;otracker=search&amp;otracker1=search&amp;fm=organic&amp;iid=8d08d0b9-e211-41a3-8a53-bcf4467de226.PSGG99FQZSKHBXQH.SEARCH&amp;ppt=pp&amp;ppn=pp&amp;ssid=3jovezflcw0000001718875710886&amp;qH=b946a84bf889cc25</t>
  </si>
  <si>
    <t>Corofitam Adenium Plant  (Hybrid, Pack of 1)</t>
  </si>
  <si>
    <t>Ukanda ZZ Plant</t>
  </si>
  <si>
    <t>https://www.flipkart.com/ukanda-zz-plant/p/itm4facd2d9e573e?pid=PSGGR2EUQKPHSJYT&amp;lid=LSTPSGGR2EUQKPHSJYTTFBZ4L&amp;marketplace=FLIPKART&amp;q=plants&amp;store=h1m%2Fum7%2Fsd1%2Fa6l&amp;srno=s_8_320&amp;otracker=search&amp;otracker1=search&amp;fm=organic&amp;iid=27933102-f432-4f3f-8561-781bfdd877d8.PSGGR2EUQKPHSJYT.SEARCH&amp;ppt=pp&amp;ppn=pp&amp;ssid=tugucextmo0000001718875860559&amp;qH=b946a84bf889cc25</t>
  </si>
  <si>
    <t>Ukanda ZZ Plant  (Hybrid, Pack of 1)</t>
  </si>
  <si>
    <t>63% off</t>
  </si>
  <si>
    <t>8</t>
  </si>
  <si>
    <t>https://www.flipkart.com/search?q=plants&amp;otracker=search&amp;otracker1=search&amp;marketplace=FLIPKART&amp;as-show=on&amp;as=off&amp;page=8</t>
  </si>
  <si>
    <t>MiraclrGarden Curry Leaf Plant</t>
  </si>
  <si>
    <t>https://www.flipkart.com/miraclrgarden-curry-leaf-plant/p/itm4ae6455b9acff?pid=PSGGNHVKSBRBZTUY&amp;lid=LSTPSGGNHVKSBRBZTUYM0PNWJ&amp;marketplace=FLIPKART&amp;q=plants&amp;store=h1m%2Fum7%2Fsd1%2Fa6l&amp;srno=s_8_319&amp;otracker=search&amp;otracker1=search&amp;fm=organic&amp;iid=27933102-f432-4f3f-8561-781bfdd877d8.PSGGNHVKSBRBZTUY.SEARCH&amp;ppt=pp&amp;ppn=pp&amp;ssid=tugucextmo0000001718875860559&amp;qH=b946a84bf889cc25</t>
  </si>
  <si>
    <t>MiraclrGarden Curry Leaf Plant  (Hybrid, Pack of 1)</t>
  </si>
  <si>
    <t>₹258</t>
  </si>
  <si>
    <t>53% off</t>
  </si>
  <si>
    <t>rimardmistu Adenium Plant</t>
  </si>
  <si>
    <t>https://www.flipkart.com/rimardmistu-adenium-plant/p/itm07b0482481cbb?pid=PSGGZQQ5JFGG4VNU&amp;lid=LSTPSGGZQQ5JFGG4VNUOY9RPL&amp;marketplace=FLIPKART&amp;q=plants&amp;store=h1m%2Fum7%2Fsd1%2Fa6l&amp;srno=s_8_318&amp;otracker=search&amp;otracker1=search&amp;fm=organic&amp;iid=27933102-f432-4f3f-8561-781bfdd877d8.PSGGZQQ5JFGG4VNU.SEARCH&amp;ppt=pp&amp;ppn=pp&amp;ssid=tugucextmo0000001718875860559&amp;qH=b946a84bf889cc25</t>
  </si>
  <si>
    <t>rimardmistu Adenium Plant  (Hybrid, Pack of 1)</t>
  </si>
  <si>
    <t>₹135</t>
  </si>
  <si>
    <t>Type: Bonsai</t>
  </si>
  <si>
    <t>https://www.flipkart.com/cloud-farm-two-layer-bamboo-plant/p/itm4cafc39f13538?pid=PSGGYWPZRTPXEVWU&amp;lid=LSTPSGGYWPZRTPXEVWU8CLCBV&amp;marketplace=FLIPKART&amp;q=plants&amp;store=h1m%2Fum7%2Fsd1%2Fa6l&amp;srno=s_8_317&amp;otracker=search&amp;otracker1=search&amp;fm=organic&amp;iid=27933102-f432-4f3f-8561-781bfdd877d8.PSGGYWPZRTPXEVWU.SEARCH&amp;ppt=pp&amp;ppn=pp&amp;ssid=tugucextmo0000001718875860559&amp;qH=b946a84bf889cc25</t>
  </si>
  <si>
    <t>greennursery Mango Plant</t>
  </si>
  <si>
    <t>https://www.flipkart.com/greennursery-mango-plant/p/itm716a7941e059f?pid=PSGGHPKPVPHAGURY&amp;lid=LSTPSGGHPKPVPHAGURYFLZ0DC&amp;marketplace=FLIPKART&amp;q=plants&amp;store=h1m%2Fum7%2Fsd1%2Fa6l&amp;srno=s_8_316&amp;otracker=search&amp;otracker1=search&amp;fm=organic&amp;iid=27933102-f432-4f3f-8561-781bfdd877d8.PSGGHPKPVPHAGURY.SEARCH&amp;ppt=pp&amp;ppn=pp&amp;ssid=tugucextmo0000001718875860559&amp;qH=b946a84bf889cc25</t>
  </si>
  <si>
    <t>greennursery Mango Plant  (Hybrid, Pack of 1)</t>
  </si>
  <si>
    <t>₹122</t>
  </si>
  <si>
    <t>https://www.flipkart.com/evy-marigold-plant/p/itm446cbeb868718?pid=PSGFWG75QHFGAMGD&amp;lid=LSTPSGFWG75QHFGAMGDVVHFJ1&amp;marketplace=FLIPKART&amp;q=plants&amp;store=h1m%2Fum7%2Fsd1%2Fa6l&amp;srno=s_8_315&amp;otracker=search&amp;otracker1=search&amp;fm=organic&amp;iid=27933102-f432-4f3f-8561-781bfdd877d8.PSGFWG75QHFGAMGD.SEARCH&amp;ppt=pp&amp;ppn=pp&amp;ssid=tugucextmo0000001718875860559&amp;qH=b946a84bf889cc25</t>
  </si>
  <si>
    <t>https://www.flipkart.com/royal-nursery-laxmi-kamal-plant/p/itmbeadd486deb99?pid=PSGG9UHMBTVASUGF&amp;lid=LSTPSGG9UHMBTVASUGFPWNMCD&amp;marketplace=FLIPKART&amp;q=plants&amp;store=h1m%2Fum7%2Fsd1%2Fa6l&amp;srno=s_8_314&amp;otracker=search&amp;otracker1=search&amp;fm=organic&amp;iid=27933102-f432-4f3f-8561-781bfdd877d8.PSGG9UHMBTVASUGF.SEARCH&amp;ppt=pp&amp;ppn=pp&amp;ssid=tugucextmo0000001718875860559&amp;qH=b946a84bf889cc25</t>
  </si>
  <si>
    <t>₹224</t>
  </si>
  <si>
    <t>Saeedia plant hub Puplet Plant</t>
  </si>
  <si>
    <t>https://www.flipkart.com/saeedia-plant-hub-puplet/p/itm9094ba0c5a0eb?pid=PSGG8HPDWFUPHAPY&amp;lid=LSTPSGG8HPDWFUPHAPYZLCPEM&amp;marketplace=FLIPKART&amp;q=plants&amp;store=h1m%2Fum7%2Fsd1%2Fa6l&amp;srno=s_8_313&amp;otracker=search&amp;otracker1=search&amp;fm=organic&amp;iid=27933102-f432-4f3f-8561-781bfdd877d8.PSGG8HPDWFUPHAPY.SEARCH&amp;ppt=pp&amp;ppn=pp&amp;ssid=tugucextmo0000001718875860559&amp;qH=b946a84bf889cc25</t>
  </si>
  <si>
    <t>Saeedia plant hub Puplet Plant  (Hybrid, Pack of 1)</t>
  </si>
  <si>
    <t>₹1,899</t>
  </si>
  <si>
    <t>93% off</t>
  </si>
  <si>
    <t>₹126</t>
  </si>
  <si>
    <t>Uganio Pomegranate Plant</t>
  </si>
  <si>
    <t>https://www.flipkart.com/uganio-pomegranate-plant/p/itm030d5db963090?pid=PSGG6PGSUCYK6ZPS&amp;lid=LSTPSGG6PGSUCYK6ZPSCFYHI8&amp;marketplace=FLIPKART&amp;q=plants&amp;store=h1m%2Fum7%2Fsd1%2Fa6l&amp;srno=s_8_312&amp;otracker=search&amp;otracker1=search&amp;fm=organic&amp;iid=27933102-f432-4f3f-8561-781bfdd877d8.PSGG6PGSUCYK6ZPS.SEARCH&amp;ppt=pp&amp;ppn=pp&amp;ssid=tugucextmo0000001718875860559&amp;qH=b946a84bf889cc25</t>
  </si>
  <si>
    <t>Uganio Pomegranate Plant  (Hybrid, Pack of 1)</t>
  </si>
  <si>
    <t>₹444</t>
  </si>
  <si>
    <t>greennursery Baugainvillea Plant</t>
  </si>
  <si>
    <t>https://www.flipkart.com/greennursery-baugainvillea-plant/p/itm27e8a8c71145c?pid=PSGGHPKPBCNA4NFT&amp;lid=LSTPSGGHPKPBCNA4NFTJXUIKO&amp;marketplace=FLIPKART&amp;q=plants&amp;store=h1m%2Fum7%2Fsd1%2Fa6l&amp;srno=s_8_311&amp;otracker=search&amp;otracker1=search&amp;fm=organic&amp;iid=27933102-f432-4f3f-8561-781bfdd877d8.PSGGHPKPBCNA4NFT.SEARCH&amp;ppt=pp&amp;ppn=pp&amp;ssid=tugucextmo0000001718875860559&amp;qH=b946a84bf889cc25</t>
  </si>
  <si>
    <t>greennursery Baugainvillea Plant  (Hybrid, Pack of 1)</t>
  </si>
  <si>
    <t>₹598</t>
  </si>
  <si>
    <t>₹178</t>
  </si>
  <si>
    <t>The Entacloo Crasulla Ovata Plant</t>
  </si>
  <si>
    <t>https://www.flipkart.com/entacloo-crasulla-ovata-plant/p/itm60f2b3e6b3658?pid=PSGGZHGJZGDN5Y29&amp;lid=LSTPSGGZHGJZGDN5Y29VXK1UM&amp;marketplace=FLIPKART&amp;q=plants&amp;store=h1m%2Fum7%2Fsd1%2Fa6l&amp;srno=s_8_310&amp;otracker=search&amp;otracker1=search&amp;fm=organic&amp;iid=27933102-f432-4f3f-8561-781bfdd877d8.PSGGZHGJZGDN5Y29.SEARCH&amp;ppt=pp&amp;ppn=pp&amp;ssid=tugucextmo0000001718875860559&amp;qH=b946a84bf889cc25</t>
  </si>
  <si>
    <t>The Entacloo Crasulla Ovata Plant  (Hybrid, Pack of 1)</t>
  </si>
  <si>
    <t>Gabbro Jade Plant</t>
  </si>
  <si>
    <t>https://www.flipkart.com/gabbro-jade-plant/p/itm4c54681d37805?pid=PSGGMUGPBQKHWPHU&amp;lid=LSTPSGGMUGPBQKHWPHUI7RWFI&amp;marketplace=FLIPKART&amp;q=plants&amp;store=h1m%2Fum7%2Fsd1%2Fa6l&amp;srno=s_8_309&amp;otracker=search&amp;otracker1=search&amp;fm=organic&amp;iid=27933102-f432-4f3f-8561-781bfdd877d8.PSGGMUGPBQKHWPHU.SEARCH&amp;ppt=pp&amp;ppn=pp&amp;ssid=tugucextmo0000001718875860559&amp;qH=b946a84bf889cc25</t>
  </si>
  <si>
    <t>Gabbro Jade Plant  (Pack of 1)</t>
  </si>
  <si>
    <t>https://www.flipkart.com/aposoluard-kiwi-plant/p/itm08a5b8e8a49bc?pid=PSGHY9NSNZY2HSTY&amp;lid=LSTPSGHY9NSNZY2HSTYQN5COF&amp;marketplace=FLIPKART&amp;q=plants&amp;store=h1m%2Fum7%2Fsd1%2Fa6l&amp;srno=s_8_308&amp;otracker=search&amp;otracker1=search&amp;fm=organic&amp;iid=27933102-f432-4f3f-8561-781bfdd877d8.PSGHY9NSNZY2HSTY.SEARCH&amp;ppt=pp&amp;ppn=pp&amp;ssid=tugucextmo0000001718875860559&amp;qH=b946a84bf889cc25</t>
  </si>
  <si>
    <t>Plants Heaven Litchi Plant</t>
  </si>
  <si>
    <t>https://www.flipkart.com/plants-heaven-litchi-plant/p/itmafdd61df43fc1?pid=PSGGCV6HJ8NAXRPD&amp;lid=LSTPSGGCV6HJ8NAXRPDXSPND0&amp;marketplace=FLIPKART&amp;q=plants&amp;store=h1m%2Fum7%2Fsd1%2Fa6l&amp;srno=s_8_307&amp;otracker=search&amp;otracker1=search&amp;fm=organic&amp;iid=27933102-f432-4f3f-8561-781bfdd877d8.PSGGCV6HJ8NAXRPD.SEARCH&amp;ppt=pp&amp;ppn=pp&amp;ssid=tugucextmo0000001718875860559&amp;qH=b946a84bf889cc25</t>
  </si>
  <si>
    <t>Plants Heaven Litchi Plant  (Hybrid, Pack of 1)</t>
  </si>
  <si>
    <t>₹280</t>
  </si>
  <si>
    <t>54% off</t>
  </si>
  <si>
    <t>K.K.Enterprise Star Fruit Carambola Grafted Plant</t>
  </si>
  <si>
    <t>https://www.flipkart.com/k-k-enterprise-star-fruit-carambola-grafted-plant/p/itm4aa6526fd8c81?pid=PSGG9AAGCNMNQHWM&amp;lid=LSTPSGG9AAGCNMNQHWMXLPTDX&amp;marketplace=FLIPKART&amp;q=plants&amp;store=h1m%2Fum7%2Fsd1%2Fa6l&amp;srno=s_8_306&amp;otracker=search&amp;otracker1=search&amp;fm=organic&amp;iid=27933102-f432-4f3f-8561-781bfdd877d8.PSGG9AAGCNMNQHWM.SEARCH&amp;ppt=pp&amp;ppn=pp&amp;ssid=tugucextmo0000001718875860559&amp;qH=b946a84bf889cc25</t>
  </si>
  <si>
    <t>K.K.Enterprise Star Fruit Carambola Grafted Plant  (Hybrid, Pack of 1)</t>
  </si>
  <si>
    <t>PB honey priya plant Mango Plant</t>
  </si>
  <si>
    <t>https://www.flipkart.com/pb-honey-priya-plant-mango/p/itm06d1e5c47f6a6?pid=PSGGFRVEEVZHYUBN&amp;lid=LSTPSGGFRVEEVZHYUBNZLCWUI&amp;marketplace=FLIPKART&amp;q=plants&amp;store=h1m%2Fum7%2Fsd1%2Fa6l&amp;srno=s_8_305&amp;otracker=search&amp;otracker1=search&amp;fm=organic&amp;iid=27933102-f432-4f3f-8561-781bfdd877d8.PSGGFRVEEVZHYUBN.SEARCH&amp;ppt=pp&amp;ppn=pp&amp;ssid=tugucextmo0000001718875860559&amp;qH=b946a84bf889cc25</t>
  </si>
  <si>
    <t>PB honey priya plant Mango Plant  (Hybrid, Pack of 1)</t>
  </si>
  <si>
    <t>https://www.flipkart.com/cloud-farm-zz-plant/p/itma808c81908a55?pid=PSGGKEQ4NQCVPXNC&amp;lid=LSTPSGGKEQ4NQCVPXNCCOXDWS&amp;marketplace=FLIPKART&amp;q=plants&amp;store=h1m%2Fum7%2Fsd1%2Fa6l&amp;srno=s_8_304&amp;otracker=search&amp;otracker1=search&amp;fm=organic&amp;iid=27933102-f432-4f3f-8561-781bfdd877d8.PSGGKEQ4NQCVPXNC.SEARCH&amp;ppt=pp&amp;ppn=pp&amp;ssid=tugucextmo0000001718875860559&amp;qH=b946a84bf889cc25</t>
  </si>
  <si>
    <t>natikrd Two Layer Bamboo Plant</t>
  </si>
  <si>
    <t>https://www.flipkart.com/natikrd-two-layer-bamboo-plant/p/itmdaa5af84b3bbd?pid=PSGGBHBJYW5DGFTS&amp;lid=LSTPSGGBHBJYW5DGFTS2CIEZH&amp;marketplace=FLIPKART&amp;q=plants&amp;store=h1m%2Fum7%2Fsd1%2Fa6l&amp;srno=s_8_303&amp;otracker=search&amp;otracker1=search&amp;fm=organic&amp;iid=27933102-f432-4f3f-8561-781bfdd877d8.PSGGBHBJYW5DGFTS.SEARCH&amp;ppt=pp&amp;ppn=pp&amp;ssid=tugucextmo0000001718875860559&amp;qH=b946a84bf889cc25</t>
  </si>
  <si>
    <t>natikrd Two Layer Bamboo Plant  (Hybrid, Pack of 1)</t>
  </si>
  <si>
    <t>₹220</t>
  </si>
  <si>
    <t>Cloud Farm Coconut Plant</t>
  </si>
  <si>
    <t>https://www.flipkart.com/cloud-farm-coconut-plant/p/itm6fd9fd7935e5c?pid=PSGHFFM8ZM3FA2PH&amp;lid=LSTPSGHFFM8ZM3FA2PHCIL25M&amp;marketplace=FLIPKART&amp;q=plants&amp;store=h1m%2Fum7%2Fsd1%2Fa6l&amp;srno=s_8_302&amp;otracker=search&amp;otracker1=search&amp;fm=organic&amp;iid=27933102-f432-4f3f-8561-781bfdd877d8.PSGHFFM8ZM3FA2PH.SEARCH&amp;ppt=pp&amp;ppn=pp&amp;ssid=tugucextmo0000001718875860559&amp;qH=b946a84bf889cc25</t>
  </si>
  <si>
    <t>Cloud Farm Coconut Plant  (Hybrid, Pack of 1)</t>
  </si>
  <si>
    <t>https://www.flipkart.com/cloud-farm-rudraksha-plant/p/itmda38c9034c2aa?pid=PSGGYQX79KXEKFNH&amp;lid=LSTPSGGYQX79KXEKFNH4WFFVG&amp;marketplace=FLIPKART&amp;q=plants&amp;store=h1m%2Fum7%2Fsd1%2Fa6l&amp;srno=s_8_301&amp;otracker=search&amp;otracker1=search&amp;fm=organic&amp;iid=27933102-f432-4f3f-8561-781bfdd877d8.PSGGYQX79KXEKFNH.SEARCH&amp;ppt=pp&amp;ppn=pp&amp;ssid=tugucextmo0000001718875860559&amp;qH=b946a84bf889cc25</t>
  </si>
  <si>
    <t>EVY Tomato Plant</t>
  </si>
  <si>
    <t>https://www.flipkart.com/evy-tomato-plant/p/itm13ffda97e2f0f?pid=PSGG8942YUJPHUB9&amp;lid=LSTPSGG8942YUJPHUB9NQ38YC&amp;marketplace=FLIPKART&amp;q=plants&amp;store=h1m%2Fum7%2Fsd1%2Fa6l&amp;srno=s_8_300&amp;otracker=search&amp;otracker1=search&amp;fm=organic&amp;iid=27933102-f432-4f3f-8561-781bfdd877d8.PSGG8942YUJPHUB9.SEARCH&amp;ppt=pp&amp;ppn=pp&amp;ssid=tugucextmo0000001718875860559&amp;qH=b946a84bf889cc25</t>
  </si>
  <si>
    <t>EVY Tomato Plant  (Hybrid, Pack of 1)</t>
  </si>
  <si>
    <t>VRAI Aloe Vera Plant</t>
  </si>
  <si>
    <t>https://www.flipkart.com/vrai-aloe-vera-plant/p/itma29e18eb382e7?pid=PSGFG92TXYHEHBVW&amp;lid=LSTPSGFG92TXYHEHBVWBZEP5A&amp;marketplace=FLIPKART&amp;q=plants&amp;store=h1m%2Fum7%2Fsd1%2Fa6l&amp;srno=s_8_299&amp;otracker=search&amp;otracker1=search&amp;fm=organic&amp;iid=27933102-f432-4f3f-8561-781bfdd877d8.PSGFG92TXYHEHBVW.SEARCH&amp;ppt=pp&amp;ppn=pp&amp;ssid=tugucextmo0000001718875860559&amp;qH=b946a84bf889cc25</t>
  </si>
  <si>
    <t>VRAI Aloe Vera Plant  (Hybrid, Pack of 1)</t>
  </si>
  <si>
    <t>₹357</t>
  </si>
  <si>
    <t>My Dream Nursery Rose Plant</t>
  </si>
  <si>
    <t>https://www.flipkart.com/my-dream-nursery-rose-plant/p/itm8c7687c1bef8c?pid=PSGGFJQSMVPSK5YV&amp;lid=LSTPSGGFJQSMVPSK5YV29BB4Y&amp;marketplace=FLIPKART&amp;q=plants&amp;store=h1m%2Fum7%2Fsd1%2Fa6l&amp;srno=s_8_298&amp;otracker=search&amp;otracker1=search&amp;fm=organic&amp;iid=27933102-f432-4f3f-8561-781bfdd877d8.PSGGFJQSMVPSK5YV.SEARCH&amp;ppt=pp&amp;ppn=pp&amp;ssid=tugucextmo0000001718875860559&amp;qH=b946a84bf889cc25</t>
  </si>
  <si>
    <t>My Dream Nursery Rose Plant  (Hybrid, Pack of 1)</t>
  </si>
  <si>
    <t>https://www.flipkart.com/plantoxi-mango-plant/p/itm8f93fc2726b91?pid=PSGGEJ5K92HEYQNE&amp;lid=LSTPSGGEJ5K92HEYQNEVLCMZV&amp;marketplace=FLIPKART&amp;q=plants&amp;store=h1m%2Fum7%2Fsd1%2Fa6l&amp;srno=s_8_297&amp;otracker=search&amp;otracker1=search&amp;fm=organic&amp;iid=27933102-f432-4f3f-8561-781bfdd877d8.PSGGEJ5K92HEYQNE.SEARCH&amp;ppt=pp&amp;ppn=pp&amp;ssid=tugucextmo0000001718875860559&amp;qH=b946a84bf889cc25</t>
  </si>
  <si>
    <t>49% off</t>
  </si>
  <si>
    <t>Click to purchase Turmeric Plant</t>
  </si>
  <si>
    <t>https://www.flipkart.com/click-purchase-turmeric-plant/p/itm67a965e6c5bbe?pid=PSGG646HAHUC2VN9&amp;lid=LSTPSGG646HAHUC2VN9F8CSXI&amp;marketplace=FLIPKART&amp;q=plants&amp;store=h1m%2Fum7%2Fsd1%2Fa6l&amp;srno=s_8_296&amp;otracker=search&amp;otracker1=search&amp;fm=organic&amp;iid=27933102-f432-4f3f-8561-781bfdd877d8.PSGG646HAHUC2VN9.SEARCH&amp;ppt=pp&amp;ppn=pp&amp;ssid=tugucextmo0000001718875860559&amp;qH=b946a84bf889cc25</t>
  </si>
  <si>
    <t>Click to purchase Turmeric Plant  (Hybrid, Pack of 1)</t>
  </si>
  <si>
    <t>₹282</t>
  </si>
  <si>
    <t>₹170</t>
  </si>
  <si>
    <t>natikrd Cherry Fruit Plant</t>
  </si>
  <si>
    <t>https://www.flipkart.com/natikrd-cherry-fruit-plant/p/itm0f4fc9ca7dc8b?pid=PSGGA4JDH6CMFDQN&amp;lid=LSTPSGGA4JDH6CMFDQNMMJRLO&amp;marketplace=FLIPKART&amp;q=plants&amp;store=h1m%2Fum7%2Fsd1%2Fa6l&amp;srno=s_8_295&amp;otracker=search&amp;otracker1=search&amp;fm=organic&amp;iid=27933102-f432-4f3f-8561-781bfdd877d8.PSGGA4JDH6CMFDQN.SEARCH&amp;ppt=pp&amp;ppn=pp&amp;ssid=tugucextmo0000001718875860559&amp;qH=b946a84bf889cc25</t>
  </si>
  <si>
    <t>natikrd Cherry Fruit Plant  (Pack of 1)</t>
  </si>
  <si>
    <t>Click to purchase Madhu Kamini Plant</t>
  </si>
  <si>
    <t>https://www.flipkart.com/click-purchase-madhu-kamini-plant/p/itm16ec9c77c2e39?pid=PSGG6KYQ6DG8REVH&amp;lid=LSTPSGG6KYQ6DG8REVHVZYDVZ&amp;marketplace=FLIPKART&amp;q=plants&amp;store=h1m%2Fum7%2Fsd1%2Fa6l&amp;srno=s_8_294&amp;otracker=search&amp;otracker1=search&amp;fm=organic&amp;iid=27933102-f432-4f3f-8561-781bfdd877d8.PSGG6KYQ6DG8REVH.SEARCH&amp;ppt=pp&amp;ppn=pp&amp;ssid=tugucextmo0000001718875860559&amp;qH=b946a84bf889cc25</t>
  </si>
  <si>
    <t>Click to purchase Madhu Kamini Plant  (Hybrid, Pack of 1)</t>
  </si>
  <si>
    <t>₹288</t>
  </si>
  <si>
    <t>GREENPHOBIA Ber Apple Plant</t>
  </si>
  <si>
    <t>https://www.flipkart.com/greenphobia-ber-apple-plant/p/itm03406c04bcbe1?pid=PSGGB9YBG4H7F4RH&amp;lid=LSTPSGGB9YBG4H7F4RHUTOCGH&amp;marketplace=FLIPKART&amp;q=plants&amp;store=h1m%2Fum7%2Fsd1%2Fa6l&amp;srno=s_8_293&amp;otracker=search&amp;otracker1=search&amp;fm=organic&amp;iid=27933102-f432-4f3f-8561-781bfdd877d8.PSGGB9YBG4H7F4RH.SEARCH&amp;ppt=pp&amp;ppn=pp&amp;ssid=tugucextmo0000001718875860559&amp;qH=b946a84bf889cc25</t>
  </si>
  <si>
    <t>GREENPHOBIA Ber Apple Plant  (Hybrid, Pack of 1)</t>
  </si>
  <si>
    <t>₹175</t>
  </si>
  <si>
    <t>27% off</t>
  </si>
  <si>
    <t>PEDPOUDHE Curry Leaf Plant</t>
  </si>
  <si>
    <t>https://www.flipkart.com/pedpoudhe-curry-leaf-plant/p/itm43778d446633e?pid=PSGGD48G3DHXQWAE&amp;lid=LSTPSGGD48G3DHXQWAE9E9MRJ&amp;marketplace=FLIPKART&amp;q=plants&amp;store=h1m%2Fum7%2Fsd1%2Fa6l&amp;srno=s_8_292&amp;otracker=search&amp;otracker1=search&amp;fm=organic&amp;iid=27933102-f432-4f3f-8561-781bfdd877d8.PSGGD48G3DHXQWAE.SEARCH&amp;ppt=pp&amp;ppn=pp&amp;ssid=tugucextmo0000001718875860559&amp;qH=b946a84bf889cc25</t>
  </si>
  <si>
    <t>PEDPOUDHE Curry Leaf Plant  (Pack of 1)</t>
  </si>
  <si>
    <t>Aquinnah Banana Plant</t>
  </si>
  <si>
    <t>https://www.flipkart.com/aquinnah-banana-plant/p/itm5741af834a832?pid=PSGGW3WYUFWTZQTY&amp;lid=LSTPSGGW3WYUFWTZQTYZWE6WS&amp;marketplace=FLIPKART&amp;q=plants&amp;store=h1m%2Fum7%2Fsd1%2Fa6l&amp;srno=s_8_291&amp;otracker=search&amp;otracker1=search&amp;fm=organic&amp;iid=27933102-f432-4f3f-8561-781bfdd877d8.PSGGW3WYUFWTZQTY.SEARCH&amp;ppt=pp&amp;ppn=pp&amp;ssid=tugucextmo0000001718875860559&amp;qH=b946a84bf889cc25</t>
  </si>
  <si>
    <t>Aquinnah Banana Plant  (Hybrid, Pack of 1)</t>
  </si>
  <si>
    <t>77% off</t>
  </si>
  <si>
    <t>₹113</t>
  </si>
  <si>
    <t>https://www.flipkart.com/kosalyagardning-rhoeo-plant/p/itm85941abf7efb9?pid=PSGGE2VCFKESZZPQ&amp;lid=LSTPSGGE2VCFKESZZPQ4J8T4M&amp;marketplace=FLIPKART&amp;q=plants&amp;store=h1m%2Fum7%2Fsd1%2Fa6l&amp;srno=s_8_290&amp;otracker=search&amp;otracker1=search&amp;fm=organic&amp;iid=27933102-f432-4f3f-8561-781bfdd877d8.PSGGE2VCFKESZZPQ.SEARCH&amp;ppt=pp&amp;ppn=pp&amp;ssid=tugucextmo0000001718875860559&amp;qH=b946a84bf889cc25</t>
  </si>
  <si>
    <t>Aquinnah Litchi Plant</t>
  </si>
  <si>
    <t>https://www.flipkart.com/aquinnah-litchi-plant/p/itmf365b7a423a6e?pid=PSGGW6YBGCUMFHGD&amp;lid=LSTPSGGW6YBGCUMFHGDBKMAHF&amp;marketplace=FLIPKART&amp;q=plants&amp;store=h1m%2Fum7%2Fsd1%2Fa6l&amp;srno=s_8_289&amp;otracker=search&amp;otracker1=search&amp;fm=organic&amp;iid=27933102-f432-4f3f-8561-781bfdd877d8.PSGGW6YBGCUMFHGD.SEARCH&amp;ppt=pp&amp;ppn=pp&amp;ssid=tugucextmo0000001718875860559&amp;qH=b946a84bf889cc25</t>
  </si>
  <si>
    <t>Aquinnah Litchi Plant  (Hybrid, Pack of 1)</t>
  </si>
  <si>
    <t>ABEFARIYA Coconut Plant</t>
  </si>
  <si>
    <t>https://www.flipkart.com/abefariya-coconut-plant/p/itm1dcd184dc27af?pid=PSGGP8TPGGBFWRSG&amp;lid=LSTPSGGP8TPGGBFWRSGW3GQVF&amp;marketplace=FLIPKART&amp;q=plants&amp;store=h1m%2Fum7%2Fsd1%2Fa6l&amp;srno=s_8_288&amp;otracker=search&amp;otracker1=search&amp;fm=organic&amp;iid=27933102-f432-4f3f-8561-781bfdd877d8.PSGGP8TPGGBFWRSG.SEARCH&amp;ppt=pp&amp;ppn=pp&amp;ssid=tugucextmo0000001718875860559&amp;qH=b946a84bf889cc25</t>
  </si>
  <si>
    <t>ABEFARIYA Coconut Plant  (Hybrid, Pack of 1)</t>
  </si>
  <si>
    <t>₹1,349</t>
  </si>
  <si>
    <t>87% off</t>
  </si>
  <si>
    <t>IGP Money Plant</t>
  </si>
  <si>
    <t>https://www.flipkart.com/igp-money-plant/p/itmb2768bc411531?pid=PSGGZGXRZCGJZZNN&amp;lid=LSTPSGGZGXRZCGJZZNN3OANS3&amp;marketplace=FLIPKART&amp;q=plants&amp;store=h1m%2Fum7%2Fsd1%2Fa6l&amp;srno=s_8_287&amp;otracker=search&amp;otracker1=search&amp;fm=organic&amp;iid=27933102-f432-4f3f-8561-781bfdd877d8.PSGGZGXRZCGJZZNN.SEARCH&amp;ppt=pp&amp;ppn=pp&amp;ssid=tugucextmo0000001718875860559&amp;qH=b946a84bf889cc25</t>
  </si>
  <si>
    <t>IGP Money Plant  (Pack of 1)</t>
  </si>
  <si>
    <t>86% off</t>
  </si>
  <si>
    <t>Type: Creepers and Climbers</t>
  </si>
  <si>
    <t>Dishita Go Green Money Plant</t>
  </si>
  <si>
    <t>https://www.flipkart.com/dishita-go-green-money-plant/p/itmbf74862e8e393?pid=PSGGUPWKW6WTRVE6&amp;lid=LSTPSGGUPWKW6WTRVE6ZMGEDC&amp;marketplace=FLIPKART&amp;q=plants&amp;store=h1m%2Fum7%2Fsd1%2Fa6l&amp;srno=s_8_286&amp;otracker=search&amp;otracker1=search&amp;fm=organic&amp;iid=27933102-f432-4f3f-8561-781bfdd877d8.PSGGUPWKW6WTRVE6.SEARCH&amp;ppt=pp&amp;ppn=pp&amp;ssid=tugucextmo0000001718875860559&amp;qH=b946a84bf889cc25</t>
  </si>
  <si>
    <t>Dishita Go Green Money Plant  (Hybrid, Pack of 1)</t>
  </si>
  <si>
    <t>PB honey priya plant Desert plant</t>
  </si>
  <si>
    <t>https://www.flipkart.com/pb-honey-priya-plant-desert/p/itmb3410659ec7c1?pid=PSGGFRVEMGFXCGP9&amp;lid=LSTPSGGFRVEMGFXCGP9XUCSLB&amp;marketplace=FLIPKART&amp;q=plants&amp;store=h1m%2Fum7%2Fsd1%2Fa6l&amp;srno=s_8_285&amp;otracker=search&amp;otracker1=search&amp;fm=organic&amp;iid=27933102-f432-4f3f-8561-781bfdd877d8.PSGGFRVEMGFXCGP9.SEARCH&amp;ppt=pp&amp;ppn=pp&amp;ssid=tugucextmo0000001718875860559&amp;qH=b946a84bf889cc25</t>
  </si>
  <si>
    <t>PB honey priya plant Desert plant  (Hybrid, Pack of 1)</t>
  </si>
  <si>
    <t>https://www.flipkart.com/cloud-farm-kiwi-plant/p/itm50b796af4675c?pid=PSGGWSX5K9QEGWRT&amp;lid=LSTPSGGWSX5K9QEGWRTPGBLRG&amp;marketplace=FLIPKART&amp;q=plants&amp;store=h1m%2Fum7%2Fsd1%2Fa6l&amp;srno=s_8_284&amp;otracker=search&amp;otracker1=search&amp;fm=organic&amp;iid=27933102-f432-4f3f-8561-781bfdd877d8.PSGGWSX5K9QEGWRT.SEARCH&amp;ppt=pp&amp;ppn=pp&amp;ssid=tugucextmo0000001718875860559&amp;qH=b946a84bf889cc25</t>
  </si>
  <si>
    <t>Ukanda Large Garlic Pear Plant</t>
  </si>
  <si>
    <t>https://www.flipkart.com/ukanda-large-garlic-pear-plant/p/itm38e022c2ceac6?pid=PSGGQVRM6ETZZZGJ&amp;lid=LSTPSGGQVRM6ETZZZGJMTJYZB&amp;marketplace=FLIPKART&amp;q=plants&amp;store=h1m%2Fum7%2Fsd1%2Fa6l&amp;srno=s_8_283&amp;otracker=search&amp;otracker1=search&amp;fm=organic&amp;iid=27933102-f432-4f3f-8561-781bfdd877d8.PSGGQVRM6ETZZZGJ.SEARCH&amp;ppt=pp&amp;ppn=pp&amp;ssid=tugucextmo0000001718875860559&amp;qH=b946a84bf889cc25</t>
  </si>
  <si>
    <t>Ukanda Large Garlic Pear Plant  (Hybrid, Pack of 1)</t>
  </si>
  <si>
    <t>₹398</t>
  </si>
  <si>
    <t>UGAOO Peace Lily Plant</t>
  </si>
  <si>
    <t>https://www.flipkart.com/ugaoo-peace-lily-plant/p/itm9eda0c030d9c4?pid=PSGG4ZQGDY2VPMGE&amp;lid=LSTPSGG4ZQGDY2VPMGEPTZK43&amp;marketplace=FLIPKART&amp;q=plants&amp;store=h1m%2Fum7%2Fsd1%2Fa6l&amp;srno=s_8_282&amp;otracker=search&amp;otracker1=search&amp;fm=organic&amp;iid=27933102-f432-4f3f-8561-781bfdd877d8.PSGG4ZQGDY2VPMGE.SEARCH&amp;ppt=pp&amp;ppn=pp&amp;ssid=tugucextmo0000001718875860559&amp;qH=b946a84bf889cc25</t>
  </si>
  <si>
    <t>UGAOO Peace Lily Plant  (Pack of 1)</t>
  </si>
  <si>
    <t>41% off</t>
  </si>
  <si>
    <t>FSK Mango Plant</t>
  </si>
  <si>
    <t>https://www.flipkart.com/fsk-mango-plant/p/itm0c0e4bb549ac5?pid=PSGGVR7CWQHUZBV8&amp;lid=LSTPSGGVR7CWQHUZBV8YVPQ2Q&amp;marketplace=FLIPKART&amp;q=plants&amp;store=h1m%2Fum7%2Fsd1%2Fa6l&amp;srno=s_8_281&amp;otracker=search&amp;otracker1=search&amp;fm=organic&amp;iid=27933102-f432-4f3f-8561-781bfdd877d8.PSGGVR7CWQHUZBV8.SEARCH&amp;ppt=pp&amp;ppn=pp&amp;ssid=tugucextmo0000001718875860559&amp;qH=b946a84bf889cc25</t>
  </si>
  <si>
    <t>FSK Mango Plant  (Hybrid, Pack of 1)</t>
  </si>
  <si>
    <t>₹498</t>
  </si>
  <si>
    <t>https://www.flipkart.com/oxygreenplant-two-layer-bamboo-plant/p/itmc7a06308c9ad0?pid=PSGGSCF2EHGEDWCU&amp;lid=LSTPSGGSCF2EHGEDWCUK7JX32&amp;marketplace=FLIPKART&amp;q=plants&amp;store=h1m%2Fum7%2Fsd1%2Fa6l&amp;srno=s_7_280&amp;otracker=search&amp;otracker1=search&amp;fm=organic&amp;iid=2286bf69-b9c4-4e85-81fd-ea152bcaf5e7.PSGGSCF2EHGEDWCU.SEARCH&amp;ppt=pp&amp;ppn=pp&amp;ssid=cbc2lrifc00000001718876241573&amp;qH=b946a84bf889cc25</t>
  </si>
  <si>
    <t>7</t>
  </si>
  <si>
    <t>https://www.flipkart.com/search?q=plants&amp;otracker=search&amp;otracker1=search&amp;marketplace=FLIPKART&amp;as-show=on&amp;as=off&amp;page=7</t>
  </si>
  <si>
    <t>AquinnahGaden Jade Plant</t>
  </si>
  <si>
    <t>https://www.flipkart.com/aquinnahgaden-jade-plant/p/itm445f0e56af711?pid=PSGGWHAUSXYCD4RZ&amp;lid=LSTPSGGWHAUSXYCD4RZULMF1H&amp;marketplace=FLIPKART&amp;q=plants&amp;store=h1m%2Fum7%2Fsd1%2Fa6l&amp;srno=s_7_279&amp;otracker=search&amp;otracker1=search&amp;fm=organic&amp;iid=2286bf69-b9c4-4e85-81fd-ea152bcaf5e7.PSGGWHAUSXYCD4RZ.SEARCH&amp;ppt=pp&amp;ppn=pp&amp;ssid=cbc2lrifc00000001718876241573&amp;qH=b946a84bf889cc25</t>
  </si>
  <si>
    <t>AquinnahGaden Jade Plant  (Hybrid, Pack of 1)</t>
  </si>
  <si>
    <t>https://www.flipkart.com/ugaoo-peace-lily-plant/p/itm55017aa767a5e?pid=PSGGPJTTRMKS5YSZ&amp;lid=LSTPSGGPJTTRMKS5YSZTVYPZQ&amp;marketplace=FLIPKART&amp;q=plants&amp;store=h1m%2Fum7%2Fsd1%2Fa6l&amp;srno=s_7_278&amp;otracker=search&amp;otracker1=search&amp;fm=organic&amp;iid=en_KO4hKLsOsiBEvNqh480WSjELvZfDpGxyt0_SRQDb14nT2D_j2OztE0Cp4RTL24cc_WH-h5eYPFAqaXUPek0veQ%3D%3D&amp;ppt=pp&amp;ppn=pp&amp;ssid=cbc2lrifc00000001718876241573&amp;qH=b946a84bf889cc25</t>
  </si>
  <si>
    <t>22% off</t>
  </si>
  <si>
    <t>UGAOO Bamboo Palm Plant</t>
  </si>
  <si>
    <t>https://www.flipkart.com/ugaoo-bamboo-palm-plant/p/itma4e9ab26e9c6d?pid=PSGG4ZPXHWQFHTJR&amp;lid=LSTPSGG4ZPXHWQFHTJR68ASQZ&amp;marketplace=FLIPKART&amp;q=plants&amp;store=h1m%2Fum7%2Fsd1%2Fa6l&amp;srno=s_7_277&amp;otracker=search&amp;otracker1=search&amp;fm=organic&amp;iid=en_KO4hKLsOsiBEvNqh480WSjELvZfDpGxyt0_SRQDb14nZ7O08BIj0At3HPT4TzzKWC3r235oFIxyHdHMUL2bG9g%3D%3D&amp;ppt=pp&amp;ppn=pp&amp;ssid=cbc2lrifc00000001718876241573&amp;qH=b946a84bf889cc25</t>
  </si>
  <si>
    <t>UGAOO Bamboo Palm Plant  (Pack of 1)</t>
  </si>
  <si>
    <t>₹699</t>
  </si>
  <si>
    <t>AquinnahGaden White Sandalwood Plant</t>
  </si>
  <si>
    <t>https://www.flipkart.com/aquinnahgaden-white-sandalwood-plant/p/itm1740866242d9b?pid=PSGGWHAT4WFEARFX&amp;lid=LSTPSGGWHAT4WFEARFXKL1ZBJ&amp;marketplace=FLIPKART&amp;q=plants&amp;store=h1m%2Fum7%2Fsd1%2Fa6l&amp;srno=s_7_276&amp;otracker=search&amp;otracker1=search&amp;fm=organic&amp;iid=2286bf69-b9c4-4e85-81fd-ea152bcaf5e7.PSGGWHAT4WFEARFX.SEARCH&amp;ppt=pp&amp;ppn=pp&amp;ssid=cbc2lrifc00000001718876241573&amp;qH=b946a84bf889cc25</t>
  </si>
  <si>
    <t>AquinnahGaden White Sandalwood Plant  (Hybrid, Pack of 1)</t>
  </si>
  <si>
    <t>PlantQuipo Apple Plant</t>
  </si>
  <si>
    <t>https://www.flipkart.com/plantquipo-apple-plant/p/itm1683518859889?pid=PSGGDGGR7HGGYYKU&amp;lid=LSTPSGGDGGR7HGGYYKUTEOAWK&amp;marketplace=FLIPKART&amp;q=plants&amp;store=h1m%2Fum7%2Fsd1%2Fa6l&amp;srno=s_7_275&amp;otracker=search&amp;otracker1=search&amp;fm=organic&amp;iid=2286bf69-b9c4-4e85-81fd-ea152bcaf5e7.PSGGDGGR7HGGYYKU.SEARCH&amp;ppt=pp&amp;ppn=pp&amp;ssid=cbc2lrifc00000001718876241573&amp;qH=b946a84bf889cc25</t>
  </si>
  <si>
    <t>PlantQuipo Apple Plant  (Hybrid, Pack of 1)</t>
  </si>
  <si>
    <t>₹136</t>
  </si>
  <si>
    <t>Earth Angels Ber Apple Plant</t>
  </si>
  <si>
    <t>https://www.flipkart.com/earth-angels-ber-apple-plant/p/itm0f363676cd794?pid=PSGG8TKBREVP3TWC&amp;lid=LSTPSGG8TKBREVP3TWC8WTRG7&amp;marketplace=FLIPKART&amp;q=plants&amp;store=h1m%2Fum7%2Fsd1%2Fa6l&amp;srno=s_7_274&amp;otracker=search&amp;otracker1=search&amp;fm=organic&amp;iid=2286bf69-b9c4-4e85-81fd-ea152bcaf5e7.PSGG8TKBREVP3TWC.SEARCH&amp;ppt=pp&amp;ppn=pp&amp;ssid=cbc2lrifc00000001718876241573&amp;qH=b946a84bf889cc25</t>
  </si>
  <si>
    <t>Earth Angels Ber Apple Plant  (Hybrid, Pack of 1)</t>
  </si>
  <si>
    <t>Cloud Farm Money Plant, Jade Plant</t>
  </si>
  <si>
    <t>https://www.flipkart.com/cloud-farm-money-plant-jade-plant/p/itm79b849c6ef07d?pid=PSGHFCJ4CBYHG87W&amp;lid=LSTPSGHFCJ4CBYHG87WYITOFJ&amp;marketplace=FLIPKART&amp;q=plants&amp;store=h1m%2Fum7%2Fsd1%2Fa6l&amp;srno=s_7_273&amp;otracker=search&amp;otracker1=search&amp;fm=organic&amp;iid=2286bf69-b9c4-4e85-81fd-ea152bcaf5e7.PSGHFCJ4CBYHG87W.SEARCH&amp;ppt=pp&amp;ppn=pp&amp;ssid=cbc2lrifc00000001718876241573&amp;qH=b946a84bf889cc25</t>
  </si>
  <si>
    <t>Cloud Farm Money Plant, Jade Plant  (Hybrid, Pack of 2)</t>
  </si>
  <si>
    <t>UGAOO Jade Plant</t>
  </si>
  <si>
    <t>https://www.flipkart.com/ugaoo-jade-plant/p/itm9f5ca9cceaea6?pid=PSGGZMH8TT2P5Q5H&amp;lid=LSTPSGGZMH8TT2P5Q5HORJQJI&amp;marketplace=FLIPKART&amp;q=plants&amp;store=h1m%2Fum7%2Fsd1%2Fa6l&amp;srno=s_7_272&amp;otracker=search&amp;otracker1=search&amp;fm=organic&amp;iid=en_KO4hKLsOsiBEvNqh480WSjELvZfDpGxyt0_SRQDb14nE7_HuGST6WcCzbWTU1bxSSjktrTcsTZIhKjj8ETRwtQ%3D%3D&amp;ppt=pp&amp;ppn=pp&amp;ssid=cbc2lrifc00000001718876241573&amp;qH=b946a84bf889cc25</t>
  </si>
  <si>
    <t>UGAOO Jade Plant  (Hybrid, Pack of 1)</t>
  </si>
  <si>
    <t>33% off</t>
  </si>
  <si>
    <t>UGAOO Aralia Plant</t>
  </si>
  <si>
    <t>https://www.flipkart.com/ugaoo-aralia-plant/p/itm3ab1863f83070?pid=PSGGPJTTNKTHABDC&amp;lid=LSTPSGGPJTTNKTHABDCLTYBGP&amp;marketplace=FLIPKART&amp;q=plants&amp;store=h1m%2Fum7%2Fsd1%2Fa6l&amp;srno=s_7_271&amp;otracker=search&amp;otracker1=search&amp;fm=organic&amp;iid=en_KO4hKLsOsiBEvNqh480WSjELvZfDpGxyt0_SRQDb14kRfzwrqGdgSr4WSR5W7ri7bS27sCpIK9rvAndwEmcH9g%3D%3D&amp;ppt=pp&amp;ppn=pp&amp;ssid=cbc2lrifc00000001718876241573&amp;qH=b946a84bf889cc25</t>
  </si>
  <si>
    <t>UGAOO Aralia Plant  (Pack of 1)</t>
  </si>
  <si>
    <t>26% off</t>
  </si>
  <si>
    <t>₹329</t>
  </si>
  <si>
    <t>AloGardening Grapes Plant</t>
  </si>
  <si>
    <t>https://www.flipkart.com/alogardening-grapes-plant/p/itm2bc9e9fce5355?pid=PSGGSZAYQHH42GCJ&amp;lid=LSTPSGGSZAYQHH42GCJIOD8QK&amp;marketplace=FLIPKART&amp;q=plants&amp;store=h1m%2Fum7%2Fsd1%2Fa6l&amp;srno=s_7_270&amp;otracker=search&amp;otracker1=search&amp;fm=organic&amp;iid=2286bf69-b9c4-4e85-81fd-ea152bcaf5e7.PSGGSZAYQHH42GCJ.SEARCH&amp;ppt=pp&amp;ppn=pp&amp;ssid=cbc2lrifc00000001718876241573&amp;qH=b946a84bf889cc25</t>
  </si>
  <si>
    <t>AloGardening Grapes Plant  (Hybrid, Pack of 1)</t>
  </si>
  <si>
    <t>₹419</t>
  </si>
  <si>
    <t>₹142</t>
  </si>
  <si>
    <t>Cloud Farm Madhumalti/Rangoon Creeper</t>
  </si>
  <si>
    <t>https://www.flipkart.com/cloud-farm-madhumalti-rangoon-creeper/p/itm0a468ba0aa64e?pid=PSGGNMXEMXEMWKZS&amp;lid=LSTPSGGNMXEMXEMWKZSD1GDCY&amp;marketplace=FLIPKART&amp;q=plants&amp;store=h1m%2Fum7%2Fsd1%2Fa6l&amp;srno=s_7_269&amp;otracker=search&amp;otracker1=search&amp;fm=organic&amp;iid=2286bf69-b9c4-4e85-81fd-ea152bcaf5e7.PSGGNMXEMXEMWKZS.SEARCH&amp;ppt=pp&amp;ppn=pp&amp;ssid=cbc2lrifc00000001718876241573&amp;qH=b946a84bf889cc25</t>
  </si>
  <si>
    <t>Cloud Farm Madhumalti/Rangoon Creeper  (Hybrid, Pack of 2)</t>
  </si>
  <si>
    <t>₹121</t>
  </si>
  <si>
    <t>UGAOO Syngonium Plant</t>
  </si>
  <si>
    <t>https://www.flipkart.com/ugaoo-syngonium-plant/p/itm34483a4ee85ad?pid=PSGFZDRRG7JHYKFG&amp;lid=LSTPSGFZDRRG7JHYKFG9FVWRA&amp;marketplace=FLIPKART&amp;q=plants&amp;store=h1m%2Fum7%2Fsd1%2Fa6l&amp;srno=s_7_268&amp;otracker=search&amp;otracker1=search&amp;fm=organic&amp;iid=en_KO4hKLsOsiBEvNqh480WSjELvZfDpGxyt0_SRQDb14mAp-XNk59sXrgcOWtaDF_bOCVVJsU0d--iS4GNuT9E1w%3D%3D&amp;ppt=pp&amp;ppn=pp&amp;ssid=cbc2lrifc00000001718876241573&amp;qH=b946a84bf889cc25</t>
  </si>
  <si>
    <t>UGAOO Syngonium Plant  (Pack of 1)</t>
  </si>
  <si>
    <t>₹445</t>
  </si>
  <si>
    <t>UGAOO Snake Plant</t>
  </si>
  <si>
    <t>https://www.flipkart.com/ugaoo-snake-plant/p/itmdfc33b96e7368?pid=PSGFZDRH5DKH3RJE&amp;lid=LSTPSGFZDRH5DKH3RJEDH19GZ&amp;marketplace=FLIPKART&amp;q=plants&amp;store=h1m%2Fum7%2Fsd1%2Fa6l&amp;srno=s_7_267&amp;otracker=search&amp;otracker1=search&amp;fm=organic&amp;iid=en_KO4hKLsOsiBEvNqh480WSjELvZfDpGxyt0_SRQDb14ll_OfjGeF_HIq51GC6CA18VaCIS00lVfou8ed9A9NUwA%3D%3D&amp;ppt=pp&amp;ppn=pp&amp;ssid=cbc2lrifc00000001718876241573&amp;qH=b946a84bf889cc25</t>
  </si>
  <si>
    <t>UGAOO Snake Plant  (Pack of 1)</t>
  </si>
  <si>
    <t>30% off</t>
  </si>
  <si>
    <t>Cloud Farm Mangosteen Plant</t>
  </si>
  <si>
    <t>https://www.flipkart.com/cloud-farm-mangosteen-plant/p/itma40a226c7d052?pid=PSGGWSWMFPF6JFTB&amp;lid=LSTPSGGWSWMFPF6JFTBCT9ZQQ&amp;marketplace=FLIPKART&amp;q=plants&amp;store=h1m%2Fum7%2Fsd1%2Fa6l&amp;srno=s_7_266&amp;otracker=search&amp;otracker1=search&amp;fm=organic&amp;iid=2286bf69-b9c4-4e85-81fd-ea152bcaf5e7.PSGGWSWMFPF6JFTB.SEARCH&amp;ppt=pp&amp;ppn=pp&amp;ssid=cbc2lrifc00000001718876241573&amp;qH=b946a84bf889cc25</t>
  </si>
  <si>
    <t>Cloud Farm Mangosteen Plant  (Hybrid, Pack of 1)</t>
  </si>
  <si>
    <t>https://www.flipkart.com/srdewan-mango-plant/p/itmef8d98aa32bad?pid=PSGGZYZFXGVWNHV4&amp;lid=LSTPSGGZYZFXGVWNHV44ZYVNJ&amp;marketplace=FLIPKART&amp;q=plants&amp;store=h1m%2Fum7%2Fsd1%2Fa6l&amp;srno=s_7_265&amp;otracker=search&amp;otracker1=search&amp;fm=organic&amp;iid=2286bf69-b9c4-4e85-81fd-ea152bcaf5e7.PSGGZYZFXGVWNHV4.SEARCH&amp;ppt=pp&amp;ppn=pp&amp;ssid=cbc2lrifc00000001718876241573&amp;qH=b946a84bf889cc25</t>
  </si>
  <si>
    <t>Plants Heaven Apple Plant</t>
  </si>
  <si>
    <t>https://www.flipkart.com/plants-heaven-apple-plant/p/itm7b0d6ef04470b?pid=PSGGDCX9KMHYZHGE&amp;lid=LSTPSGGDCX9KMHYZHGESTOZ6L&amp;marketplace=FLIPKART&amp;q=plants&amp;store=h1m%2Fum7%2Fsd1%2Fa6l&amp;srno=s_7_264&amp;otracker=search&amp;otracker1=search&amp;fm=organic&amp;iid=2286bf69-b9c4-4e85-81fd-ea152bcaf5e7.PSGGDCX9KMHYZHGE.SEARCH&amp;ppt=pp&amp;ppn=pp&amp;ssid=cbc2lrifc00000001718876241573&amp;qH=b946a84bf889cc25</t>
  </si>
  <si>
    <t>Plants Heaven Apple Plant  (Hybrid, Pack of 1)</t>
  </si>
  <si>
    <t>₹285</t>
  </si>
  <si>
    <t>Sum of ORIGINAL_PRICE</t>
  </si>
  <si>
    <t>Sum of DISCOUNT PRICE</t>
  </si>
  <si>
    <t>Sum of SPECIAL_PRICE</t>
  </si>
  <si>
    <t>Count of web-scraper-order</t>
  </si>
  <si>
    <t>Count of NAME</t>
  </si>
  <si>
    <t>special price</t>
  </si>
  <si>
    <t>original price</t>
  </si>
  <si>
    <t>discount</t>
  </si>
  <si>
    <t>minimum value</t>
  </si>
  <si>
    <t>First quartile</t>
  </si>
  <si>
    <t>median value</t>
  </si>
  <si>
    <t>Third quartile</t>
  </si>
  <si>
    <t>maximum value</t>
  </si>
  <si>
    <t>Original Price</t>
  </si>
  <si>
    <t>Mean</t>
  </si>
  <si>
    <t>Standard Error</t>
  </si>
  <si>
    <t>Median</t>
  </si>
  <si>
    <t>Mode</t>
  </si>
  <si>
    <t>Standard Deviation</t>
  </si>
  <si>
    <t>Sample Variance</t>
  </si>
  <si>
    <t>Kurtosis</t>
  </si>
  <si>
    <t>Skewness</t>
  </si>
  <si>
    <t>Range</t>
  </si>
  <si>
    <t>Minimum</t>
  </si>
  <si>
    <t>Maximum</t>
  </si>
  <si>
    <t>Sum</t>
  </si>
  <si>
    <t>Count</t>
  </si>
  <si>
    <t>Largest(1)</t>
  </si>
  <si>
    <t>Smallest(1)</t>
  </si>
  <si>
    <t>Confidence Level(95.0%)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</si>
</sst>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 #,##0.00"/>
    <numFmt numFmtId="165" formatCode="0.0"/>
  </numFmts>
  <fonts count="6" x14ac:knownFonts="1">
    <font>
      <sz val="11"/>
      <color theme="1"/>
      <name val="Calibri"/>
      <family val="2"/>
      <scheme val="minor"/>
    </font>
    <font>
      <b/>
      <sz val="12"/>
      <color theme="0"/>
      <name val="Calibri"/>
      <family val="2"/>
      <scheme val="minor"/>
    </font>
    <font>
      <b/>
      <sz val="11"/>
      <color theme="0"/>
      <name val="Calibri"/>
      <family val="2"/>
      <scheme val="minor"/>
    </font>
    <font>
      <b/>
      <sz val="11"/>
      <color theme="1"/>
      <name val="Calibri"/>
      <family val="2"/>
      <scheme val="minor"/>
    </font>
    <font>
      <b/>
      <sz val="11"/>
      <color theme="1"/>
      <name val="Arial Narrow"/>
      <family val="2"/>
    </font>
    <font>
      <i/>
      <sz val="11"/>
      <color theme="1"/>
      <name val="Calibri"/>
      <family val="2"/>
      <scheme val="minor"/>
    </font>
  </fonts>
  <fills count="11">
    <fill>
      <patternFill patternType="none"/>
    </fill>
    <fill>
      <patternFill patternType="gray125"/>
    </fill>
    <fill>
      <patternFill patternType="solid">
        <fgColor theme="4" tint="0.79998168889431442"/>
        <bgColor theme="4" tint="0.79998168889431442"/>
      </patternFill>
    </fill>
    <fill>
      <patternFill patternType="solid">
        <fgColor theme="4"/>
        <bgColor theme="4"/>
      </patternFill>
    </fill>
    <fill>
      <patternFill patternType="solid">
        <fgColor theme="4"/>
        <bgColor theme="9"/>
      </patternFill>
    </fill>
    <fill>
      <patternFill patternType="solid">
        <fgColor theme="4" tint="0.79998168889431442"/>
        <bgColor theme="4" tint="0.59999389629810485"/>
      </patternFill>
    </fill>
    <fill>
      <patternFill patternType="solid">
        <fgColor theme="4" tint="0.79998168889431442"/>
        <bgColor theme="9" tint="0.59999389629810485"/>
      </patternFill>
    </fill>
    <fill>
      <patternFill patternType="solid">
        <fgColor theme="4" tint="0.79998168889431442"/>
        <bgColor theme="9" tint="0.79998168889431442"/>
      </patternFill>
    </fill>
    <fill>
      <patternFill patternType="solid">
        <fgColor theme="1"/>
        <bgColor indexed="64"/>
      </patternFill>
    </fill>
    <fill>
      <patternFill patternType="solid">
        <fgColor theme="4" tint="-0.249977111117893"/>
        <bgColor indexed="64"/>
      </patternFill>
    </fill>
    <fill>
      <patternFill patternType="solid">
        <fgColor theme="4" tint="0.39997558519241921"/>
        <bgColor indexed="64"/>
      </patternFill>
    </fill>
  </fills>
  <borders count="18">
    <border>
      <left/>
      <right/>
      <top/>
      <bottom/>
      <diagonal/>
    </border>
    <border>
      <left style="thin">
        <color theme="0"/>
      </left>
      <right/>
      <top/>
      <bottom style="thick">
        <color theme="0"/>
      </bottom>
      <diagonal/>
    </border>
    <border>
      <left style="thin">
        <color theme="0"/>
      </left>
      <right/>
      <top style="thin">
        <color theme="0"/>
      </top>
      <bottom style="thin">
        <color theme="0"/>
      </bottom>
      <diagonal/>
    </border>
    <border>
      <left style="thin">
        <color theme="0"/>
      </left>
      <right/>
      <top/>
      <bottom/>
      <diagonal/>
    </border>
    <border>
      <left/>
      <right/>
      <top style="thick">
        <color theme="0"/>
      </top>
      <bottom/>
      <diagonal/>
    </border>
    <border>
      <left style="thin">
        <color theme="0"/>
      </left>
      <right/>
      <top style="thick">
        <color theme="0"/>
      </top>
      <bottom/>
      <diagonal/>
    </border>
    <border>
      <left/>
      <right/>
      <top style="thin">
        <color theme="0"/>
      </top>
      <bottom/>
      <diagonal/>
    </border>
    <border>
      <left style="thin">
        <color theme="0"/>
      </left>
      <right/>
      <top style="thin">
        <color theme="0"/>
      </top>
      <bottom/>
      <diagonal/>
    </border>
    <border>
      <left style="medium">
        <color indexed="64"/>
      </left>
      <right/>
      <top style="medium">
        <color indexed="64"/>
      </top>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right style="medium">
        <color indexed="64"/>
      </right>
      <top style="thin">
        <color indexed="64"/>
      </top>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right/>
      <top/>
      <bottom style="medium">
        <color indexed="64"/>
      </bottom>
      <diagonal/>
    </border>
    <border>
      <left/>
      <right/>
      <top style="medium">
        <color indexed="64"/>
      </top>
      <bottom style="thin">
        <color indexed="64"/>
      </bottom>
      <diagonal/>
    </border>
  </borders>
  <cellStyleXfs count="1">
    <xf numFmtId="0" fontId="0" fillId="0" borderId="0"/>
  </cellStyleXfs>
  <cellXfs count="30">
    <xf numFmtId="0" fontId="0" fillId="0" borderId="0" xfId="0"/>
    <xf numFmtId="164" fontId="0" fillId="0" borderId="0" xfId="0" applyNumberFormat="1"/>
    <xf numFmtId="9" fontId="0" fillId="0" borderId="0" xfId="0" applyNumberFormat="1"/>
    <xf numFmtId="49" fontId="0" fillId="0" borderId="0" xfId="0" applyNumberFormat="1"/>
    <xf numFmtId="0" fontId="0" fillId="0" borderId="0" xfId="0" pivotButton="1"/>
    <xf numFmtId="0" fontId="0" fillId="0" borderId="0" xfId="0" applyAlignment="1">
      <alignment horizontal="left"/>
    </xf>
    <xf numFmtId="165" fontId="0" fillId="0" borderId="0" xfId="0" applyNumberFormat="1"/>
    <xf numFmtId="49" fontId="1" fillId="3" borderId="0" xfId="0" applyNumberFormat="1" applyFont="1" applyFill="1"/>
    <xf numFmtId="49" fontId="1" fillId="3" borderId="3" xfId="0" applyNumberFormat="1" applyFont="1" applyFill="1" applyBorder="1"/>
    <xf numFmtId="49" fontId="1" fillId="4" borderId="1" xfId="0" applyNumberFormat="1" applyFont="1" applyFill="1" applyBorder="1"/>
    <xf numFmtId="49" fontId="0" fillId="5" borderId="4" xfId="0" applyNumberFormat="1" applyFill="1" applyBorder="1"/>
    <xf numFmtId="49" fontId="0" fillId="5" borderId="5" xfId="0" applyNumberFormat="1" applyFill="1" applyBorder="1"/>
    <xf numFmtId="0" fontId="0" fillId="6" borderId="2" xfId="0" applyFill="1" applyBorder="1"/>
    <xf numFmtId="49" fontId="0" fillId="2" borderId="6" xfId="0" applyNumberFormat="1" applyFill="1" applyBorder="1"/>
    <xf numFmtId="49" fontId="0" fillId="2" borderId="7" xfId="0" applyNumberFormat="1" applyFill="1" applyBorder="1"/>
    <xf numFmtId="0" fontId="0" fillId="7" borderId="2" xfId="0" applyFill="1" applyBorder="1"/>
    <xf numFmtId="49" fontId="0" fillId="5" borderId="6" xfId="0" applyNumberFormat="1" applyFill="1" applyBorder="1"/>
    <xf numFmtId="49" fontId="0" fillId="5" borderId="7" xfId="0" applyNumberFormat="1" applyFill="1" applyBorder="1"/>
    <xf numFmtId="0" fontId="0" fillId="6" borderId="7" xfId="0" applyFill="1" applyBorder="1"/>
    <xf numFmtId="0" fontId="0" fillId="8" borderId="0" xfId="0" applyFill="1"/>
    <xf numFmtId="0" fontId="3" fillId="10" borderId="10" xfId="0" applyFont="1" applyFill="1" applyBorder="1"/>
    <xf numFmtId="0" fontId="3" fillId="10" borderId="12" xfId="0" applyFont="1" applyFill="1" applyBorder="1"/>
    <xf numFmtId="0" fontId="4" fillId="10" borderId="13" xfId="0" applyFont="1" applyFill="1" applyBorder="1"/>
    <xf numFmtId="0" fontId="4" fillId="10" borderId="14" xfId="0" applyFont="1" applyFill="1" applyBorder="1"/>
    <xf numFmtId="0" fontId="4" fillId="10" borderId="15" xfId="0" applyFont="1" applyFill="1" applyBorder="1"/>
    <xf numFmtId="2" fontId="3" fillId="10" borderId="11" xfId="0" applyNumberFormat="1" applyFont="1" applyFill="1" applyBorder="1"/>
    <xf numFmtId="0" fontId="0" fillId="0" borderId="16" xfId="0" applyBorder="1"/>
    <xf numFmtId="0" fontId="5" fillId="0" borderId="17" xfId="0" applyFont="1" applyBorder="1" applyAlignment="1">
      <alignment horizontal="centerContinuous"/>
    </xf>
    <xf numFmtId="0" fontId="2" fillId="9" borderId="8" xfId="0" applyFont="1" applyFill="1" applyBorder="1" applyAlignment="1">
      <alignment horizontal="center"/>
    </xf>
    <xf numFmtId="0" fontId="3" fillId="9" borderId="9" xfId="0" applyFont="1" applyFill="1" applyBorder="1" applyAlignment="1">
      <alignment horizontal="center"/>
    </xf>
  </cellXfs>
  <cellStyles count="1">
    <cellStyle name="Normal" xfId="0" builtinId="0"/>
  </cellStyles>
  <dxfs count="24">
    <dxf>
      <font>
        <color rgb="FF9C5700"/>
      </font>
      <fill>
        <patternFill>
          <bgColor rgb="FFFFEB9C"/>
        </patternFill>
      </fill>
    </dxf>
    <dxf>
      <fill>
        <patternFill>
          <bgColor theme="5" tint="0.39994506668294322"/>
        </patternFill>
      </fill>
    </dxf>
    <dxf>
      <fill>
        <patternFill>
          <bgColor rgb="FFFFC000"/>
        </patternFill>
      </fill>
    </dxf>
    <dxf>
      <fill>
        <patternFill>
          <bgColor theme="3" tint="0.39994506668294322"/>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ill>
        <patternFill>
          <bgColor rgb="FFFFFF00"/>
        </patternFill>
      </fill>
    </dxf>
    <dxf>
      <fill>
        <patternFill>
          <bgColor rgb="FF92D050"/>
        </patternFill>
      </fill>
    </dxf>
    <dxf>
      <fill>
        <patternFill>
          <bgColor theme="4" tint="0.59996337778862885"/>
        </patternFill>
      </fill>
    </dxf>
    <dxf>
      <fill>
        <patternFill>
          <bgColor theme="7" tint="0.59996337778862885"/>
        </patternFill>
      </fill>
    </dxf>
    <dxf>
      <font>
        <color rgb="FF9C0006"/>
      </font>
      <fill>
        <patternFill>
          <bgColor rgb="FFFFC7CE"/>
        </patternFill>
      </fill>
    </dxf>
    <dxf>
      <font>
        <color rgb="FF9C5700"/>
      </font>
      <fill>
        <patternFill>
          <bgColor rgb="FFFFEB9C"/>
        </patternFill>
      </fill>
    </dxf>
    <dxf>
      <numFmt numFmtId="164" formatCode="&quot;₹&quot;\ #,##0.00"/>
    </dxf>
    <dxf>
      <numFmt numFmtId="13" formatCode="0%"/>
    </dxf>
    <dxf>
      <numFmt numFmtId="164" formatCode="&quot;₹&quot;\ #,##0.00"/>
    </dxf>
    <dxf>
      <numFmt numFmtId="164" formatCode="&quot;₹&quot;\ #,##0.00"/>
    </dxf>
    <dxf>
      <numFmt numFmtId="0" formatCode="General"/>
    </dxf>
    <dxf>
      <numFmt numFmtId="165" formatCode="0.0"/>
    </dxf>
    <dxf>
      <numFmt numFmtId="165" formatCode="0.0"/>
    </dxf>
    <dxf>
      <numFmt numFmtId="165" formatCode="0.0"/>
    </dxf>
    <dxf>
      <numFmt numFmtId="165" formatCode="0.0"/>
    </dxf>
    <dxf>
      <numFmt numFmtId="165" formatCode="0.0"/>
    </dxf>
    <dxf>
      <numFmt numFmtId="165" formatCode="0.0"/>
    </dxf>
  </dxfs>
  <tableStyles count="0" defaultTableStyle="TableStyleMedium2" defaultPivotStyle="PivotStyleLight16"/>
  <colors>
    <mruColors>
      <color rgb="FFE2005B"/>
      <color rgb="FFFF7D7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openxmlformats.org/officeDocument/2006/relationships/connections" Target="connections.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3.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2.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1.xml"/><Relationship Id="rId22"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2.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Ex3.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Ex4.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Ex5.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Ex6.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Ex7.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Ex8.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project.xlsx]Type Wise Average Rating!PivotTable2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Rating</a:t>
            </a:r>
          </a:p>
        </c:rich>
      </c:tx>
      <c:layout>
        <c:manualLayout>
          <c:xMode val="edge"/>
          <c:yMode val="edge"/>
          <c:x val="0.45916666666666667"/>
          <c:y val="4.527559055118110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40000"/>
              <a:lumOff val="60000"/>
            </a:schemeClr>
          </a:solidFill>
          <a:ln>
            <a:noFill/>
          </a:ln>
          <a:effectLst/>
        </c:spPr>
      </c:pivotFmt>
      <c:pivotFmt>
        <c:idx val="2"/>
        <c:spPr>
          <a:solidFill>
            <a:schemeClr val="accent6">
              <a:lumMod val="40000"/>
              <a:lumOff val="60000"/>
            </a:schemeClr>
          </a:solidFill>
          <a:ln>
            <a:noFill/>
          </a:ln>
          <a:effectLst/>
        </c:spPr>
      </c:pivotFmt>
      <c:pivotFmt>
        <c:idx val="3"/>
        <c:spPr>
          <a:solidFill>
            <a:schemeClr val="accent6">
              <a:lumMod val="40000"/>
              <a:lumOff val="60000"/>
            </a:schemeClr>
          </a:solidFill>
          <a:ln>
            <a:noFill/>
          </a:ln>
          <a:effectLst/>
        </c:spPr>
      </c:pivotFmt>
      <c:pivotFmt>
        <c:idx val="4"/>
        <c:spPr>
          <a:solidFill>
            <a:schemeClr val="accent6">
              <a:lumMod val="40000"/>
              <a:lumOff val="60000"/>
            </a:schemeClr>
          </a:solidFill>
          <a:ln>
            <a:noFill/>
          </a:ln>
          <a:effectLst/>
        </c:spPr>
      </c:pivotFmt>
      <c:pivotFmt>
        <c:idx val="5"/>
        <c:spPr>
          <a:solidFill>
            <a:schemeClr val="accent6">
              <a:lumMod val="40000"/>
              <a:lumOff val="60000"/>
            </a:schemeClr>
          </a:solidFill>
          <a:ln>
            <a:noFill/>
          </a:ln>
          <a:effectLst/>
        </c:spPr>
      </c:pivotFmt>
      <c:pivotFmt>
        <c:idx val="6"/>
        <c:spPr>
          <a:solidFill>
            <a:schemeClr val="accent6">
              <a:lumMod val="60000"/>
              <a:lumOff val="40000"/>
            </a:schemeClr>
          </a:solidFill>
          <a:ln>
            <a:noFill/>
          </a:ln>
          <a:effectLst/>
        </c:spPr>
      </c:pivotFmt>
      <c:pivotFmt>
        <c:idx val="7"/>
        <c:spPr>
          <a:solidFill>
            <a:srgbClr val="92D050"/>
          </a:solidFill>
          <a:ln>
            <a:noFill/>
          </a:ln>
          <a:effectLst/>
        </c:spPr>
      </c:pivotFmt>
      <c:pivotFmt>
        <c:idx val="8"/>
        <c:spPr>
          <a:solidFill>
            <a:schemeClr val="accent6">
              <a:lumMod val="60000"/>
              <a:lumOff val="40000"/>
            </a:schemeClr>
          </a:solidFill>
          <a:ln>
            <a:noFill/>
          </a:ln>
          <a:effectLst/>
        </c:spPr>
      </c:pivotFmt>
      <c:pivotFmt>
        <c:idx val="9"/>
        <c:spPr>
          <a:solidFill>
            <a:schemeClr val="accent6">
              <a:lumMod val="40000"/>
              <a:lumOff val="60000"/>
            </a:schemeClr>
          </a:solidFill>
          <a:ln>
            <a:noFill/>
          </a:ln>
          <a:effectLst/>
        </c:spPr>
      </c:pivotFmt>
      <c:pivotFmt>
        <c:idx val="10"/>
        <c:spPr>
          <a:solidFill>
            <a:schemeClr val="accent6">
              <a:lumMod val="20000"/>
              <a:lumOff val="80000"/>
            </a:schemeClr>
          </a:solidFill>
          <a:ln>
            <a:noFill/>
          </a:ln>
          <a:effectLst/>
        </c:spPr>
      </c:pivotFmt>
    </c:pivotFmts>
    <c:plotArea>
      <c:layout>
        <c:manualLayout>
          <c:layoutTarget val="inner"/>
          <c:xMode val="edge"/>
          <c:yMode val="edge"/>
          <c:x val="0.1118591426071741"/>
          <c:y val="0.19384040536599587"/>
          <c:w val="0.68835454943132113"/>
          <c:h val="0.45926144648585593"/>
        </c:manualLayout>
      </c:layout>
      <c:barChart>
        <c:barDir val="col"/>
        <c:grouping val="percentStacked"/>
        <c:varyColors val="0"/>
        <c:ser>
          <c:idx val="0"/>
          <c:order val="0"/>
          <c:tx>
            <c:strRef>
              <c:f>'Type Wise Average Rating'!$B$3</c:f>
              <c:strCache>
                <c:ptCount val="1"/>
                <c:pt idx="0">
                  <c:v>Total</c:v>
                </c:pt>
              </c:strCache>
            </c:strRef>
          </c:tx>
          <c:spPr>
            <a:solidFill>
              <a:schemeClr val="accent1"/>
            </a:solidFill>
            <a:ln>
              <a:noFill/>
            </a:ln>
            <a:effectLst/>
          </c:spPr>
          <c:invertIfNegative val="0"/>
          <c:dPt>
            <c:idx val="0"/>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04-399D-4771-A809-BC4966D34ACC}"/>
              </c:ext>
            </c:extLst>
          </c:dPt>
          <c:dPt>
            <c:idx val="1"/>
            <c:invertIfNegative val="0"/>
            <c:bubble3D val="0"/>
            <c:spPr>
              <a:solidFill>
                <a:schemeClr val="accent6">
                  <a:lumMod val="20000"/>
                  <a:lumOff val="80000"/>
                </a:schemeClr>
              </a:solidFill>
              <a:ln>
                <a:noFill/>
              </a:ln>
              <a:effectLst/>
            </c:spPr>
            <c:extLst>
              <c:ext xmlns:c16="http://schemas.microsoft.com/office/drawing/2014/chart" uri="{C3380CC4-5D6E-409C-BE32-E72D297353CC}">
                <c16:uniqueId val="{0000000C-399D-4771-A809-BC4966D34ACC}"/>
              </c:ext>
            </c:extLst>
          </c:dPt>
          <c:dPt>
            <c:idx val="2"/>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03-399D-4771-A809-BC4966D34ACC}"/>
              </c:ext>
            </c:extLst>
          </c:dPt>
          <c:dPt>
            <c:idx val="3"/>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02-399D-4771-A809-BC4966D34ACC}"/>
              </c:ext>
            </c:extLst>
          </c:dPt>
          <c:dPt>
            <c:idx val="4"/>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05-399D-4771-A809-BC4966D34ACC}"/>
              </c:ext>
            </c:extLst>
          </c:dPt>
          <c:dPt>
            <c:idx val="5"/>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06-399D-4771-A809-BC4966D34ACC}"/>
              </c:ext>
            </c:extLst>
          </c:dPt>
          <c:dPt>
            <c:idx val="6"/>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7-399D-4771-A809-BC4966D34ACC}"/>
              </c:ext>
            </c:extLst>
          </c:dPt>
          <c:dPt>
            <c:idx val="7"/>
            <c:invertIfNegative val="0"/>
            <c:bubble3D val="0"/>
            <c:spPr>
              <a:solidFill>
                <a:srgbClr val="92D050"/>
              </a:solidFill>
              <a:ln>
                <a:noFill/>
              </a:ln>
              <a:effectLst/>
            </c:spPr>
            <c:extLst>
              <c:ext xmlns:c16="http://schemas.microsoft.com/office/drawing/2014/chart" uri="{C3380CC4-5D6E-409C-BE32-E72D297353CC}">
                <c16:uniqueId val="{00000008-399D-4771-A809-BC4966D34ACC}"/>
              </c:ext>
            </c:extLst>
          </c:dPt>
          <c:dPt>
            <c:idx val="8"/>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0A-399D-4771-A809-BC4966D34ACC}"/>
              </c:ext>
            </c:extLst>
          </c:dPt>
          <c:dPt>
            <c:idx val="9"/>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9-399D-4771-A809-BC4966D34ACC}"/>
              </c:ext>
            </c:extLst>
          </c:dPt>
          <c:dPt>
            <c:idx val="10"/>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0B-399D-4771-A809-BC4966D34AC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'Type Wise Average Rating'!$A$4:$A$14</c:f>
              <c:strCache>
                <c:ptCount val="11"/>
                <c:pt idx="0">
                  <c:v> Air purifier plant</c:v>
                </c:pt>
                <c:pt idx="1">
                  <c:v> Bamboo</c:v>
                </c:pt>
                <c:pt idx="2">
                  <c:v> Bonsai</c:v>
                </c:pt>
                <c:pt idx="3">
                  <c:v> Creepers and Climbers</c:v>
                </c:pt>
                <c:pt idx="4">
                  <c:v> Flower</c:v>
                </c:pt>
                <c:pt idx="5">
                  <c:v> Foliage</c:v>
                </c:pt>
                <c:pt idx="6">
                  <c:v> Fruit</c:v>
                </c:pt>
                <c:pt idx="7">
                  <c:v> Herb</c:v>
                </c:pt>
                <c:pt idx="8">
                  <c:v> Shrub</c:v>
                </c:pt>
                <c:pt idx="9">
                  <c:v> Succulent</c:v>
                </c:pt>
                <c:pt idx="10">
                  <c:v> Vegetable</c:v>
                </c:pt>
              </c:strCache>
            </c:strRef>
          </c:cat>
          <c:val>
            <c:numRef>
              <c:f>'Type Wise Average Rating'!$B$4:$B$14</c:f>
              <c:numCache>
                <c:formatCode>0.0</c:formatCode>
                <c:ptCount val="11"/>
                <c:pt idx="0">
                  <c:v>3.2</c:v>
                </c:pt>
                <c:pt idx="1">
                  <c:v>2.8600000000000003</c:v>
                </c:pt>
                <c:pt idx="2">
                  <c:v>3.2</c:v>
                </c:pt>
                <c:pt idx="3">
                  <c:v>4.0999999999999996</c:v>
                </c:pt>
                <c:pt idx="4">
                  <c:v>3.1826086956521746</c:v>
                </c:pt>
                <c:pt idx="5">
                  <c:v>3.2</c:v>
                </c:pt>
                <c:pt idx="6">
                  <c:v>3.2828947368421022</c:v>
                </c:pt>
                <c:pt idx="7">
                  <c:v>3.3600000000000003</c:v>
                </c:pt>
                <c:pt idx="8">
                  <c:v>3.1999999999999997</c:v>
                </c:pt>
                <c:pt idx="9">
                  <c:v>3.3</c:v>
                </c:pt>
                <c:pt idx="10">
                  <c:v>3.2</c:v>
                </c:pt>
              </c:numCache>
            </c:numRef>
          </c:val>
          <c:extLst>
            <c:ext xmlns:c16="http://schemas.microsoft.com/office/drawing/2014/chart" uri="{C3380CC4-5D6E-409C-BE32-E72D297353CC}">
              <c16:uniqueId val="{00000000-399D-4771-A809-BC4966D34ACC}"/>
            </c:ext>
          </c:extLst>
        </c:ser>
        <c:dLbls>
          <c:dLblPos val="ctr"/>
          <c:showLegendKey val="0"/>
          <c:showVal val="1"/>
          <c:showCatName val="0"/>
          <c:showSerName val="0"/>
          <c:showPercent val="0"/>
          <c:showBubbleSize val="0"/>
        </c:dLbls>
        <c:gapWidth val="150"/>
        <c:overlap val="100"/>
        <c:axId val="140014064"/>
        <c:axId val="139998592"/>
      </c:barChart>
      <c:catAx>
        <c:axId val="14001406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998592"/>
        <c:crosses val="autoZero"/>
        <c:auto val="1"/>
        <c:lblAlgn val="ctr"/>
        <c:lblOffset val="100"/>
        <c:noMultiLvlLbl val="0"/>
      </c:catAx>
      <c:valAx>
        <c:axId val="139998592"/>
        <c:scaling>
          <c:orientation val="minMax"/>
        </c:scaling>
        <c:delete val="1"/>
        <c:axPos val="l"/>
        <c:majorGridlines>
          <c:spPr>
            <a:ln w="9525" cap="flat" cmpd="sng" algn="ctr">
              <a:solidFill>
                <a:schemeClr val="tx1">
                  <a:lumMod val="15000"/>
                  <a:lumOff val="85000"/>
                </a:schemeClr>
              </a:solidFill>
              <a:round/>
            </a:ln>
            <a:effectLst/>
          </c:spPr>
        </c:majorGridlines>
        <c:numFmt formatCode="0%" sourceLinked="1"/>
        <c:majorTickMark val="out"/>
        <c:minorTickMark val="none"/>
        <c:tickLblPos val="nextTo"/>
        <c:crossAx val="1400140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project.xlsx]Plant Size Wise Quantity!PivotTable4</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Plants Sizes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ctr"/>
          <c:showLegendKey val="0"/>
          <c:showVal val="1"/>
          <c:showCatName val="0"/>
          <c:showSerName val="0"/>
          <c:showPercent val="1"/>
          <c:showBubbleSize val="0"/>
          <c:extLst>
            <c:ext xmlns:c15="http://schemas.microsoft.com/office/drawing/2012/chart" uri="{CE6537A1-D6FC-4f65-9D91-7224C49458BB}"/>
          </c:extLst>
        </c:dLbl>
      </c:pivotFmt>
      <c:pivotFmt>
        <c:idx val="1"/>
      </c:pivotFmt>
      <c:pivotFmt>
        <c:idx val="2"/>
        <c:dLbl>
          <c:idx val="0"/>
          <c:layout>
            <c:manualLayout>
              <c:x val="-7.7611548556430444E-3"/>
              <c:y val="3.3510134149897931E-2"/>
            </c:manualLayout>
          </c:layout>
          <c:dLblPos val="bestFit"/>
          <c:showLegendKey val="0"/>
          <c:showVal val="1"/>
          <c:showCatName val="0"/>
          <c:showSerName val="0"/>
          <c:showPercent val="1"/>
          <c:showBubbleSize val="0"/>
          <c:extLst>
            <c:ext xmlns:c15="http://schemas.microsoft.com/office/drawing/2012/chart" uri="{CE6537A1-D6FC-4f65-9D91-7224C49458BB}"/>
          </c:extLst>
        </c:dLbl>
      </c:pivotFmt>
      <c:pivotFmt>
        <c:idx val="3"/>
        <c:dLbl>
          <c:idx val="0"/>
          <c:layout>
            <c:manualLayout>
              <c:x val="-0.14377777777777784"/>
              <c:y val="0.10824948964712744"/>
            </c:manualLayout>
          </c:layout>
          <c:dLblPos val="bestFit"/>
          <c:showLegendKey val="0"/>
          <c:showVal val="1"/>
          <c:showCatName val="0"/>
          <c:showSerName val="0"/>
          <c:showPercent val="1"/>
          <c:showBubbleSize val="0"/>
          <c:extLst>
            <c:ext xmlns:c15="http://schemas.microsoft.com/office/drawing/2012/chart" uri="{CE6537A1-D6FC-4f65-9D91-7224C49458BB}"/>
          </c:extLst>
        </c:dLbl>
      </c:pivotFmt>
      <c:pivotFmt>
        <c:idx val="4"/>
        <c:dLbl>
          <c:idx val="0"/>
          <c:dLblPos val="ctr"/>
          <c:showLegendKey val="0"/>
          <c:showVal val="1"/>
          <c:showCatName val="0"/>
          <c:showSerName val="0"/>
          <c:showPercent val="1"/>
          <c:showBubbleSize val="0"/>
          <c:extLst>
            <c:ext xmlns:c15="http://schemas.microsoft.com/office/drawing/2012/chart" uri="{CE6537A1-D6FC-4f65-9D91-7224C49458BB}"/>
          </c:extLst>
        </c:dLbl>
      </c:pivotFmt>
      <c:pivotFmt>
        <c:idx val="5"/>
        <c:dLbl>
          <c:idx val="0"/>
          <c:layout>
            <c:manualLayout>
              <c:x val="-7.7611548556430444E-3"/>
              <c:y val="3.3510134149897931E-2"/>
            </c:manualLayout>
          </c:layout>
          <c:dLblPos val="bestFit"/>
          <c:showLegendKey val="0"/>
          <c:showVal val="1"/>
          <c:showCatName val="0"/>
          <c:showSerName val="0"/>
          <c:showPercent val="1"/>
          <c:showBubbleSize val="0"/>
          <c:extLst>
            <c:ext xmlns:c15="http://schemas.microsoft.com/office/drawing/2012/chart" uri="{CE6537A1-D6FC-4f65-9D91-7224C49458BB}"/>
          </c:extLst>
        </c:dLbl>
      </c:pivotFmt>
      <c:pivotFmt>
        <c:idx val="6"/>
        <c:dLbl>
          <c:idx val="0"/>
          <c:layout>
            <c:manualLayout>
              <c:x val="-0.14377777777777784"/>
              <c:y val="0.10824948964712744"/>
            </c:manualLayout>
          </c:layout>
          <c:dLblPos val="bestFit"/>
          <c:showLegendKey val="0"/>
          <c:showVal val="1"/>
          <c:showCatName val="0"/>
          <c:showSerName val="0"/>
          <c:showPercent val="1"/>
          <c:showBubbleSize val="0"/>
          <c:extLst>
            <c:ext xmlns:c15="http://schemas.microsoft.com/office/drawing/2012/chart" uri="{CE6537A1-D6FC-4f65-9D91-7224C49458BB}"/>
          </c:extLst>
        </c:dLbl>
      </c:pivotFmt>
      <c:pivotFmt>
        <c:idx val="7"/>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1"/>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7.7611548556430444E-3"/>
              <c:y val="3.351013414989793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4377777777777784"/>
              <c:y val="0.1082494896471274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extLst>
        </c:dLbl>
      </c:pivotFmt>
      <c:pivotFmt>
        <c:idx val="11"/>
        <c:spPr>
          <a:solidFill>
            <a:srgbClr val="00B050"/>
          </a:solidFill>
          <a:ln>
            <a:noFill/>
          </a:ln>
          <a:effectLst>
            <a:outerShdw blurRad="57150" dist="19050" dir="5400000" algn="ctr" rotWithShape="0">
              <a:srgbClr val="000000">
                <a:alpha val="63000"/>
              </a:srgbClr>
            </a:outerShdw>
          </a:effectLst>
        </c:spPr>
      </c:pivotFmt>
    </c:pivotFmts>
    <c:plotArea>
      <c:layout/>
      <c:pieChart>
        <c:varyColors val="1"/>
        <c:ser>
          <c:idx val="0"/>
          <c:order val="0"/>
          <c:tx>
            <c:strRef>
              <c:f>'Plant Size Wise Quantity'!$B$3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E28E-4917-B73A-9A8E2E9432E9}"/>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E28E-4917-B73A-9A8E2E9432E9}"/>
              </c:ext>
            </c:extLst>
          </c:dPt>
          <c:dPt>
            <c:idx val="2"/>
            <c:bubble3D val="0"/>
            <c:spPr>
              <a:solidFill>
                <a:srgbClr val="00B05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E28E-4917-B73A-9A8E2E9432E9}"/>
              </c:ext>
            </c:extLst>
          </c:dPt>
          <c:dLbls>
            <c:dLbl>
              <c:idx val="0"/>
              <c:layout>
                <c:manualLayout>
                  <c:x val="-7.7611548556430444E-3"/>
                  <c:y val="3.3510134149897931E-2"/>
                </c:manualLayout>
              </c:layout>
              <c:dLblPos val="bestFi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E28E-4917-B73A-9A8E2E9432E9}"/>
                </c:ext>
              </c:extLst>
            </c:dLbl>
            <c:dLbl>
              <c:idx val="1"/>
              <c:layout>
                <c:manualLayout>
                  <c:x val="-0.14377777777777784"/>
                  <c:y val="0.10824948964712744"/>
                </c:manualLayout>
              </c:layout>
              <c:dLblPos val="bestFi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E28E-4917-B73A-9A8E2E9432E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'Plant Size Wise Quantity'!$A$4:$A$6</c:f>
              <c:strCache>
                <c:ptCount val="3"/>
                <c:pt idx="0">
                  <c:v>Large</c:v>
                </c:pt>
                <c:pt idx="1">
                  <c:v>Medium</c:v>
                </c:pt>
                <c:pt idx="2">
                  <c:v>Small</c:v>
                </c:pt>
              </c:strCache>
            </c:strRef>
          </c:cat>
          <c:val>
            <c:numRef>
              <c:f>'Plant Size Wise Quantity'!$B$4:$B$6</c:f>
              <c:numCache>
                <c:formatCode>General</c:formatCode>
                <c:ptCount val="3"/>
                <c:pt idx="0">
                  <c:v>2</c:v>
                </c:pt>
                <c:pt idx="1">
                  <c:v>44</c:v>
                </c:pt>
                <c:pt idx="2">
                  <c:v>91</c:v>
                </c:pt>
              </c:numCache>
            </c:numRef>
          </c:val>
          <c:extLst>
            <c:ext xmlns:c16="http://schemas.microsoft.com/office/drawing/2014/chart" uri="{C3380CC4-5D6E-409C-BE32-E72D297353CC}">
              <c16:uniqueId val="{00000008-7965-476F-9ABF-4E2057CA56AA}"/>
            </c:ext>
          </c:extLst>
        </c:ser>
        <c:dLbls>
          <c:dLblPos val="ctr"/>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project.xlsx]no. of packs wise no. of plants!PivotTable6</c:name>
    <c:fmtId val="1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Packs</a:t>
            </a:r>
            <a:r>
              <a:rPr lang="en-US" baseline="0"/>
              <a:t> of Plants</a:t>
            </a:r>
            <a:r>
              <a:rPr lang="en-US"/>
              <a:t>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4.1666666666666616E-2"/>
              <c:y val="0.1018518518518517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3.0555555555555555E-2"/>
              <c:y val="0.1574074074074074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8.3333333333333332E-3"/>
              <c:y val="-0.111111111111111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8.3333333333333332E-3"/>
              <c:y val="-0.111111111111111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3.0555555555555555E-2"/>
              <c:y val="0.1574074074074074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4.1666666666666616E-2"/>
              <c:y val="0.1018518518518517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8.3333333333333332E-3"/>
              <c:y val="-0.111111111111111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3.0555555555555555E-2"/>
              <c:y val="0.1574074074074074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4.1666666666666616E-2"/>
              <c:y val="0.1018518518518517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'no. of packs wise no. of plants'!$B$3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6311-4FDE-8BDB-0864D8A849C2}"/>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6311-4FDE-8BDB-0864D8A849C2}"/>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6311-4FDE-8BDB-0864D8A849C2}"/>
              </c:ext>
            </c:extLst>
          </c:dPt>
          <c:dLbls>
            <c:dLbl>
              <c:idx val="0"/>
              <c:layout>
                <c:manualLayout>
                  <c:x val="-8.3333333333333332E-3"/>
                  <c:y val="-0.111111111111111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6311-4FDE-8BDB-0864D8A849C2}"/>
                </c:ext>
              </c:extLst>
            </c:dLbl>
            <c:dLbl>
              <c:idx val="1"/>
              <c:layout>
                <c:manualLayout>
                  <c:x val="-3.0555555555555555E-2"/>
                  <c:y val="0.1574074074074074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6311-4FDE-8BDB-0864D8A849C2}"/>
                </c:ext>
              </c:extLst>
            </c:dLbl>
            <c:dLbl>
              <c:idx val="2"/>
              <c:layout>
                <c:manualLayout>
                  <c:x val="4.1666666666666616E-2"/>
                  <c:y val="0.1018518518518517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6311-4FDE-8BDB-0864D8A849C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'no. of packs wise no. of plants'!$A$4:$A$7</c:f>
              <c:strCache>
                <c:ptCount val="3"/>
                <c:pt idx="0">
                  <c:v>1</c:v>
                </c:pt>
                <c:pt idx="1">
                  <c:v>2</c:v>
                </c:pt>
                <c:pt idx="2">
                  <c:v>3</c:v>
                </c:pt>
              </c:strCache>
            </c:strRef>
          </c:cat>
          <c:val>
            <c:numRef>
              <c:f>'no. of packs wise no. of plants'!$B$4:$B$7</c:f>
              <c:numCache>
                <c:formatCode>General</c:formatCode>
                <c:ptCount val="3"/>
                <c:pt idx="0">
                  <c:v>131</c:v>
                </c:pt>
                <c:pt idx="1">
                  <c:v>5</c:v>
                </c:pt>
                <c:pt idx="2">
                  <c:v>1</c:v>
                </c:pt>
              </c:numCache>
            </c:numRef>
          </c:val>
          <c:extLst>
            <c:ext xmlns:c16="http://schemas.microsoft.com/office/drawing/2014/chart" uri="{C3380CC4-5D6E-409C-BE32-E72D297353CC}">
              <c16:uniqueId val="{00000006-6311-4FDE-8BDB-0864D8A849C2}"/>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project.xlsx]Size Wise Average Rating!PivotTable3</c:name>
    <c:fmtId val="6"/>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b="1" i="1">
                <a:solidFill>
                  <a:schemeClr val="bg1"/>
                </a:solidFill>
              </a:rPr>
              <a:t>Size</a:t>
            </a:r>
            <a:r>
              <a:rPr lang="en-US" b="1" i="1" baseline="0">
                <a:solidFill>
                  <a:schemeClr val="bg1"/>
                </a:solidFill>
              </a:rPr>
              <a:t> Wise Average Rating</a:t>
            </a:r>
            <a:endParaRPr lang="en-US" b="1" i="1">
              <a:solidFill>
                <a:schemeClr val="bg1"/>
              </a:solidFill>
            </a:endParaRPr>
          </a:p>
        </c:rich>
      </c:tx>
      <c:layout>
        <c:manualLayout>
          <c:xMode val="edge"/>
          <c:yMode val="edge"/>
          <c:x val="0.33780928196040455"/>
          <c:y val="5.7118410859435531E-2"/>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40000"/>
              <a:lumOff val="60000"/>
            </a:schemeClr>
          </a:solidFill>
          <a:ln w="9525" cap="flat" cmpd="sng" algn="ctr">
            <a:solidFill>
              <a:schemeClr val="accent1"/>
            </a:solidFill>
            <a:miter lim="800000"/>
          </a:ln>
          <a:effectLst>
            <a:glow rad="63500">
              <a:schemeClr val="accent1">
                <a:satMod val="175000"/>
                <a:alpha val="25000"/>
              </a:schemeClr>
            </a:glow>
          </a:effectLst>
        </c:spPr>
      </c:pivotFmt>
      <c:pivotFmt>
        <c:idx val="2"/>
        <c:spPr>
          <a:solidFill>
            <a:srgbClr val="FF7D7D"/>
          </a:solidFill>
          <a:ln w="9525" cap="flat" cmpd="sng" algn="ctr">
            <a:solidFill>
              <a:schemeClr val="accent1"/>
            </a:solidFill>
            <a:miter lim="800000"/>
          </a:ln>
          <a:effectLst>
            <a:glow rad="63500">
              <a:schemeClr val="accent1">
                <a:satMod val="175000"/>
                <a:alpha val="25000"/>
              </a:schemeClr>
            </a:glow>
          </a:effectLst>
        </c:spPr>
      </c:pivotFmt>
      <c:pivotFmt>
        <c:idx val="3"/>
        <c:spPr>
          <a:solidFill>
            <a:schemeClr val="accent1">
              <a:lumMod val="40000"/>
              <a:lumOff val="60000"/>
            </a:schemeClr>
          </a:solidFill>
          <a:ln w="9525" cap="flat" cmpd="sng" algn="ctr">
            <a:solidFill>
              <a:schemeClr val="accent1"/>
            </a:solidFill>
            <a:miter lim="800000"/>
          </a:ln>
          <a:effectLst>
            <a:glow rad="63500">
              <a:schemeClr val="accent1">
                <a:satMod val="175000"/>
                <a:alpha val="25000"/>
              </a:schemeClr>
            </a:glow>
          </a:effectLst>
        </c:spPr>
      </c:pivotFmt>
      <c:pivotFmt>
        <c:idx val="4"/>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lumMod val="40000"/>
              <a:lumOff val="60000"/>
            </a:schemeClr>
          </a:solidFill>
          <a:ln w="9525" cap="flat" cmpd="sng" algn="ctr">
            <a:solidFill>
              <a:schemeClr val="accent1"/>
            </a:solidFill>
            <a:miter lim="800000"/>
          </a:ln>
          <a:effectLst>
            <a:glow rad="63500">
              <a:schemeClr val="accent1">
                <a:satMod val="175000"/>
                <a:alpha val="25000"/>
              </a:schemeClr>
            </a:glow>
          </a:effectLst>
        </c:spPr>
      </c:pivotFmt>
      <c:pivotFmt>
        <c:idx val="6"/>
        <c:spPr>
          <a:solidFill>
            <a:schemeClr val="accent6">
              <a:lumMod val="40000"/>
              <a:lumOff val="60000"/>
            </a:schemeClr>
          </a:solidFill>
          <a:ln w="9525" cap="flat" cmpd="sng" algn="ctr">
            <a:solidFill>
              <a:schemeClr val="accent1"/>
            </a:solidFill>
            <a:miter lim="800000"/>
          </a:ln>
          <a:effectLst>
            <a:glow rad="63500">
              <a:schemeClr val="accent1">
                <a:satMod val="175000"/>
                <a:alpha val="25000"/>
              </a:schemeClr>
            </a:glow>
          </a:effectLst>
        </c:spPr>
      </c:pivotFmt>
      <c:pivotFmt>
        <c:idx val="7"/>
        <c:spPr>
          <a:solidFill>
            <a:srgbClr val="FF7D7D"/>
          </a:solidFill>
          <a:ln w="9525" cap="flat" cmpd="sng" algn="ctr">
            <a:solidFill>
              <a:schemeClr val="accent1"/>
            </a:solidFill>
            <a:miter lim="800000"/>
          </a:ln>
          <a:effectLst>
            <a:glow rad="63500">
              <a:schemeClr val="accent1">
                <a:satMod val="175000"/>
                <a:alpha val="25000"/>
              </a:schemeClr>
            </a:glow>
          </a:effectLst>
        </c:spPr>
      </c:pivotFmt>
      <c:pivotFmt>
        <c:idx val="8"/>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lumMod val="40000"/>
              <a:lumOff val="60000"/>
            </a:schemeClr>
          </a:solidFill>
          <a:ln w="9525" cap="flat" cmpd="sng" algn="ctr">
            <a:solidFill>
              <a:schemeClr val="accent1"/>
            </a:solidFill>
            <a:miter lim="800000"/>
          </a:ln>
          <a:effectLst>
            <a:glow rad="63500">
              <a:schemeClr val="accent1">
                <a:satMod val="175000"/>
                <a:alpha val="25000"/>
              </a:schemeClr>
            </a:glow>
          </a:effectLst>
        </c:spPr>
      </c:pivotFmt>
      <c:pivotFmt>
        <c:idx val="10"/>
        <c:spPr>
          <a:solidFill>
            <a:schemeClr val="accent6">
              <a:lumMod val="40000"/>
              <a:lumOff val="60000"/>
            </a:schemeClr>
          </a:solidFill>
          <a:ln w="9525" cap="flat" cmpd="sng" algn="ctr">
            <a:solidFill>
              <a:schemeClr val="accent1"/>
            </a:solidFill>
            <a:miter lim="800000"/>
          </a:ln>
          <a:effectLst>
            <a:glow rad="63500">
              <a:schemeClr val="accent1">
                <a:satMod val="175000"/>
                <a:alpha val="25000"/>
              </a:schemeClr>
            </a:glow>
          </a:effectLst>
        </c:spPr>
      </c:pivotFmt>
      <c:pivotFmt>
        <c:idx val="11"/>
        <c:spPr>
          <a:solidFill>
            <a:srgbClr val="FF7D7D"/>
          </a:solidFill>
          <a:ln w="9525" cap="flat" cmpd="sng" algn="ctr">
            <a:solidFill>
              <a:schemeClr val="accent1"/>
            </a:solidFill>
            <a:miter lim="800000"/>
          </a:ln>
          <a:effectLst>
            <a:glow rad="63500">
              <a:schemeClr val="accent1">
                <a:satMod val="175000"/>
                <a:alpha val="25000"/>
              </a:schemeClr>
            </a:glow>
          </a:effectLst>
        </c:spPr>
      </c:pivotFmt>
    </c:pivotFmts>
    <c:plotArea>
      <c:layout>
        <c:manualLayout>
          <c:layoutTarget val="inner"/>
          <c:xMode val="edge"/>
          <c:yMode val="edge"/>
          <c:x val="0.41179123201247175"/>
          <c:y val="0.28538566489761463"/>
          <c:w val="0.38723593425531783"/>
          <c:h val="0.54428931515719126"/>
        </c:manualLayout>
      </c:layout>
      <c:barChart>
        <c:barDir val="bar"/>
        <c:grouping val="clustered"/>
        <c:varyColors val="0"/>
        <c:ser>
          <c:idx val="0"/>
          <c:order val="0"/>
          <c:tx>
            <c:strRef>
              <c:f>'Size Wise Average Rating'!$B$3</c:f>
              <c:strCache>
                <c:ptCount val="1"/>
                <c:pt idx="0">
                  <c:v>Total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dPt>
            <c:idx val="0"/>
            <c:invertIfNegative val="0"/>
            <c:bubble3D val="0"/>
            <c:spPr>
              <a:solidFill>
                <a:schemeClr val="accent1">
                  <a:lumMod val="40000"/>
                  <a:lumOff val="60000"/>
                </a:schemeClr>
              </a:solidFill>
              <a:ln w="9525" cap="flat" cmpd="sng" algn="ctr">
                <a:solidFill>
                  <a:schemeClr val="accent1"/>
                </a:solidFill>
                <a:miter lim="800000"/>
              </a:ln>
              <a:effectLst>
                <a:glow rad="63500">
                  <a:schemeClr val="accent1">
                    <a:satMod val="175000"/>
                    <a:alpha val="25000"/>
                  </a:schemeClr>
                </a:glow>
              </a:effectLst>
            </c:spPr>
            <c:extLst>
              <c:ext xmlns:c16="http://schemas.microsoft.com/office/drawing/2014/chart" uri="{C3380CC4-5D6E-409C-BE32-E72D297353CC}">
                <c16:uniqueId val="{00000001-2805-4248-AA0B-396F8817E950}"/>
              </c:ext>
            </c:extLst>
          </c:dPt>
          <c:dPt>
            <c:idx val="1"/>
            <c:invertIfNegative val="0"/>
            <c:bubble3D val="0"/>
            <c:spPr>
              <a:solidFill>
                <a:schemeClr val="accent6">
                  <a:lumMod val="40000"/>
                  <a:lumOff val="60000"/>
                </a:schemeClr>
              </a:solidFill>
              <a:ln w="9525" cap="flat" cmpd="sng" algn="ctr">
                <a:solidFill>
                  <a:schemeClr val="accent1"/>
                </a:solidFill>
                <a:miter lim="800000"/>
              </a:ln>
              <a:effectLst>
                <a:glow rad="63500">
                  <a:schemeClr val="accent1">
                    <a:satMod val="175000"/>
                    <a:alpha val="25000"/>
                  </a:schemeClr>
                </a:glow>
              </a:effectLst>
            </c:spPr>
            <c:extLst>
              <c:ext xmlns:c16="http://schemas.microsoft.com/office/drawing/2014/chart" uri="{C3380CC4-5D6E-409C-BE32-E72D297353CC}">
                <c16:uniqueId val="{00000003-2805-4248-AA0B-396F8817E950}"/>
              </c:ext>
            </c:extLst>
          </c:dPt>
          <c:dPt>
            <c:idx val="2"/>
            <c:invertIfNegative val="0"/>
            <c:bubble3D val="0"/>
            <c:spPr>
              <a:solidFill>
                <a:srgbClr val="FF7D7D"/>
              </a:solidFill>
              <a:ln w="9525" cap="flat" cmpd="sng" algn="ctr">
                <a:solidFill>
                  <a:schemeClr val="accent1"/>
                </a:solidFill>
                <a:miter lim="800000"/>
              </a:ln>
              <a:effectLst>
                <a:glow rad="63500">
                  <a:schemeClr val="accent1">
                    <a:satMod val="175000"/>
                    <a:alpha val="25000"/>
                  </a:schemeClr>
                </a:glow>
              </a:effectLst>
            </c:spPr>
            <c:extLst>
              <c:ext xmlns:c16="http://schemas.microsoft.com/office/drawing/2014/chart" uri="{C3380CC4-5D6E-409C-BE32-E72D297353CC}">
                <c16:uniqueId val="{00000005-2805-4248-AA0B-396F8817E95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'Size Wise Average Rating'!$A$4:$A$6</c:f>
              <c:strCache>
                <c:ptCount val="3"/>
                <c:pt idx="0">
                  <c:v>Large</c:v>
                </c:pt>
                <c:pt idx="1">
                  <c:v>Medium</c:v>
                </c:pt>
                <c:pt idx="2">
                  <c:v>Small</c:v>
                </c:pt>
              </c:strCache>
            </c:strRef>
          </c:cat>
          <c:val>
            <c:numRef>
              <c:f>'Size Wise Average Rating'!$B$4:$B$6</c:f>
              <c:numCache>
                <c:formatCode>0.0</c:formatCode>
                <c:ptCount val="3"/>
                <c:pt idx="0">
                  <c:v>3.2</c:v>
                </c:pt>
                <c:pt idx="1">
                  <c:v>3.3431818181818183</c:v>
                </c:pt>
                <c:pt idx="2">
                  <c:v>3.207692307692303</c:v>
                </c:pt>
              </c:numCache>
            </c:numRef>
          </c:val>
          <c:extLst>
            <c:ext xmlns:c16="http://schemas.microsoft.com/office/drawing/2014/chart" uri="{C3380CC4-5D6E-409C-BE32-E72D297353CC}">
              <c16:uniqueId val="{00000006-2805-4248-AA0B-396F8817E950}"/>
            </c:ext>
          </c:extLst>
        </c:ser>
        <c:dLbls>
          <c:dLblPos val="outEnd"/>
          <c:showLegendKey val="0"/>
          <c:showVal val="1"/>
          <c:showCatName val="0"/>
          <c:showSerName val="0"/>
          <c:showPercent val="0"/>
          <c:showBubbleSize val="0"/>
        </c:dLbls>
        <c:gapWidth val="182"/>
        <c:overlap val="-50"/>
        <c:axId val="893144016"/>
        <c:axId val="893137776"/>
      </c:barChart>
      <c:catAx>
        <c:axId val="893144016"/>
        <c:scaling>
          <c:orientation val="minMax"/>
        </c:scaling>
        <c:delete val="0"/>
        <c:axPos val="l"/>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893137776"/>
        <c:crosses val="autoZero"/>
        <c:auto val="1"/>
        <c:lblAlgn val="ctr"/>
        <c:lblOffset val="100"/>
        <c:noMultiLvlLbl val="0"/>
      </c:catAx>
      <c:valAx>
        <c:axId val="893137776"/>
        <c:scaling>
          <c:orientation val="minMax"/>
        </c:scaling>
        <c:delete val="0"/>
        <c:axPos val="b"/>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8931440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project.xlsx]Type Wise All Prices!PivotTable3</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'Type Wise All Prices'!$B$3</c:f>
              <c:strCache>
                <c:ptCount val="1"/>
                <c:pt idx="0">
                  <c:v>Sum of ORIGINAL_PRICE</c:v>
                </c:pt>
              </c:strCache>
            </c:strRef>
          </c:tx>
          <c:spPr>
            <a:solidFill>
              <a:schemeClr val="accent1"/>
            </a:solidFill>
            <a:ln>
              <a:noFill/>
            </a:ln>
            <a:effectLst/>
          </c:spPr>
          <c:invertIfNegative val="0"/>
          <c:cat>
            <c:strRef>
              <c:f>'Type Wise All Prices'!$A$4:$A$14</c:f>
              <c:strCache>
                <c:ptCount val="11"/>
                <c:pt idx="0">
                  <c:v> Air purifier plant</c:v>
                </c:pt>
                <c:pt idx="1">
                  <c:v> Bamboo</c:v>
                </c:pt>
                <c:pt idx="2">
                  <c:v> Bonsai</c:v>
                </c:pt>
                <c:pt idx="3">
                  <c:v> Creepers and Climbers</c:v>
                </c:pt>
                <c:pt idx="4">
                  <c:v> Flower</c:v>
                </c:pt>
                <c:pt idx="5">
                  <c:v> Foliage</c:v>
                </c:pt>
                <c:pt idx="6">
                  <c:v> Fruit</c:v>
                </c:pt>
                <c:pt idx="7">
                  <c:v> Herb</c:v>
                </c:pt>
                <c:pt idx="8">
                  <c:v> Shrub</c:v>
                </c:pt>
                <c:pt idx="9">
                  <c:v> Succulent</c:v>
                </c:pt>
                <c:pt idx="10">
                  <c:v> Vegetable</c:v>
                </c:pt>
              </c:strCache>
            </c:strRef>
          </c:cat>
          <c:val>
            <c:numRef>
              <c:f>'Type Wise All Prices'!$B$4:$B$14</c:f>
              <c:numCache>
                <c:formatCode>General</c:formatCode>
                <c:ptCount val="11"/>
                <c:pt idx="0">
                  <c:v>2396</c:v>
                </c:pt>
                <c:pt idx="1">
                  <c:v>2575</c:v>
                </c:pt>
                <c:pt idx="2">
                  <c:v>499</c:v>
                </c:pt>
                <c:pt idx="3">
                  <c:v>999</c:v>
                </c:pt>
                <c:pt idx="4">
                  <c:v>9790</c:v>
                </c:pt>
                <c:pt idx="5">
                  <c:v>1078</c:v>
                </c:pt>
                <c:pt idx="6">
                  <c:v>34371</c:v>
                </c:pt>
                <c:pt idx="7">
                  <c:v>2579</c:v>
                </c:pt>
                <c:pt idx="8">
                  <c:v>3412</c:v>
                </c:pt>
                <c:pt idx="9">
                  <c:v>4639</c:v>
                </c:pt>
                <c:pt idx="10">
                  <c:v>457</c:v>
                </c:pt>
              </c:numCache>
            </c:numRef>
          </c:val>
          <c:extLst>
            <c:ext xmlns:c16="http://schemas.microsoft.com/office/drawing/2014/chart" uri="{C3380CC4-5D6E-409C-BE32-E72D297353CC}">
              <c16:uniqueId val="{00000003-A791-4AA9-A195-D1F3AC9B924F}"/>
            </c:ext>
          </c:extLst>
        </c:ser>
        <c:ser>
          <c:idx val="1"/>
          <c:order val="1"/>
          <c:tx>
            <c:strRef>
              <c:f>'Type Wise All Prices'!$C$3</c:f>
              <c:strCache>
                <c:ptCount val="1"/>
                <c:pt idx="0">
                  <c:v>Sum of DISCOUNT PRICE</c:v>
                </c:pt>
              </c:strCache>
            </c:strRef>
          </c:tx>
          <c:spPr>
            <a:solidFill>
              <a:schemeClr val="accent2"/>
            </a:solidFill>
            <a:ln>
              <a:noFill/>
            </a:ln>
            <a:effectLst/>
          </c:spPr>
          <c:invertIfNegative val="0"/>
          <c:cat>
            <c:strRef>
              <c:f>'Type Wise All Prices'!$A$4:$A$14</c:f>
              <c:strCache>
                <c:ptCount val="11"/>
                <c:pt idx="0">
                  <c:v> Air purifier plant</c:v>
                </c:pt>
                <c:pt idx="1">
                  <c:v> Bamboo</c:v>
                </c:pt>
                <c:pt idx="2">
                  <c:v> Bonsai</c:v>
                </c:pt>
                <c:pt idx="3">
                  <c:v> Creepers and Climbers</c:v>
                </c:pt>
                <c:pt idx="4">
                  <c:v> Flower</c:v>
                </c:pt>
                <c:pt idx="5">
                  <c:v> Foliage</c:v>
                </c:pt>
                <c:pt idx="6">
                  <c:v> Fruit</c:v>
                </c:pt>
                <c:pt idx="7">
                  <c:v> Herb</c:v>
                </c:pt>
                <c:pt idx="8">
                  <c:v> Shrub</c:v>
                </c:pt>
                <c:pt idx="9">
                  <c:v> Succulent</c:v>
                </c:pt>
                <c:pt idx="10">
                  <c:v> Vegetable</c:v>
                </c:pt>
              </c:strCache>
            </c:strRef>
          </c:cat>
          <c:val>
            <c:numRef>
              <c:f>'Type Wise All Prices'!$C$4:$C$14</c:f>
              <c:numCache>
                <c:formatCode>General</c:formatCode>
                <c:ptCount val="11"/>
                <c:pt idx="0">
                  <c:v>1679.3999999999999</c:v>
                </c:pt>
                <c:pt idx="1">
                  <c:v>1640.94</c:v>
                </c:pt>
                <c:pt idx="2">
                  <c:v>359.28</c:v>
                </c:pt>
                <c:pt idx="3">
                  <c:v>859.14</c:v>
                </c:pt>
                <c:pt idx="4">
                  <c:v>6578.420000000001</c:v>
                </c:pt>
                <c:pt idx="5">
                  <c:v>392.21</c:v>
                </c:pt>
                <c:pt idx="6">
                  <c:v>24059.549999999992</c:v>
                </c:pt>
                <c:pt idx="7">
                  <c:v>1853.5400000000002</c:v>
                </c:pt>
                <c:pt idx="8">
                  <c:v>1430.89</c:v>
                </c:pt>
                <c:pt idx="9">
                  <c:v>2929.8599999999997</c:v>
                </c:pt>
                <c:pt idx="10">
                  <c:v>210.37</c:v>
                </c:pt>
              </c:numCache>
            </c:numRef>
          </c:val>
          <c:extLst>
            <c:ext xmlns:c16="http://schemas.microsoft.com/office/drawing/2014/chart" uri="{C3380CC4-5D6E-409C-BE32-E72D297353CC}">
              <c16:uniqueId val="{00000004-A791-4AA9-A195-D1F3AC9B924F}"/>
            </c:ext>
          </c:extLst>
        </c:ser>
        <c:ser>
          <c:idx val="2"/>
          <c:order val="2"/>
          <c:tx>
            <c:strRef>
              <c:f>'Type Wise All Prices'!$D$3</c:f>
              <c:strCache>
                <c:ptCount val="1"/>
                <c:pt idx="0">
                  <c:v>Sum of SPECIAL_PRICE</c:v>
                </c:pt>
              </c:strCache>
            </c:strRef>
          </c:tx>
          <c:spPr>
            <a:solidFill>
              <a:schemeClr val="accent3"/>
            </a:solidFill>
            <a:ln>
              <a:noFill/>
            </a:ln>
            <a:effectLst/>
          </c:spPr>
          <c:invertIfNegative val="0"/>
          <c:cat>
            <c:strRef>
              <c:f>'Type Wise All Prices'!$A$4:$A$14</c:f>
              <c:strCache>
                <c:ptCount val="11"/>
                <c:pt idx="0">
                  <c:v> Air purifier plant</c:v>
                </c:pt>
                <c:pt idx="1">
                  <c:v> Bamboo</c:v>
                </c:pt>
                <c:pt idx="2">
                  <c:v> Bonsai</c:v>
                </c:pt>
                <c:pt idx="3">
                  <c:v> Creepers and Climbers</c:v>
                </c:pt>
                <c:pt idx="4">
                  <c:v> Flower</c:v>
                </c:pt>
                <c:pt idx="5">
                  <c:v> Foliage</c:v>
                </c:pt>
                <c:pt idx="6">
                  <c:v> Fruit</c:v>
                </c:pt>
                <c:pt idx="7">
                  <c:v> Herb</c:v>
                </c:pt>
                <c:pt idx="8">
                  <c:v> Shrub</c:v>
                </c:pt>
                <c:pt idx="9">
                  <c:v> Succulent</c:v>
                </c:pt>
                <c:pt idx="10">
                  <c:v> Vegetable</c:v>
                </c:pt>
              </c:strCache>
            </c:strRef>
          </c:cat>
          <c:val>
            <c:numRef>
              <c:f>'Type Wise All Prices'!$D$4:$D$14</c:f>
              <c:numCache>
                <c:formatCode>General</c:formatCode>
                <c:ptCount val="11"/>
                <c:pt idx="0">
                  <c:v>710</c:v>
                </c:pt>
                <c:pt idx="1">
                  <c:v>928</c:v>
                </c:pt>
                <c:pt idx="2">
                  <c:v>135</c:v>
                </c:pt>
                <c:pt idx="3">
                  <c:v>139</c:v>
                </c:pt>
                <c:pt idx="4">
                  <c:v>3165</c:v>
                </c:pt>
                <c:pt idx="5">
                  <c:v>680</c:v>
                </c:pt>
                <c:pt idx="6">
                  <c:v>10125</c:v>
                </c:pt>
                <c:pt idx="7">
                  <c:v>707</c:v>
                </c:pt>
                <c:pt idx="8">
                  <c:v>1968</c:v>
                </c:pt>
                <c:pt idx="9">
                  <c:v>1682</c:v>
                </c:pt>
                <c:pt idx="10">
                  <c:v>245</c:v>
                </c:pt>
              </c:numCache>
            </c:numRef>
          </c:val>
          <c:extLst>
            <c:ext xmlns:c16="http://schemas.microsoft.com/office/drawing/2014/chart" uri="{C3380CC4-5D6E-409C-BE32-E72D297353CC}">
              <c16:uniqueId val="{00000005-A791-4AA9-A195-D1F3AC9B924F}"/>
            </c:ext>
          </c:extLst>
        </c:ser>
        <c:dLbls>
          <c:showLegendKey val="0"/>
          <c:showVal val="0"/>
          <c:showCatName val="0"/>
          <c:showSerName val="0"/>
          <c:showPercent val="0"/>
          <c:showBubbleSize val="0"/>
        </c:dLbls>
        <c:gapWidth val="219"/>
        <c:overlap val="-27"/>
        <c:axId val="994083872"/>
        <c:axId val="994091552"/>
      </c:barChart>
      <c:catAx>
        <c:axId val="9940838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4091552"/>
        <c:crosses val="autoZero"/>
        <c:auto val="1"/>
        <c:lblAlgn val="ctr"/>
        <c:lblOffset val="100"/>
        <c:noMultiLvlLbl val="0"/>
      </c:catAx>
      <c:valAx>
        <c:axId val="9940915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40838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project.xlsx]Type Wise Number of Sellers!PivotTable5</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Number</a:t>
            </a:r>
            <a:r>
              <a:rPr lang="en-US" baseline="0"/>
              <a:t> of Plants in a Category </a:t>
            </a:r>
            <a:endParaRPr lang="en-US"/>
          </a:p>
        </c:rich>
      </c:tx>
      <c:layout>
        <c:manualLayout>
          <c:xMode val="edge"/>
          <c:yMode val="edge"/>
          <c:x val="0.21479155730533686"/>
          <c:y val="7.3053368328958895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0185067526415994E-16"/>
              <c:y val="-5.555555555555555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0185067526415994E-16"/>
              <c:y val="-6.018518518518518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
              <c:y val="-4.629629629629638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
              <c:y val="-5.555555555555555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
              <c:y val="-0.2037037037037037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777777777777676E-3"/>
              <c:y val="-5.555555555555555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
              <c:y val="-7.40740740740740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
              <c:y val="-5.555555555555564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
              <c:y val="-5.092592592592601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5462668816039986E-17"/>
              <c:y val="-6.944444444444444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
              <c:y val="-4.629629629629638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dLbl>
          <c:idx val="0"/>
          <c:layout>
            <c:manualLayout>
              <c:x val="0"/>
              <c:y val="-4.629629629629638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936001749781277"/>
          <c:y val="0.17735892388451444"/>
          <c:w val="0.82239676290463692"/>
          <c:h val="0.43407626130067073"/>
        </c:manualLayout>
      </c:layout>
      <c:areaChart>
        <c:grouping val="standard"/>
        <c:varyColors val="0"/>
        <c:ser>
          <c:idx val="0"/>
          <c:order val="0"/>
          <c:tx>
            <c:strRef>
              <c:f>'Type Wise Number of Sellers'!$B$3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D8D6-48D9-B9EF-C76FDEA704F9}"/>
              </c:ext>
            </c:extLst>
          </c:dPt>
          <c:dPt>
            <c:idx val="1"/>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D8D6-48D9-B9EF-C76FDEA704F9}"/>
              </c:ext>
            </c:extLst>
          </c:dPt>
          <c:dPt>
            <c:idx val="2"/>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D8D6-48D9-B9EF-C76FDEA704F9}"/>
              </c:ext>
            </c:extLst>
          </c:dPt>
          <c:dPt>
            <c:idx val="3"/>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D8D6-48D9-B9EF-C76FDEA704F9}"/>
              </c:ext>
            </c:extLst>
          </c:dPt>
          <c:dPt>
            <c:idx val="4"/>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D8D6-48D9-B9EF-C76FDEA704F9}"/>
              </c:ext>
            </c:extLst>
          </c:dPt>
          <c:dPt>
            <c:idx val="5"/>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D8D6-48D9-B9EF-C76FDEA704F9}"/>
              </c:ext>
            </c:extLst>
          </c:dPt>
          <c:dPt>
            <c:idx val="6"/>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D8D6-48D9-B9EF-C76FDEA704F9}"/>
              </c:ext>
            </c:extLst>
          </c:dPt>
          <c:dPt>
            <c:idx val="7"/>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D8D6-48D9-B9EF-C76FDEA704F9}"/>
              </c:ext>
            </c:extLst>
          </c:dPt>
          <c:dPt>
            <c:idx val="8"/>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D8D6-48D9-B9EF-C76FDEA704F9}"/>
              </c:ext>
            </c:extLst>
          </c:dPt>
          <c:dPt>
            <c:idx val="9"/>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D8D6-48D9-B9EF-C76FDEA704F9}"/>
              </c:ext>
            </c:extLst>
          </c:dPt>
          <c:dPt>
            <c:idx val="1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5-D8D6-48D9-B9EF-C76FDEA704F9}"/>
              </c:ext>
            </c:extLst>
          </c:dPt>
          <c:dLbls>
            <c:dLbl>
              <c:idx val="0"/>
              <c:layout>
                <c:manualLayout>
                  <c:x val="0"/>
                  <c:y val="-4.629629629629638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D8D6-48D9-B9EF-C76FDEA704F9}"/>
                </c:ext>
              </c:extLst>
            </c:dLbl>
            <c:dLbl>
              <c:idx val="1"/>
              <c:layout>
                <c:manualLayout>
                  <c:x val="2.5462668816039986E-17"/>
                  <c:y val="-6.944444444444444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D8D6-48D9-B9EF-C76FDEA704F9}"/>
                </c:ext>
              </c:extLst>
            </c:dLbl>
            <c:dLbl>
              <c:idx val="2"/>
              <c:layout>
                <c:manualLayout>
                  <c:x val="0"/>
                  <c:y val="-5.092592592592601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D8D6-48D9-B9EF-C76FDEA704F9}"/>
                </c:ext>
              </c:extLst>
            </c:dLbl>
            <c:dLbl>
              <c:idx val="3"/>
              <c:layout>
                <c:manualLayout>
                  <c:x val="0"/>
                  <c:y val="-5.555555555555564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D8D6-48D9-B9EF-C76FDEA704F9}"/>
                </c:ext>
              </c:extLst>
            </c:dLbl>
            <c:dLbl>
              <c:idx val="4"/>
              <c:layout>
                <c:manualLayout>
                  <c:x val="0"/>
                  <c:y val="-7.40740740740740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D8D6-48D9-B9EF-C76FDEA704F9}"/>
                </c:ext>
              </c:extLst>
            </c:dLbl>
            <c:dLbl>
              <c:idx val="5"/>
              <c:layout>
                <c:manualLayout>
                  <c:x val="2.777777777777676E-3"/>
                  <c:y val="-5.555555555555555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D8D6-48D9-B9EF-C76FDEA704F9}"/>
                </c:ext>
              </c:extLst>
            </c:dLbl>
            <c:dLbl>
              <c:idx val="6"/>
              <c:layout>
                <c:manualLayout>
                  <c:x val="0"/>
                  <c:y val="-0.2037037037037037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D8D6-48D9-B9EF-C76FDEA704F9}"/>
                </c:ext>
              </c:extLst>
            </c:dLbl>
            <c:dLbl>
              <c:idx val="7"/>
              <c:layout>
                <c:manualLayout>
                  <c:x val="0"/>
                  <c:y val="-5.555555555555555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D8D6-48D9-B9EF-C76FDEA704F9}"/>
                </c:ext>
              </c:extLst>
            </c:dLbl>
            <c:dLbl>
              <c:idx val="8"/>
              <c:layout>
                <c:manualLayout>
                  <c:x val="0"/>
                  <c:y val="-4.629629629629638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D8D6-48D9-B9EF-C76FDEA704F9}"/>
                </c:ext>
              </c:extLst>
            </c:dLbl>
            <c:dLbl>
              <c:idx val="9"/>
              <c:layout>
                <c:manualLayout>
                  <c:x val="-1.0185067526415994E-16"/>
                  <c:y val="-6.018518518518518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D8D6-48D9-B9EF-C76FDEA704F9}"/>
                </c:ext>
              </c:extLst>
            </c:dLbl>
            <c:dLbl>
              <c:idx val="10"/>
              <c:layout>
                <c:manualLayout>
                  <c:x val="-1.0185067526415994E-16"/>
                  <c:y val="-5.555555555555555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D8D6-48D9-B9EF-C76FDEA704F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'Type Wise Number of Sellers'!$A$4:$A$14</c:f>
              <c:strCache>
                <c:ptCount val="11"/>
                <c:pt idx="0">
                  <c:v> Air purifier plant</c:v>
                </c:pt>
                <c:pt idx="1">
                  <c:v> Bamboo</c:v>
                </c:pt>
                <c:pt idx="2">
                  <c:v> Bonsai</c:v>
                </c:pt>
                <c:pt idx="3">
                  <c:v> Creepers and Climbers</c:v>
                </c:pt>
                <c:pt idx="4">
                  <c:v> Flower</c:v>
                </c:pt>
                <c:pt idx="5">
                  <c:v> Foliage</c:v>
                </c:pt>
                <c:pt idx="6">
                  <c:v> Fruit</c:v>
                </c:pt>
                <c:pt idx="7">
                  <c:v> Herb</c:v>
                </c:pt>
                <c:pt idx="8">
                  <c:v> Shrub</c:v>
                </c:pt>
                <c:pt idx="9">
                  <c:v> Succulent</c:v>
                </c:pt>
                <c:pt idx="10">
                  <c:v> Vegetable</c:v>
                </c:pt>
              </c:strCache>
            </c:strRef>
          </c:cat>
          <c:val>
            <c:numRef>
              <c:f>'Type Wise Number of Sellers'!$B$4:$B$14</c:f>
              <c:numCache>
                <c:formatCode>General</c:formatCode>
                <c:ptCount val="11"/>
                <c:pt idx="0">
                  <c:v>4</c:v>
                </c:pt>
                <c:pt idx="1">
                  <c:v>5</c:v>
                </c:pt>
                <c:pt idx="2">
                  <c:v>1</c:v>
                </c:pt>
                <c:pt idx="3">
                  <c:v>1</c:v>
                </c:pt>
                <c:pt idx="4">
                  <c:v>23</c:v>
                </c:pt>
                <c:pt idx="5">
                  <c:v>2</c:v>
                </c:pt>
                <c:pt idx="6">
                  <c:v>76</c:v>
                </c:pt>
                <c:pt idx="7">
                  <c:v>5</c:v>
                </c:pt>
                <c:pt idx="8">
                  <c:v>7</c:v>
                </c:pt>
                <c:pt idx="9">
                  <c:v>11</c:v>
                </c:pt>
                <c:pt idx="10">
                  <c:v>2</c:v>
                </c:pt>
              </c:numCache>
            </c:numRef>
          </c:val>
          <c:extLst>
            <c:ext xmlns:c16="http://schemas.microsoft.com/office/drawing/2014/chart" uri="{C3380CC4-5D6E-409C-BE32-E72D297353CC}">
              <c16:uniqueId val="{0000000C-BD53-4B75-87BA-35A754EF59F7}"/>
            </c:ext>
          </c:extLst>
        </c:ser>
        <c:dLbls>
          <c:showLegendKey val="0"/>
          <c:showVal val="1"/>
          <c:showCatName val="0"/>
          <c:showSerName val="0"/>
          <c:showPercent val="0"/>
          <c:showBubbleSize val="0"/>
        </c:dLbls>
        <c:axId val="1063732592"/>
        <c:axId val="1063729712"/>
      </c:areaChart>
      <c:catAx>
        <c:axId val="1063732592"/>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63729712"/>
        <c:crosses val="autoZero"/>
        <c:auto val="1"/>
        <c:lblAlgn val="ctr"/>
        <c:lblOffset val="100"/>
        <c:noMultiLvlLbl val="0"/>
      </c:catAx>
      <c:valAx>
        <c:axId val="1063729712"/>
        <c:scaling>
          <c:orientation val="minMax"/>
        </c:scaling>
        <c:delete val="1"/>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crossAx val="1063732592"/>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project.xlsx]Plant Size Wise Quantity!PivotTable4</c:name>
    <c:fmtId val="0"/>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dLbl>
          <c:idx val="0"/>
          <c:layout>
            <c:manualLayout>
              <c:x val="-7.7611548556430444E-3"/>
              <c:y val="3.3510134149897931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a:outerShdw blurRad="254000" sx="102000" sy="102000" algn="ctr" rotWithShape="0">
              <a:prstClr val="black">
                <a:alpha val="20000"/>
              </a:prstClr>
            </a:outerShdw>
          </a:effectLst>
        </c:spPr>
        <c:dLbl>
          <c:idx val="0"/>
          <c:layout>
            <c:manualLayout>
              <c:x val="-0.14377777777777784"/>
              <c:y val="0.10824948964712744"/>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extLst>
        </c:dLbl>
      </c:pivotFmt>
      <c:pivotFmt>
        <c:idx val="4"/>
        <c:spPr>
          <a:solidFill>
            <a:schemeClr val="accent1"/>
          </a:solidFill>
          <a:ln>
            <a:noFill/>
          </a:ln>
          <a:effectLst>
            <a:outerShdw blurRad="254000" sx="102000" sy="102000" algn="ctr" rotWithShape="0">
              <a:prstClr val="black">
                <a:alpha val="20000"/>
              </a:prstClr>
            </a:outerShdw>
          </a:effectLst>
        </c:spPr>
        <c:dLbl>
          <c:idx val="0"/>
          <c:layout>
            <c:manualLayout>
              <c:x val="-7.7611548556430444E-3"/>
              <c:y val="3.3510134149897931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'Plant Size Wise Quantity'!$B$3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0488-427F-ACA1-F9F455D853CB}"/>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0488-427F-ACA1-F9F455D853CB}"/>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0488-427F-ACA1-F9F455D853CB}"/>
              </c:ext>
            </c:extLst>
          </c:dPt>
          <c:dLbls>
            <c:dLbl>
              <c:idx val="0"/>
              <c:layout>
                <c:manualLayout>
                  <c:x val="-7.7611548556430444E-3"/>
                  <c:y val="3.3510134149897931E-2"/>
                </c:manualLayout>
              </c:layout>
              <c:dLblPos val="bestFi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0488-427F-ACA1-F9F455D853CB}"/>
                </c:ext>
              </c:extLst>
            </c:dLbl>
            <c:dLbl>
              <c:idx val="1"/>
              <c:layout>
                <c:manualLayout>
                  <c:x val="-0.14377777777777784"/>
                  <c:y val="0.10824948964712744"/>
                </c:manualLayout>
              </c:layout>
              <c:dLblPos val="bestFi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0488-427F-ACA1-F9F455D853CB}"/>
                </c:ext>
              </c:extLst>
            </c:dLbl>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'Plant Size Wise Quantity'!$A$4:$A$6</c:f>
              <c:strCache>
                <c:ptCount val="3"/>
                <c:pt idx="0">
                  <c:v>Large</c:v>
                </c:pt>
                <c:pt idx="1">
                  <c:v>Medium</c:v>
                </c:pt>
                <c:pt idx="2">
                  <c:v>Small</c:v>
                </c:pt>
              </c:strCache>
            </c:strRef>
          </c:cat>
          <c:val>
            <c:numRef>
              <c:f>'Plant Size Wise Quantity'!$B$4:$B$6</c:f>
              <c:numCache>
                <c:formatCode>General</c:formatCode>
                <c:ptCount val="3"/>
                <c:pt idx="0">
                  <c:v>2</c:v>
                </c:pt>
                <c:pt idx="1">
                  <c:v>44</c:v>
                </c:pt>
                <c:pt idx="2">
                  <c:v>91</c:v>
                </c:pt>
              </c:numCache>
            </c:numRef>
          </c:val>
          <c:extLst>
            <c:ext xmlns:c16="http://schemas.microsoft.com/office/drawing/2014/chart" uri="{C3380CC4-5D6E-409C-BE32-E72D297353CC}">
              <c16:uniqueId val="{00000007-CAFC-43B9-A968-111E3306BF67}"/>
            </c:ext>
          </c:extLst>
        </c:ser>
        <c:dLbls>
          <c:dLblPos val="ctr"/>
          <c:showLegendKey val="0"/>
          <c:showVal val="1"/>
          <c:showCatName val="0"/>
          <c:showSerName val="0"/>
          <c:showPercent val="0"/>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project.xlsx]no. of packs wise no. of plants!PivotTable6</c:name>
    <c:fmtId val="9"/>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Packs</a:t>
            </a:r>
            <a:r>
              <a:rPr lang="en-US" baseline="0"/>
              <a:t> of Plants</a:t>
            </a:r>
            <a:r>
              <a:rPr lang="en-US"/>
              <a:t>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4.1666666666666616E-2"/>
              <c:y val="0.1018518518518517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3.0555555555555555E-2"/>
              <c:y val="0.1574074074074074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8.3333333333333332E-3"/>
              <c:y val="-0.111111111111111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'no. of packs wise no. of plants'!$B$3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4-064A-47D2-AF85-E4942EE17ACE}"/>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064A-47D2-AF85-E4942EE17ACE}"/>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2-064A-47D2-AF85-E4942EE17ACE}"/>
              </c:ext>
            </c:extLst>
          </c:dPt>
          <c:dLbls>
            <c:dLbl>
              <c:idx val="0"/>
              <c:layout>
                <c:manualLayout>
                  <c:x val="-8.3333333333333332E-3"/>
                  <c:y val="-0.111111111111111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064A-47D2-AF85-E4942EE17ACE}"/>
                </c:ext>
              </c:extLst>
            </c:dLbl>
            <c:dLbl>
              <c:idx val="1"/>
              <c:layout>
                <c:manualLayout>
                  <c:x val="-3.0555555555555555E-2"/>
                  <c:y val="0.1574074074074074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064A-47D2-AF85-E4942EE17ACE}"/>
                </c:ext>
              </c:extLst>
            </c:dLbl>
            <c:dLbl>
              <c:idx val="2"/>
              <c:layout>
                <c:manualLayout>
                  <c:x val="4.1666666666666616E-2"/>
                  <c:y val="0.1018518518518517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064A-47D2-AF85-E4942EE17AC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'no. of packs wise no. of plants'!$A$4:$A$7</c:f>
              <c:strCache>
                <c:ptCount val="3"/>
                <c:pt idx="0">
                  <c:v>1</c:v>
                </c:pt>
                <c:pt idx="1">
                  <c:v>2</c:v>
                </c:pt>
                <c:pt idx="2">
                  <c:v>3</c:v>
                </c:pt>
              </c:strCache>
            </c:strRef>
          </c:cat>
          <c:val>
            <c:numRef>
              <c:f>'no. of packs wise no. of plants'!$B$4:$B$7</c:f>
              <c:numCache>
                <c:formatCode>General</c:formatCode>
                <c:ptCount val="3"/>
                <c:pt idx="0">
                  <c:v>131</c:v>
                </c:pt>
                <c:pt idx="1">
                  <c:v>5</c:v>
                </c:pt>
                <c:pt idx="2">
                  <c:v>1</c:v>
                </c:pt>
              </c:numCache>
            </c:numRef>
          </c:val>
          <c:extLst>
            <c:ext xmlns:c16="http://schemas.microsoft.com/office/drawing/2014/chart" uri="{C3380CC4-5D6E-409C-BE32-E72D297353CC}">
              <c16:uniqueId val="{00000000-064A-47D2-AF85-E4942EE17ACE}"/>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project.xlsx]Size Wise Average Rating!PivotTable3</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b="1" i="1">
                <a:solidFill>
                  <a:schemeClr val="bg1"/>
                </a:solidFill>
              </a:rPr>
              <a:t>Size</a:t>
            </a:r>
            <a:r>
              <a:rPr lang="en-US" b="1" i="1" baseline="0">
                <a:solidFill>
                  <a:schemeClr val="bg1"/>
                </a:solidFill>
              </a:rPr>
              <a:t> Wise Average Rating</a:t>
            </a:r>
            <a:endParaRPr lang="en-US" b="1" i="1">
              <a:solidFill>
                <a:schemeClr val="bg1"/>
              </a:solidFill>
            </a:endParaRP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40000"/>
              <a:lumOff val="60000"/>
            </a:schemeClr>
          </a:solidFill>
          <a:ln w="9525" cap="flat" cmpd="sng" algn="ctr">
            <a:solidFill>
              <a:schemeClr val="accent1"/>
            </a:solidFill>
            <a:miter lim="800000"/>
          </a:ln>
          <a:effectLst>
            <a:glow rad="63500">
              <a:schemeClr val="accent1">
                <a:satMod val="175000"/>
                <a:alpha val="25000"/>
              </a:schemeClr>
            </a:glow>
          </a:effectLst>
        </c:spPr>
      </c:pivotFmt>
      <c:pivotFmt>
        <c:idx val="2"/>
        <c:spPr>
          <a:solidFill>
            <a:srgbClr val="FF7D7D"/>
          </a:solidFill>
          <a:ln w="9525" cap="flat" cmpd="sng" algn="ctr">
            <a:solidFill>
              <a:schemeClr val="accent1"/>
            </a:solidFill>
            <a:miter lim="800000"/>
          </a:ln>
          <a:effectLst>
            <a:glow rad="63500">
              <a:schemeClr val="accent1">
                <a:satMod val="175000"/>
                <a:alpha val="25000"/>
              </a:schemeClr>
            </a:glow>
          </a:effectLst>
        </c:spPr>
      </c:pivotFmt>
      <c:pivotFmt>
        <c:idx val="3"/>
        <c:spPr>
          <a:solidFill>
            <a:schemeClr val="accent1">
              <a:lumMod val="40000"/>
              <a:lumOff val="60000"/>
            </a:schemeClr>
          </a:solidFill>
          <a:ln w="9525" cap="flat" cmpd="sng" algn="ctr">
            <a:solidFill>
              <a:schemeClr val="accent1"/>
            </a:solidFill>
            <a:miter lim="800000"/>
          </a:ln>
          <a:effectLst>
            <a:glow rad="63500">
              <a:schemeClr val="accent1">
                <a:satMod val="175000"/>
                <a:alpha val="25000"/>
              </a:schemeClr>
            </a:glow>
          </a:effectLst>
        </c:spPr>
      </c:pivotFmt>
    </c:pivotFmts>
    <c:plotArea>
      <c:layout/>
      <c:barChart>
        <c:barDir val="bar"/>
        <c:grouping val="clustered"/>
        <c:varyColors val="0"/>
        <c:ser>
          <c:idx val="0"/>
          <c:order val="0"/>
          <c:tx>
            <c:strRef>
              <c:f>'Size Wise Average Rating'!$B$3</c:f>
              <c:strCache>
                <c:ptCount val="1"/>
                <c:pt idx="0">
                  <c:v>Total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dPt>
            <c:idx val="0"/>
            <c:invertIfNegative val="0"/>
            <c:bubble3D val="0"/>
            <c:spPr>
              <a:solidFill>
                <a:schemeClr val="accent1">
                  <a:lumMod val="40000"/>
                  <a:lumOff val="60000"/>
                </a:schemeClr>
              </a:solidFill>
              <a:ln w="9525" cap="flat" cmpd="sng" algn="ctr">
                <a:solidFill>
                  <a:schemeClr val="accent1"/>
                </a:solidFill>
                <a:miter lim="800000"/>
              </a:ln>
              <a:effectLst>
                <a:glow rad="63500">
                  <a:schemeClr val="accent1">
                    <a:satMod val="175000"/>
                    <a:alpha val="25000"/>
                  </a:schemeClr>
                </a:glow>
              </a:effectLst>
            </c:spPr>
            <c:extLst>
              <c:ext xmlns:c16="http://schemas.microsoft.com/office/drawing/2014/chart" uri="{C3380CC4-5D6E-409C-BE32-E72D297353CC}">
                <c16:uniqueId val="{00000004-BAFB-40C6-AD2F-11D0D08A5E51}"/>
              </c:ext>
            </c:extLst>
          </c:dPt>
          <c:dPt>
            <c:idx val="1"/>
            <c:invertIfNegative val="0"/>
            <c:bubble3D val="0"/>
            <c:spPr>
              <a:solidFill>
                <a:schemeClr val="accent6">
                  <a:lumMod val="40000"/>
                  <a:lumOff val="60000"/>
                </a:schemeClr>
              </a:solidFill>
              <a:ln w="9525" cap="flat" cmpd="sng" algn="ctr">
                <a:solidFill>
                  <a:schemeClr val="accent1"/>
                </a:solidFill>
                <a:miter lim="800000"/>
              </a:ln>
              <a:effectLst>
                <a:glow rad="63500">
                  <a:schemeClr val="accent1">
                    <a:satMod val="175000"/>
                    <a:alpha val="25000"/>
                  </a:schemeClr>
                </a:glow>
              </a:effectLst>
            </c:spPr>
            <c:extLst>
              <c:ext xmlns:c16="http://schemas.microsoft.com/office/drawing/2014/chart" uri="{C3380CC4-5D6E-409C-BE32-E72D297353CC}">
                <c16:uniqueId val="{00000002-BAFB-40C6-AD2F-11D0D08A5E51}"/>
              </c:ext>
            </c:extLst>
          </c:dPt>
          <c:dPt>
            <c:idx val="2"/>
            <c:invertIfNegative val="0"/>
            <c:bubble3D val="0"/>
            <c:spPr>
              <a:solidFill>
                <a:srgbClr val="FF7D7D"/>
              </a:solidFill>
              <a:ln w="9525" cap="flat" cmpd="sng" algn="ctr">
                <a:solidFill>
                  <a:schemeClr val="accent1"/>
                </a:solidFill>
                <a:miter lim="800000"/>
              </a:ln>
              <a:effectLst>
                <a:glow rad="63500">
                  <a:schemeClr val="accent1">
                    <a:satMod val="175000"/>
                    <a:alpha val="25000"/>
                  </a:schemeClr>
                </a:glow>
              </a:effectLst>
            </c:spPr>
            <c:extLst>
              <c:ext xmlns:c16="http://schemas.microsoft.com/office/drawing/2014/chart" uri="{C3380CC4-5D6E-409C-BE32-E72D297353CC}">
                <c16:uniqueId val="{00000003-BAFB-40C6-AD2F-11D0D08A5E5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'Size Wise Average Rating'!$A$4:$A$6</c:f>
              <c:strCache>
                <c:ptCount val="3"/>
                <c:pt idx="0">
                  <c:v>Large</c:v>
                </c:pt>
                <c:pt idx="1">
                  <c:v>Medium</c:v>
                </c:pt>
                <c:pt idx="2">
                  <c:v>Small</c:v>
                </c:pt>
              </c:strCache>
            </c:strRef>
          </c:cat>
          <c:val>
            <c:numRef>
              <c:f>'Size Wise Average Rating'!$B$4:$B$6</c:f>
              <c:numCache>
                <c:formatCode>0.0</c:formatCode>
                <c:ptCount val="3"/>
                <c:pt idx="0">
                  <c:v>3.2</c:v>
                </c:pt>
                <c:pt idx="1">
                  <c:v>3.3431818181818183</c:v>
                </c:pt>
                <c:pt idx="2">
                  <c:v>3.207692307692303</c:v>
                </c:pt>
              </c:numCache>
            </c:numRef>
          </c:val>
          <c:extLst>
            <c:ext xmlns:c16="http://schemas.microsoft.com/office/drawing/2014/chart" uri="{C3380CC4-5D6E-409C-BE32-E72D297353CC}">
              <c16:uniqueId val="{00000000-BAFB-40C6-AD2F-11D0D08A5E51}"/>
            </c:ext>
          </c:extLst>
        </c:ser>
        <c:dLbls>
          <c:dLblPos val="outEnd"/>
          <c:showLegendKey val="0"/>
          <c:showVal val="1"/>
          <c:showCatName val="0"/>
          <c:showSerName val="0"/>
          <c:showPercent val="0"/>
          <c:showBubbleSize val="0"/>
        </c:dLbls>
        <c:gapWidth val="182"/>
        <c:overlap val="-50"/>
        <c:axId val="893144016"/>
        <c:axId val="893137776"/>
      </c:barChart>
      <c:catAx>
        <c:axId val="893144016"/>
        <c:scaling>
          <c:orientation val="minMax"/>
        </c:scaling>
        <c:delete val="0"/>
        <c:axPos val="l"/>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893137776"/>
        <c:crosses val="autoZero"/>
        <c:auto val="1"/>
        <c:lblAlgn val="ctr"/>
        <c:lblOffset val="100"/>
        <c:noMultiLvlLbl val="0"/>
      </c:catAx>
      <c:valAx>
        <c:axId val="893137776"/>
        <c:scaling>
          <c:orientation val="minMax"/>
        </c:scaling>
        <c:delete val="0"/>
        <c:axPos val="b"/>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8931440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project.xlsx]Type Wise Average Rating!PivotTable2</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Rating</a:t>
            </a:r>
          </a:p>
        </c:rich>
      </c:tx>
      <c:layout>
        <c:manualLayout>
          <c:xMode val="edge"/>
          <c:yMode val="edge"/>
          <c:x val="0.45916666666666667"/>
          <c:y val="4.5275590551181105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2"/>
      </c:pivotFmt>
      <c:pivotFmt>
        <c:idx val="13"/>
      </c:pivotFmt>
      <c:pivotFmt>
        <c:idx val="14"/>
      </c:pivotFmt>
      <c:pivotFmt>
        <c:idx val="15"/>
      </c:pivotFmt>
      <c:pivotFmt>
        <c:idx val="16"/>
      </c:pivotFmt>
      <c:pivotFmt>
        <c:idx val="17"/>
      </c:pivotFmt>
      <c:pivotFmt>
        <c:idx val="18"/>
      </c:pivotFmt>
      <c:pivotFmt>
        <c:idx val="19"/>
      </c:pivotFmt>
      <c:pivotFmt>
        <c:idx val="20"/>
      </c:pivotFmt>
      <c:pivotFmt>
        <c:idx val="21"/>
      </c:pivotFmt>
      <c:pivotFmt>
        <c:idx val="22"/>
      </c:pivotFmt>
      <c:pivotFmt>
        <c:idx val="23"/>
        <c:spPr>
          <a:solidFill>
            <a:schemeClr val="tx1">
              <a:lumMod val="95000"/>
              <a:lumOff val="5000"/>
            </a:schemeClr>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tx1">
              <a:lumMod val="85000"/>
              <a:lumOff val="15000"/>
            </a:schemeClr>
          </a:solidFill>
          <a:ln>
            <a:noFill/>
          </a:ln>
          <a:effectLst>
            <a:outerShdw blurRad="57150" dist="19050" dir="5400000" algn="ctr" rotWithShape="0">
              <a:srgbClr val="000000">
                <a:alpha val="63000"/>
              </a:srgbClr>
            </a:outerShdw>
          </a:effectLst>
        </c:spPr>
      </c:pivotFmt>
      <c:pivotFmt>
        <c:idx val="25"/>
        <c:spPr>
          <a:solidFill>
            <a:schemeClr val="tx1">
              <a:lumMod val="95000"/>
              <a:lumOff val="5000"/>
            </a:schemeClr>
          </a:solidFill>
          <a:ln>
            <a:noFill/>
          </a:ln>
          <a:effectLst>
            <a:outerShdw blurRad="57150" dist="19050" dir="5400000" algn="ctr" rotWithShape="0">
              <a:srgbClr val="000000">
                <a:alpha val="63000"/>
              </a:srgbClr>
            </a:outerShdw>
          </a:effectLst>
        </c:spPr>
      </c:pivotFmt>
      <c:pivotFmt>
        <c:idx val="26"/>
        <c:spPr>
          <a:solidFill>
            <a:schemeClr val="tx1">
              <a:lumMod val="85000"/>
              <a:lumOff val="15000"/>
            </a:schemeClr>
          </a:solidFill>
          <a:ln>
            <a:noFill/>
          </a:ln>
          <a:effectLst>
            <a:outerShdw blurRad="57150" dist="19050" dir="5400000" algn="ctr" rotWithShape="0">
              <a:srgbClr val="000000">
                <a:alpha val="63000"/>
              </a:srgbClr>
            </a:outerShdw>
          </a:effectLst>
        </c:spPr>
      </c:pivotFmt>
      <c:pivotFmt>
        <c:idx val="27"/>
        <c:spPr>
          <a:solidFill>
            <a:schemeClr val="accent6">
              <a:lumMod val="75000"/>
            </a:schemeClr>
          </a:solidFill>
          <a:ln>
            <a:noFill/>
          </a:ln>
          <a:effectLst>
            <a:outerShdw blurRad="57150" dist="19050" dir="5400000" algn="ctr" rotWithShape="0">
              <a:srgbClr val="000000">
                <a:alpha val="63000"/>
              </a:srgbClr>
            </a:outerShdw>
          </a:effectLst>
        </c:spPr>
      </c:pivotFmt>
      <c:pivotFmt>
        <c:idx val="28"/>
        <c:spPr>
          <a:solidFill>
            <a:schemeClr val="tx1">
              <a:lumMod val="85000"/>
              <a:lumOff val="15000"/>
            </a:schemeClr>
          </a:solidFill>
          <a:ln>
            <a:noFill/>
          </a:ln>
          <a:effectLst>
            <a:outerShdw blurRad="57150" dist="19050" dir="5400000" algn="ctr" rotWithShape="0">
              <a:srgbClr val="000000">
                <a:alpha val="63000"/>
              </a:srgbClr>
            </a:outerShdw>
          </a:effectLst>
        </c:spPr>
      </c:pivotFmt>
      <c:pivotFmt>
        <c:idx val="29"/>
        <c:spPr>
          <a:solidFill>
            <a:schemeClr val="tx1">
              <a:lumMod val="85000"/>
              <a:lumOff val="15000"/>
            </a:schemeClr>
          </a:solidFill>
          <a:ln>
            <a:noFill/>
          </a:ln>
          <a:effectLst>
            <a:outerShdw blurRad="57150" dist="19050" dir="5400000" algn="ctr" rotWithShape="0">
              <a:srgbClr val="000000">
                <a:alpha val="63000"/>
              </a:srgbClr>
            </a:outerShdw>
          </a:effectLst>
        </c:spPr>
      </c:pivotFmt>
      <c:pivotFmt>
        <c:idx val="30"/>
        <c:spPr>
          <a:solidFill>
            <a:schemeClr val="tx1">
              <a:lumMod val="75000"/>
              <a:lumOff val="25000"/>
            </a:schemeClr>
          </a:solidFill>
          <a:ln>
            <a:noFill/>
          </a:ln>
          <a:effectLst>
            <a:outerShdw blurRad="57150" dist="19050" dir="5400000" algn="ctr" rotWithShape="0">
              <a:srgbClr val="000000">
                <a:alpha val="63000"/>
              </a:srgbClr>
            </a:outerShdw>
          </a:effectLst>
        </c:spPr>
      </c:pivotFmt>
      <c:pivotFmt>
        <c:idx val="31"/>
        <c:spPr>
          <a:solidFill>
            <a:schemeClr val="accent6">
              <a:lumMod val="50000"/>
            </a:schemeClr>
          </a:solidFill>
          <a:ln>
            <a:noFill/>
          </a:ln>
          <a:effectLst>
            <a:outerShdw blurRad="57150" dist="19050" dir="5400000" algn="ctr" rotWithShape="0">
              <a:srgbClr val="000000">
                <a:alpha val="63000"/>
              </a:srgbClr>
            </a:outerShdw>
          </a:effectLst>
        </c:spPr>
      </c:pivotFmt>
      <c:pivotFmt>
        <c:idx val="32"/>
        <c:spPr>
          <a:solidFill>
            <a:schemeClr val="tx1">
              <a:lumMod val="85000"/>
              <a:lumOff val="15000"/>
            </a:schemeClr>
          </a:solidFill>
          <a:ln>
            <a:noFill/>
          </a:ln>
          <a:effectLst>
            <a:outerShdw blurRad="57150" dist="19050" dir="5400000" algn="ctr" rotWithShape="0">
              <a:srgbClr val="000000">
                <a:alpha val="63000"/>
              </a:srgbClr>
            </a:outerShdw>
          </a:effectLst>
        </c:spPr>
      </c:pivotFmt>
      <c:pivotFmt>
        <c:idx val="33"/>
        <c:spPr>
          <a:solidFill>
            <a:schemeClr val="bg2">
              <a:lumMod val="25000"/>
            </a:schemeClr>
          </a:solidFill>
          <a:ln>
            <a:noFill/>
          </a:ln>
          <a:effectLst>
            <a:outerShdw blurRad="57150" dist="19050" dir="5400000" algn="ctr" rotWithShape="0">
              <a:srgbClr val="000000">
                <a:alpha val="63000"/>
              </a:srgbClr>
            </a:outerShdw>
          </a:effectLst>
        </c:spPr>
      </c:pivotFmt>
      <c:pivotFmt>
        <c:idx val="34"/>
        <c:spPr>
          <a:solidFill>
            <a:schemeClr val="tx1">
              <a:lumMod val="85000"/>
              <a:lumOff val="15000"/>
            </a:schemeClr>
          </a:soli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8.2037955991087597E-2"/>
          <c:y val="0.19384040536599587"/>
          <c:w val="0.8871618060664882"/>
          <c:h val="0.45926144648585593"/>
        </c:manualLayout>
      </c:layout>
      <c:barChart>
        <c:barDir val="col"/>
        <c:grouping val="percentStacked"/>
        <c:varyColors val="0"/>
        <c:ser>
          <c:idx val="0"/>
          <c:order val="0"/>
          <c:tx>
            <c:strRef>
              <c:f>'Type Wise Average Rating'!$B$3</c:f>
              <c:strCache>
                <c:ptCount val="1"/>
                <c:pt idx="0">
                  <c:v>Total</c:v>
                </c:pt>
              </c:strCache>
            </c:strRef>
          </c:tx>
          <c:spPr>
            <a:solidFill>
              <a:schemeClr val="tx1">
                <a:lumMod val="95000"/>
                <a:lumOff val="5000"/>
              </a:schemeClr>
            </a:solidFill>
            <a:ln>
              <a:noFill/>
            </a:ln>
            <a:effectLst>
              <a:outerShdw blurRad="57150" dist="19050" dir="5400000" algn="ctr" rotWithShape="0">
                <a:srgbClr val="000000">
                  <a:alpha val="63000"/>
                </a:srgbClr>
              </a:outerShdw>
            </a:effectLst>
          </c:spPr>
          <c:invertIfNegative val="0"/>
          <c:dPt>
            <c:idx val="0"/>
            <c:invertIfNegative val="0"/>
            <c:bubble3D val="0"/>
            <c:spPr>
              <a:solidFill>
                <a:schemeClr val="tx1">
                  <a:lumMod val="85000"/>
                  <a:lumOff val="15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CD85-4DBA-93FB-24891EEBED89}"/>
              </c:ext>
            </c:extLst>
          </c:dPt>
          <c:dPt>
            <c:idx val="1"/>
            <c:invertIfNegative val="0"/>
            <c:bubble3D val="0"/>
            <c:extLst>
              <c:ext xmlns:c16="http://schemas.microsoft.com/office/drawing/2014/chart" uri="{C3380CC4-5D6E-409C-BE32-E72D297353CC}">
                <c16:uniqueId val="{00000003-CD85-4DBA-93FB-24891EEBED89}"/>
              </c:ext>
            </c:extLst>
          </c:dPt>
          <c:dPt>
            <c:idx val="2"/>
            <c:invertIfNegative val="0"/>
            <c:bubble3D val="0"/>
            <c:spPr>
              <a:solidFill>
                <a:schemeClr val="tx1">
                  <a:lumMod val="85000"/>
                  <a:lumOff val="15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CD85-4DBA-93FB-24891EEBED89}"/>
              </c:ext>
            </c:extLst>
          </c:dPt>
          <c:dPt>
            <c:idx val="3"/>
            <c:invertIfNegative val="0"/>
            <c:bubble3D val="0"/>
            <c:spPr>
              <a:solidFill>
                <a:schemeClr val="accent6">
                  <a:lumMod val="75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CD85-4DBA-93FB-24891EEBED89}"/>
              </c:ext>
            </c:extLst>
          </c:dPt>
          <c:dPt>
            <c:idx val="4"/>
            <c:invertIfNegative val="0"/>
            <c:bubble3D val="0"/>
            <c:spPr>
              <a:solidFill>
                <a:schemeClr val="tx1">
                  <a:lumMod val="85000"/>
                  <a:lumOff val="15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CD85-4DBA-93FB-24891EEBED89}"/>
              </c:ext>
            </c:extLst>
          </c:dPt>
          <c:dPt>
            <c:idx val="5"/>
            <c:invertIfNegative val="0"/>
            <c:bubble3D val="0"/>
            <c:spPr>
              <a:solidFill>
                <a:schemeClr val="tx1">
                  <a:lumMod val="85000"/>
                  <a:lumOff val="15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CD85-4DBA-93FB-24891EEBED89}"/>
              </c:ext>
            </c:extLst>
          </c:dPt>
          <c:dPt>
            <c:idx val="6"/>
            <c:invertIfNegative val="0"/>
            <c:bubble3D val="0"/>
            <c:spPr>
              <a:solidFill>
                <a:schemeClr val="tx1">
                  <a:lumMod val="75000"/>
                  <a:lumOff val="25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CD85-4DBA-93FB-24891EEBED89}"/>
              </c:ext>
            </c:extLst>
          </c:dPt>
          <c:dPt>
            <c:idx val="7"/>
            <c:invertIfNegative val="0"/>
            <c:bubble3D val="0"/>
            <c:spPr>
              <a:solidFill>
                <a:schemeClr val="accent6">
                  <a:lumMod val="5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CD85-4DBA-93FB-24891EEBED89}"/>
              </c:ext>
            </c:extLst>
          </c:dPt>
          <c:dPt>
            <c:idx val="8"/>
            <c:invertIfNegative val="0"/>
            <c:bubble3D val="0"/>
            <c:spPr>
              <a:solidFill>
                <a:schemeClr val="tx1">
                  <a:lumMod val="85000"/>
                  <a:lumOff val="15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CD85-4DBA-93FB-24891EEBED89}"/>
              </c:ext>
            </c:extLst>
          </c:dPt>
          <c:dPt>
            <c:idx val="9"/>
            <c:invertIfNegative val="0"/>
            <c:bubble3D val="0"/>
            <c:spPr>
              <a:solidFill>
                <a:schemeClr val="bg2">
                  <a:lumMod val="25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CD85-4DBA-93FB-24891EEBED89}"/>
              </c:ext>
            </c:extLst>
          </c:dPt>
          <c:dPt>
            <c:idx val="10"/>
            <c:invertIfNegative val="0"/>
            <c:bubble3D val="0"/>
            <c:spPr>
              <a:solidFill>
                <a:schemeClr val="tx1">
                  <a:lumMod val="85000"/>
                  <a:lumOff val="15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5-CD85-4DBA-93FB-24891EEBED8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'Type Wise Average Rating'!$A$4:$A$14</c:f>
              <c:strCache>
                <c:ptCount val="11"/>
                <c:pt idx="0">
                  <c:v> Air purifier plant</c:v>
                </c:pt>
                <c:pt idx="1">
                  <c:v> Bamboo</c:v>
                </c:pt>
                <c:pt idx="2">
                  <c:v> Bonsai</c:v>
                </c:pt>
                <c:pt idx="3">
                  <c:v> Creepers and Climbers</c:v>
                </c:pt>
                <c:pt idx="4">
                  <c:v> Flower</c:v>
                </c:pt>
                <c:pt idx="5">
                  <c:v> Foliage</c:v>
                </c:pt>
                <c:pt idx="6">
                  <c:v> Fruit</c:v>
                </c:pt>
                <c:pt idx="7">
                  <c:v> Herb</c:v>
                </c:pt>
                <c:pt idx="8">
                  <c:v> Shrub</c:v>
                </c:pt>
                <c:pt idx="9">
                  <c:v> Succulent</c:v>
                </c:pt>
                <c:pt idx="10">
                  <c:v> Vegetable</c:v>
                </c:pt>
              </c:strCache>
            </c:strRef>
          </c:cat>
          <c:val>
            <c:numRef>
              <c:f>'Type Wise Average Rating'!$B$4:$B$14</c:f>
              <c:numCache>
                <c:formatCode>0.0</c:formatCode>
                <c:ptCount val="11"/>
                <c:pt idx="0">
                  <c:v>3.2</c:v>
                </c:pt>
                <c:pt idx="1">
                  <c:v>2.8600000000000003</c:v>
                </c:pt>
                <c:pt idx="2">
                  <c:v>3.2</c:v>
                </c:pt>
                <c:pt idx="3">
                  <c:v>4.0999999999999996</c:v>
                </c:pt>
                <c:pt idx="4">
                  <c:v>3.1826086956521746</c:v>
                </c:pt>
                <c:pt idx="5">
                  <c:v>3.2</c:v>
                </c:pt>
                <c:pt idx="6">
                  <c:v>3.2828947368421022</c:v>
                </c:pt>
                <c:pt idx="7">
                  <c:v>3.3600000000000003</c:v>
                </c:pt>
                <c:pt idx="8">
                  <c:v>3.1999999999999997</c:v>
                </c:pt>
                <c:pt idx="9">
                  <c:v>3.3</c:v>
                </c:pt>
                <c:pt idx="10">
                  <c:v>3.2</c:v>
                </c:pt>
              </c:numCache>
            </c:numRef>
          </c:val>
          <c:extLst>
            <c:ext xmlns:c16="http://schemas.microsoft.com/office/drawing/2014/chart" uri="{C3380CC4-5D6E-409C-BE32-E72D297353CC}">
              <c16:uniqueId val="{00000016-CD85-4DBA-93FB-24891EEBED89}"/>
            </c:ext>
          </c:extLst>
        </c:ser>
        <c:dLbls>
          <c:dLblPos val="ctr"/>
          <c:showLegendKey val="0"/>
          <c:showVal val="1"/>
          <c:showCatName val="0"/>
          <c:showSerName val="0"/>
          <c:showPercent val="0"/>
          <c:showBubbleSize val="0"/>
        </c:dLbls>
        <c:gapWidth val="150"/>
        <c:overlap val="100"/>
        <c:axId val="140014064"/>
        <c:axId val="139998592"/>
      </c:barChart>
      <c:catAx>
        <c:axId val="14001406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9998592"/>
        <c:crosses val="autoZero"/>
        <c:auto val="1"/>
        <c:lblAlgn val="ctr"/>
        <c:lblOffset val="100"/>
        <c:noMultiLvlLbl val="0"/>
      </c:catAx>
      <c:valAx>
        <c:axId val="139998592"/>
        <c:scaling>
          <c:orientation val="minMax"/>
        </c:scaling>
        <c:delete val="0"/>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00140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project.xlsx]Type Wise All Prices!PivotTable3</c:name>
    <c:fmtId val="2"/>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0.12352078037489408"/>
          <c:y val="0.15835520559930008"/>
          <c:w val="0.4873716080765495"/>
          <c:h val="0.39793259538209902"/>
        </c:manualLayout>
      </c:layout>
      <c:barChart>
        <c:barDir val="col"/>
        <c:grouping val="clustered"/>
        <c:varyColors val="0"/>
        <c:ser>
          <c:idx val="0"/>
          <c:order val="0"/>
          <c:tx>
            <c:strRef>
              <c:f>'Type Wise All Prices'!$B$3</c:f>
              <c:strCache>
                <c:ptCount val="1"/>
                <c:pt idx="0">
                  <c:v>Sum of ORIGINAL_PRICE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'Type Wise All Prices'!$A$4:$A$14</c:f>
              <c:strCache>
                <c:ptCount val="11"/>
                <c:pt idx="0">
                  <c:v> Air purifier plant</c:v>
                </c:pt>
                <c:pt idx="1">
                  <c:v> Bamboo</c:v>
                </c:pt>
                <c:pt idx="2">
                  <c:v> Bonsai</c:v>
                </c:pt>
                <c:pt idx="3">
                  <c:v> Creepers and Climbers</c:v>
                </c:pt>
                <c:pt idx="4">
                  <c:v> Flower</c:v>
                </c:pt>
                <c:pt idx="5">
                  <c:v> Foliage</c:v>
                </c:pt>
                <c:pt idx="6">
                  <c:v> Fruit</c:v>
                </c:pt>
                <c:pt idx="7">
                  <c:v> Herb</c:v>
                </c:pt>
                <c:pt idx="8">
                  <c:v> Shrub</c:v>
                </c:pt>
                <c:pt idx="9">
                  <c:v> Succulent</c:v>
                </c:pt>
                <c:pt idx="10">
                  <c:v> Vegetable</c:v>
                </c:pt>
              </c:strCache>
            </c:strRef>
          </c:cat>
          <c:val>
            <c:numRef>
              <c:f>'Type Wise All Prices'!$B$4:$B$14</c:f>
              <c:numCache>
                <c:formatCode>General</c:formatCode>
                <c:ptCount val="11"/>
                <c:pt idx="0">
                  <c:v>2396</c:v>
                </c:pt>
                <c:pt idx="1">
                  <c:v>2575</c:v>
                </c:pt>
                <c:pt idx="2">
                  <c:v>499</c:v>
                </c:pt>
                <c:pt idx="3">
                  <c:v>999</c:v>
                </c:pt>
                <c:pt idx="4">
                  <c:v>9790</c:v>
                </c:pt>
                <c:pt idx="5">
                  <c:v>1078</c:v>
                </c:pt>
                <c:pt idx="6">
                  <c:v>34371</c:v>
                </c:pt>
                <c:pt idx="7">
                  <c:v>2579</c:v>
                </c:pt>
                <c:pt idx="8">
                  <c:v>3412</c:v>
                </c:pt>
                <c:pt idx="9">
                  <c:v>4639</c:v>
                </c:pt>
                <c:pt idx="10">
                  <c:v>457</c:v>
                </c:pt>
              </c:numCache>
            </c:numRef>
          </c:val>
          <c:extLst>
            <c:ext xmlns:c16="http://schemas.microsoft.com/office/drawing/2014/chart" uri="{C3380CC4-5D6E-409C-BE32-E72D297353CC}">
              <c16:uniqueId val="{00000004-46D6-4277-B958-C65F45E7740E}"/>
            </c:ext>
          </c:extLst>
        </c:ser>
        <c:ser>
          <c:idx val="1"/>
          <c:order val="1"/>
          <c:tx>
            <c:strRef>
              <c:f>'Type Wise All Prices'!$C$3</c:f>
              <c:strCache>
                <c:ptCount val="1"/>
                <c:pt idx="0">
                  <c:v>Sum of DISCOUNT PRICE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'Type Wise All Prices'!$A$4:$A$14</c:f>
              <c:strCache>
                <c:ptCount val="11"/>
                <c:pt idx="0">
                  <c:v> Air purifier plant</c:v>
                </c:pt>
                <c:pt idx="1">
                  <c:v> Bamboo</c:v>
                </c:pt>
                <c:pt idx="2">
                  <c:v> Bonsai</c:v>
                </c:pt>
                <c:pt idx="3">
                  <c:v> Creepers and Climbers</c:v>
                </c:pt>
                <c:pt idx="4">
                  <c:v> Flower</c:v>
                </c:pt>
                <c:pt idx="5">
                  <c:v> Foliage</c:v>
                </c:pt>
                <c:pt idx="6">
                  <c:v> Fruit</c:v>
                </c:pt>
                <c:pt idx="7">
                  <c:v> Herb</c:v>
                </c:pt>
                <c:pt idx="8">
                  <c:v> Shrub</c:v>
                </c:pt>
                <c:pt idx="9">
                  <c:v> Succulent</c:v>
                </c:pt>
                <c:pt idx="10">
                  <c:v> Vegetable</c:v>
                </c:pt>
              </c:strCache>
            </c:strRef>
          </c:cat>
          <c:val>
            <c:numRef>
              <c:f>'Type Wise All Prices'!$C$4:$C$14</c:f>
              <c:numCache>
                <c:formatCode>General</c:formatCode>
                <c:ptCount val="11"/>
                <c:pt idx="0">
                  <c:v>1679.3999999999999</c:v>
                </c:pt>
                <c:pt idx="1">
                  <c:v>1640.94</c:v>
                </c:pt>
                <c:pt idx="2">
                  <c:v>359.28</c:v>
                </c:pt>
                <c:pt idx="3">
                  <c:v>859.14</c:v>
                </c:pt>
                <c:pt idx="4">
                  <c:v>6578.420000000001</c:v>
                </c:pt>
                <c:pt idx="5">
                  <c:v>392.21</c:v>
                </c:pt>
                <c:pt idx="6">
                  <c:v>24059.549999999992</c:v>
                </c:pt>
                <c:pt idx="7">
                  <c:v>1853.5400000000002</c:v>
                </c:pt>
                <c:pt idx="8">
                  <c:v>1430.89</c:v>
                </c:pt>
                <c:pt idx="9">
                  <c:v>2929.8599999999997</c:v>
                </c:pt>
                <c:pt idx="10">
                  <c:v>210.37</c:v>
                </c:pt>
              </c:numCache>
            </c:numRef>
          </c:val>
          <c:extLst>
            <c:ext xmlns:c16="http://schemas.microsoft.com/office/drawing/2014/chart" uri="{C3380CC4-5D6E-409C-BE32-E72D297353CC}">
              <c16:uniqueId val="{00000005-46D6-4277-B958-C65F45E7740E}"/>
            </c:ext>
          </c:extLst>
        </c:ser>
        <c:ser>
          <c:idx val="2"/>
          <c:order val="2"/>
          <c:tx>
            <c:strRef>
              <c:f>'Type Wise All Prices'!$D$3</c:f>
              <c:strCache>
                <c:ptCount val="1"/>
                <c:pt idx="0">
                  <c:v>Sum of SPECIAL_PRICE</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'Type Wise All Prices'!$A$4:$A$14</c:f>
              <c:strCache>
                <c:ptCount val="11"/>
                <c:pt idx="0">
                  <c:v> Air purifier plant</c:v>
                </c:pt>
                <c:pt idx="1">
                  <c:v> Bamboo</c:v>
                </c:pt>
                <c:pt idx="2">
                  <c:v> Bonsai</c:v>
                </c:pt>
                <c:pt idx="3">
                  <c:v> Creepers and Climbers</c:v>
                </c:pt>
                <c:pt idx="4">
                  <c:v> Flower</c:v>
                </c:pt>
                <c:pt idx="5">
                  <c:v> Foliage</c:v>
                </c:pt>
                <c:pt idx="6">
                  <c:v> Fruit</c:v>
                </c:pt>
                <c:pt idx="7">
                  <c:v> Herb</c:v>
                </c:pt>
                <c:pt idx="8">
                  <c:v> Shrub</c:v>
                </c:pt>
                <c:pt idx="9">
                  <c:v> Succulent</c:v>
                </c:pt>
                <c:pt idx="10">
                  <c:v> Vegetable</c:v>
                </c:pt>
              </c:strCache>
            </c:strRef>
          </c:cat>
          <c:val>
            <c:numRef>
              <c:f>'Type Wise All Prices'!$D$4:$D$14</c:f>
              <c:numCache>
                <c:formatCode>General</c:formatCode>
                <c:ptCount val="11"/>
                <c:pt idx="0">
                  <c:v>710</c:v>
                </c:pt>
                <c:pt idx="1">
                  <c:v>928</c:v>
                </c:pt>
                <c:pt idx="2">
                  <c:v>135</c:v>
                </c:pt>
                <c:pt idx="3">
                  <c:v>139</c:v>
                </c:pt>
                <c:pt idx="4">
                  <c:v>3165</c:v>
                </c:pt>
                <c:pt idx="5">
                  <c:v>680</c:v>
                </c:pt>
                <c:pt idx="6">
                  <c:v>10125</c:v>
                </c:pt>
                <c:pt idx="7">
                  <c:v>707</c:v>
                </c:pt>
                <c:pt idx="8">
                  <c:v>1968</c:v>
                </c:pt>
                <c:pt idx="9">
                  <c:v>1682</c:v>
                </c:pt>
                <c:pt idx="10">
                  <c:v>245</c:v>
                </c:pt>
              </c:numCache>
            </c:numRef>
          </c:val>
          <c:extLst>
            <c:ext xmlns:c16="http://schemas.microsoft.com/office/drawing/2014/chart" uri="{C3380CC4-5D6E-409C-BE32-E72D297353CC}">
              <c16:uniqueId val="{00000006-46D6-4277-B958-C65F45E7740E}"/>
            </c:ext>
          </c:extLst>
        </c:ser>
        <c:dLbls>
          <c:showLegendKey val="0"/>
          <c:showVal val="0"/>
          <c:showCatName val="0"/>
          <c:showSerName val="0"/>
          <c:showPercent val="0"/>
          <c:showBubbleSize val="0"/>
        </c:dLbls>
        <c:gapWidth val="100"/>
        <c:overlap val="-24"/>
        <c:axId val="994083872"/>
        <c:axId val="994091552"/>
      </c:barChart>
      <c:catAx>
        <c:axId val="99408387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94091552"/>
        <c:crosses val="autoZero"/>
        <c:auto val="1"/>
        <c:lblAlgn val="ctr"/>
        <c:lblOffset val="100"/>
        <c:noMultiLvlLbl val="0"/>
      </c:catAx>
      <c:valAx>
        <c:axId val="99409155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940838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project.xlsx]Type Wise Number of Sellers!PivotTable5</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baseline="0"/>
              <a:t>Sellers in a Category </a:t>
            </a:r>
            <a:endParaRPr lang="en-US"/>
          </a:p>
        </c:rich>
      </c:tx>
      <c:layout>
        <c:manualLayout>
          <c:xMode val="edge"/>
          <c:yMode val="edge"/>
          <c:x val="0.21201377952755909"/>
          <c:y val="7.7682997958588504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0185067526415994E-16"/>
              <c:y val="-5.555555555555555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0185067526415994E-16"/>
              <c:y val="-6.018518518518518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
              <c:y val="-4.629629629629638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
              <c:y val="-5.555555555555555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
              <c:y val="-0.2037037037037037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777777777777676E-3"/>
              <c:y val="-5.555555555555555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
              <c:y val="-7.40740740740740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
              <c:y val="-5.555555555555564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
              <c:y val="-5.092592592592601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5462668816039986E-17"/>
              <c:y val="-6.944444444444444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
              <c:y val="-4.629629629629638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
              <c:y val="-4.629629629629638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5462668816039986E-17"/>
              <c:y val="-6.944444444444444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
              <c:y val="-5.092592592592601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
              <c:y val="-5.555555555555564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
              <c:y val="-7.40740740740740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777777777777676E-3"/>
              <c:y val="-5.555555555555555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
              <c:y val="-0.2037037037037037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
              <c:y val="-5.555555555555555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
              <c:y val="-4.629629629629638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0185067526415994E-16"/>
              <c:y val="-6.018518518518518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0185067526415994E-16"/>
              <c:y val="-5.555555555555555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
              <c:y val="-4.629629629629638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5462668816039986E-17"/>
              <c:y val="-6.944444444444444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
              <c:y val="-5.092592592592601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
              <c:y val="-5.555555555555564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
              <c:y val="-7.40740740740740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777777777777676E-3"/>
              <c:y val="-5.555555555555555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
              <c:y val="-0.2037037037037037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
              <c:y val="-5.555555555555555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
              <c:y val="-4.629629629629638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0185067526415994E-16"/>
              <c:y val="-6.018518518518518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0185067526415994E-16"/>
              <c:y val="-5.555555555555555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665883944409704"/>
          <c:y val="0.17735892388451444"/>
          <c:w val="0.81969546148708716"/>
          <c:h val="0.43407626130067073"/>
        </c:manualLayout>
      </c:layout>
      <c:areaChart>
        <c:grouping val="standard"/>
        <c:varyColors val="0"/>
        <c:ser>
          <c:idx val="0"/>
          <c:order val="0"/>
          <c:tx>
            <c:strRef>
              <c:f>'Type Wise Number of Sellers'!$B$3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B9F8-47BC-BBB5-C5A8C44DF49C}"/>
              </c:ext>
            </c:extLst>
          </c:dPt>
          <c:dPt>
            <c:idx val="1"/>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B9F8-47BC-BBB5-C5A8C44DF49C}"/>
              </c:ext>
            </c:extLst>
          </c:dPt>
          <c:dPt>
            <c:idx val="2"/>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B9F8-47BC-BBB5-C5A8C44DF49C}"/>
              </c:ext>
            </c:extLst>
          </c:dPt>
          <c:dPt>
            <c:idx val="3"/>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B9F8-47BC-BBB5-C5A8C44DF49C}"/>
              </c:ext>
            </c:extLst>
          </c:dPt>
          <c:dPt>
            <c:idx val="4"/>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B9F8-47BC-BBB5-C5A8C44DF49C}"/>
              </c:ext>
            </c:extLst>
          </c:dPt>
          <c:dPt>
            <c:idx val="5"/>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B9F8-47BC-BBB5-C5A8C44DF49C}"/>
              </c:ext>
            </c:extLst>
          </c:dPt>
          <c:dPt>
            <c:idx val="6"/>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B9F8-47BC-BBB5-C5A8C44DF49C}"/>
              </c:ext>
            </c:extLst>
          </c:dPt>
          <c:dPt>
            <c:idx val="7"/>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B9F8-47BC-BBB5-C5A8C44DF49C}"/>
              </c:ext>
            </c:extLst>
          </c:dPt>
          <c:dPt>
            <c:idx val="8"/>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B9F8-47BC-BBB5-C5A8C44DF49C}"/>
              </c:ext>
            </c:extLst>
          </c:dPt>
          <c:dPt>
            <c:idx val="9"/>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B9F8-47BC-BBB5-C5A8C44DF49C}"/>
              </c:ext>
            </c:extLst>
          </c:dPt>
          <c:dPt>
            <c:idx val="1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5-B9F8-47BC-BBB5-C5A8C44DF49C}"/>
              </c:ext>
            </c:extLst>
          </c:dPt>
          <c:dLbls>
            <c:dLbl>
              <c:idx val="0"/>
              <c:layout>
                <c:manualLayout>
                  <c:x val="0"/>
                  <c:y val="-4.629629629629638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B9F8-47BC-BBB5-C5A8C44DF49C}"/>
                </c:ext>
              </c:extLst>
            </c:dLbl>
            <c:dLbl>
              <c:idx val="1"/>
              <c:layout>
                <c:manualLayout>
                  <c:x val="2.5462668816039986E-17"/>
                  <c:y val="-6.944444444444444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B9F8-47BC-BBB5-C5A8C44DF49C}"/>
                </c:ext>
              </c:extLst>
            </c:dLbl>
            <c:dLbl>
              <c:idx val="2"/>
              <c:layout>
                <c:manualLayout>
                  <c:x val="0"/>
                  <c:y val="-5.092592592592601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B9F8-47BC-BBB5-C5A8C44DF49C}"/>
                </c:ext>
              </c:extLst>
            </c:dLbl>
            <c:dLbl>
              <c:idx val="3"/>
              <c:layout>
                <c:manualLayout>
                  <c:x val="0"/>
                  <c:y val="-5.555555555555564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B9F8-47BC-BBB5-C5A8C44DF49C}"/>
                </c:ext>
              </c:extLst>
            </c:dLbl>
            <c:dLbl>
              <c:idx val="4"/>
              <c:layout>
                <c:manualLayout>
                  <c:x val="0"/>
                  <c:y val="-7.40740740740740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B9F8-47BC-BBB5-C5A8C44DF49C}"/>
                </c:ext>
              </c:extLst>
            </c:dLbl>
            <c:dLbl>
              <c:idx val="5"/>
              <c:layout>
                <c:manualLayout>
                  <c:x val="2.777777777777676E-3"/>
                  <c:y val="-5.555555555555555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B9F8-47BC-BBB5-C5A8C44DF49C}"/>
                </c:ext>
              </c:extLst>
            </c:dLbl>
            <c:dLbl>
              <c:idx val="6"/>
              <c:layout>
                <c:manualLayout>
                  <c:x val="0"/>
                  <c:y val="-0.2037037037037037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B9F8-47BC-BBB5-C5A8C44DF49C}"/>
                </c:ext>
              </c:extLst>
            </c:dLbl>
            <c:dLbl>
              <c:idx val="7"/>
              <c:layout>
                <c:manualLayout>
                  <c:x val="0"/>
                  <c:y val="-5.555555555555555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B9F8-47BC-BBB5-C5A8C44DF49C}"/>
                </c:ext>
              </c:extLst>
            </c:dLbl>
            <c:dLbl>
              <c:idx val="8"/>
              <c:layout>
                <c:manualLayout>
                  <c:x val="0"/>
                  <c:y val="-4.629629629629638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B9F8-47BC-BBB5-C5A8C44DF49C}"/>
                </c:ext>
              </c:extLst>
            </c:dLbl>
            <c:dLbl>
              <c:idx val="9"/>
              <c:layout>
                <c:manualLayout>
                  <c:x val="-1.0185067526415994E-16"/>
                  <c:y val="-6.018518518518518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B9F8-47BC-BBB5-C5A8C44DF49C}"/>
                </c:ext>
              </c:extLst>
            </c:dLbl>
            <c:dLbl>
              <c:idx val="10"/>
              <c:layout>
                <c:manualLayout>
                  <c:x val="-1.0185067526415994E-16"/>
                  <c:y val="-5.555555555555555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B9F8-47BC-BBB5-C5A8C44DF49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'Type Wise Number of Sellers'!$A$4:$A$14</c:f>
              <c:strCache>
                <c:ptCount val="11"/>
                <c:pt idx="0">
                  <c:v> Air purifier plant</c:v>
                </c:pt>
                <c:pt idx="1">
                  <c:v> Bamboo</c:v>
                </c:pt>
                <c:pt idx="2">
                  <c:v> Bonsai</c:v>
                </c:pt>
                <c:pt idx="3">
                  <c:v> Creepers and Climbers</c:v>
                </c:pt>
                <c:pt idx="4">
                  <c:v> Flower</c:v>
                </c:pt>
                <c:pt idx="5">
                  <c:v> Foliage</c:v>
                </c:pt>
                <c:pt idx="6">
                  <c:v> Fruit</c:v>
                </c:pt>
                <c:pt idx="7">
                  <c:v> Herb</c:v>
                </c:pt>
                <c:pt idx="8">
                  <c:v> Shrub</c:v>
                </c:pt>
                <c:pt idx="9">
                  <c:v> Succulent</c:v>
                </c:pt>
                <c:pt idx="10">
                  <c:v> Vegetable</c:v>
                </c:pt>
              </c:strCache>
            </c:strRef>
          </c:cat>
          <c:val>
            <c:numRef>
              <c:f>'Type Wise Number of Sellers'!$B$4:$B$14</c:f>
              <c:numCache>
                <c:formatCode>General</c:formatCode>
                <c:ptCount val="11"/>
                <c:pt idx="0">
                  <c:v>4</c:v>
                </c:pt>
                <c:pt idx="1">
                  <c:v>5</c:v>
                </c:pt>
                <c:pt idx="2">
                  <c:v>1</c:v>
                </c:pt>
                <c:pt idx="3">
                  <c:v>1</c:v>
                </c:pt>
                <c:pt idx="4">
                  <c:v>23</c:v>
                </c:pt>
                <c:pt idx="5">
                  <c:v>2</c:v>
                </c:pt>
                <c:pt idx="6">
                  <c:v>76</c:v>
                </c:pt>
                <c:pt idx="7">
                  <c:v>5</c:v>
                </c:pt>
                <c:pt idx="8">
                  <c:v>7</c:v>
                </c:pt>
                <c:pt idx="9">
                  <c:v>11</c:v>
                </c:pt>
                <c:pt idx="10">
                  <c:v>2</c:v>
                </c:pt>
              </c:numCache>
            </c:numRef>
          </c:val>
          <c:extLst>
            <c:ext xmlns:c16="http://schemas.microsoft.com/office/drawing/2014/chart" uri="{C3380CC4-5D6E-409C-BE32-E72D297353CC}">
              <c16:uniqueId val="{0000000D-A76C-43C9-BCAF-9AC4288AF43E}"/>
            </c:ext>
          </c:extLst>
        </c:ser>
        <c:dLbls>
          <c:showLegendKey val="0"/>
          <c:showVal val="1"/>
          <c:showCatName val="0"/>
          <c:showSerName val="0"/>
          <c:showPercent val="0"/>
          <c:showBubbleSize val="0"/>
        </c:dLbls>
        <c:axId val="1063732592"/>
        <c:axId val="1063729712"/>
      </c:areaChart>
      <c:catAx>
        <c:axId val="1063732592"/>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63729712"/>
        <c:crosses val="autoZero"/>
        <c:auto val="1"/>
        <c:lblAlgn val="ctr"/>
        <c:lblOffset val="100"/>
        <c:noMultiLvlLbl val="0"/>
      </c:catAx>
      <c:valAx>
        <c:axId val="1063729712"/>
        <c:scaling>
          <c:orientation val="minMax"/>
        </c:scaling>
        <c:delete val="1"/>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crossAx val="1063732592"/>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_xlchart.v1.0</cx:f>
      </cx:numDim>
    </cx:data>
    <cx:data id="1">
      <cx:numDim type="val">
        <cx:f>_xlchart.v1.1</cx:f>
      </cx:numDim>
    </cx:data>
    <cx:data id="2">
      <cx:numDim type="val">
        <cx:f>_xlchart.v1.2</cx:f>
      </cx:numDim>
    </cx:data>
  </cx:chartData>
  <cx:chart>
    <cx:title pos="t" align="ctr" overlay="0"/>
    <cx:plotArea>
      <cx:plotAreaRegion>
        <cx:series layoutId="boxWhisker" uniqueId="{2A2E1CE3-389B-4120-B167-213992C180D4}">
          <cx:dataId val="0"/>
          <cx:layoutPr>
            <cx:visibility meanLine="1" meanMarker="1" nonoutliers="0" outliers="1"/>
            <cx:statistics quartileMethod="exclusive"/>
          </cx:layoutPr>
        </cx:series>
        <cx:series layoutId="boxWhisker" uniqueId="{8FB7EF1E-16E1-4414-BEEA-C7811CA81B13}">
          <cx:dataId val="1"/>
          <cx:layoutPr>
            <cx:visibility meanLine="1" meanMarker="1" nonoutliers="0" outliers="1"/>
            <cx:statistics quartileMethod="exclusive"/>
          </cx:layoutPr>
        </cx:series>
        <cx:series layoutId="boxWhisker" uniqueId="{0E66E9FD-DE9F-46F2-BE3D-A5D13B820B27}">
          <cx:dataId val="2"/>
          <cx:layoutPr>
            <cx:visibility meanLine="1" meanMarker="1" nonoutliers="0" outliers="1"/>
            <cx:statistics quartileMethod="exclusive"/>
          </cx:layoutPr>
        </cx:series>
      </cx:plotAreaRegion>
      <cx:axis id="0">
        <cx:catScaling gapWidth="1.5"/>
        <cx:tickLabels/>
      </cx:axis>
      <cx:axis id="1">
        <cx:valScaling/>
        <cx:majorGridlines/>
        <cx:tickLabels/>
      </cx:axis>
    </cx:plotArea>
    <cx:legend pos="b" align="ctr" overlay="0">
      <cx:txPr>
        <a:bodyPr spcFirstLastPara="1" vertOverflow="ellipsis" horzOverflow="overflow" wrap="square" lIns="0" tIns="0" rIns="0" bIns="0" anchor="ctr" anchorCtr="1"/>
        <a:lstStyle/>
        <a:p>
          <a:pPr algn="ctr" rtl="0">
            <a:defRPr>
              <a:solidFill>
                <a:schemeClr val="bg1"/>
              </a:solidFill>
            </a:defRPr>
          </a:pPr>
          <a:endParaRPr lang="en-US" sz="900" b="0" i="0" u="none" strike="noStrike" baseline="0">
            <a:solidFill>
              <a:schemeClr val="bg1"/>
            </a:solidFill>
            <a:latin typeface="Calibri" panose="020F0502020204030204"/>
          </a:endParaRPr>
        </a:p>
      </cx:txPr>
    </cx:legend>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_xlchart.v1.3</cx:f>
      </cx:numDim>
    </cx:data>
    <cx:data id="1">
      <cx:numDim type="val">
        <cx:f>_xlchart.v1.4</cx:f>
      </cx:numDim>
    </cx:data>
    <cx:data id="2">
      <cx:numDim type="val">
        <cx:f>_xlchart.v1.5</cx:f>
      </cx:numDim>
    </cx:data>
  </cx:chartData>
  <cx:chart>
    <cx:title pos="t" align="ctr" overlay="0">
      <cx:tx>
        <cx:txData>
          <cx:v>Prices</cx:v>
        </cx:txData>
      </cx:tx>
      <cx:txPr>
        <a:bodyPr spcFirstLastPara="1" vertOverflow="ellipsis" horzOverflow="overflow" wrap="square" lIns="0" tIns="0" rIns="0" bIns="0" anchor="ctr" anchorCtr="1"/>
        <a:lstStyle/>
        <a:p>
          <a:pPr algn="ctr" rtl="0">
            <a:defRPr/>
          </a:pPr>
          <a:r>
            <a:rPr lang="en-US" sz="1600" b="1" i="0" u="none" strike="noStrike" spc="100" baseline="0">
              <a:solidFill>
                <a:sysClr val="window" lastClr="FFFFFF">
                  <a:lumMod val="95000"/>
                </a:sysClr>
              </a:solidFill>
              <a:effectLst>
                <a:outerShdw blurRad="50800" dist="38100" dir="5400000" algn="t" rotWithShape="0">
                  <a:prstClr val="black">
                    <a:alpha val="40000"/>
                  </a:prstClr>
                </a:outerShdw>
              </a:effectLst>
              <a:latin typeface="Calibri" panose="020F0502020204030204"/>
            </a:rPr>
            <a:t>Prices</a:t>
          </a:r>
        </a:p>
      </cx:txPr>
    </cx:title>
    <cx:plotArea>
      <cx:plotAreaRegion>
        <cx:series layoutId="boxWhisker" uniqueId="{2A2E1CE3-389B-4120-B167-213992C180D4}">
          <cx:dataId val="0"/>
          <cx:layoutPr>
            <cx:visibility meanLine="1" meanMarker="1" nonoutliers="0" outliers="1"/>
            <cx:statistics quartileMethod="exclusive"/>
          </cx:layoutPr>
        </cx:series>
        <cx:series layoutId="boxWhisker" uniqueId="{8FB7EF1E-16E1-4414-BEEA-C7811CA81B13}">
          <cx:dataId val="1"/>
          <cx:layoutPr>
            <cx:visibility meanLine="1" meanMarker="1" nonoutliers="0" outliers="1"/>
            <cx:statistics quartileMethod="exclusive"/>
          </cx:layoutPr>
        </cx:series>
        <cx:series layoutId="boxWhisker" uniqueId="{0E66E9FD-DE9F-46F2-BE3D-A5D13B820B27}">
          <cx:dataId val="2"/>
          <cx:layoutPr>
            <cx:visibility meanLine="1" meanMarker="1" nonoutliers="0" outliers="1"/>
            <cx:statistics quartileMethod="exclusive"/>
          </cx:layoutPr>
        </cx:series>
      </cx:plotAreaRegion>
      <cx:axis id="0">
        <cx:catScaling gapWidth="1.5"/>
        <cx:tickLabels/>
      </cx:axis>
      <cx:axis id="1">
        <cx:valScaling/>
        <cx:majorGridlines/>
        <cx:tickLabels/>
      </cx:axis>
    </cx:plotArea>
    <cx:legend pos="b" align="ctr" overlay="0">
      <cx:txPr>
        <a:bodyPr spcFirstLastPara="1" vertOverflow="ellipsis" horzOverflow="overflow" wrap="square" lIns="0" tIns="0" rIns="0" bIns="0" anchor="ctr" anchorCtr="1"/>
        <a:lstStyle/>
        <a:p>
          <a:pPr algn="ctr" rtl="0">
            <a:defRPr>
              <a:solidFill>
                <a:schemeClr val="bg1"/>
              </a:solidFill>
            </a:defRPr>
          </a:pPr>
          <a:endParaRPr lang="en-US" sz="900" b="0" i="0" u="none" strike="noStrike" baseline="0">
            <a:solidFill>
              <a:schemeClr val="bg1"/>
            </a:solidFill>
            <a:latin typeface="Calibri" panose="020F0502020204030204"/>
          </a:endParaRPr>
        </a:p>
      </cx:txPr>
    </cx:legend>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numDim type="val">
        <cx:f>_xlchart.v1.13</cx:f>
      </cx:numDim>
    </cx:data>
  </cx:chartData>
  <cx:chart>
    <cx:title pos="t" align="ctr" overlay="0">
      <cx:tx>
        <cx:txData>
          <cx:v>Original Price</cx:v>
        </cx:txData>
      </cx:tx>
      <cx:txPr>
        <a:bodyPr spcFirstLastPara="1" vertOverflow="ellipsis" horzOverflow="overflow" wrap="square" lIns="0" tIns="0" rIns="0" bIns="0" anchor="ctr" anchorCtr="1"/>
        <a:lstStyle/>
        <a:p>
          <a:pPr algn="ctr" rtl="0">
            <a:defRPr b="1">
              <a:solidFill>
                <a:schemeClr val="tx1"/>
              </a:solidFill>
            </a:defRPr>
          </a:pPr>
          <a:r>
            <a:rPr lang="en-US" sz="2000" b="1" i="0" u="none" strike="noStrike" baseline="0">
              <a:solidFill>
                <a:schemeClr val="tx1"/>
              </a:solidFill>
              <a:latin typeface="Calibri" panose="020F0502020204030204"/>
            </a:rPr>
            <a:t>Original Price</a:t>
          </a:r>
        </a:p>
      </cx:txPr>
    </cx:title>
    <cx:plotArea>
      <cx:plotAreaRegion>
        <cx:series layoutId="boxWhisker" uniqueId="{5B97D9DF-A173-48DC-BDA8-F269CD9EAF0E}">
          <cx:dataLabels>
            <cx:txPr>
              <a:bodyPr spcFirstLastPara="1" vertOverflow="ellipsis" horzOverflow="overflow" wrap="square" lIns="0" tIns="0" rIns="0" bIns="0" anchor="ctr" anchorCtr="1"/>
              <a:lstStyle/>
              <a:p>
                <a:pPr algn="ctr" rtl="0">
                  <a:defRPr sz="600">
                    <a:solidFill>
                      <a:schemeClr val="tx1"/>
                    </a:solidFill>
                  </a:defRPr>
                </a:pPr>
                <a:endParaRPr lang="en-US" sz="600" b="0" i="0" u="none" strike="noStrike" baseline="0">
                  <a:solidFill>
                    <a:schemeClr val="tx1"/>
                  </a:solidFill>
                  <a:latin typeface="Calibri" panose="020F0502020204030204"/>
                </a:endParaRPr>
              </a:p>
            </cx:txPr>
            <cx:visibility seriesName="0" categoryName="0" value="1"/>
            <cx:separator>, </cx:separator>
            <cx:dataLabel idx="0">
              <cx:txPr>
                <a:bodyPr spcFirstLastPara="1" vertOverflow="ellipsis" horzOverflow="overflow" wrap="square" lIns="0" tIns="0" rIns="0" bIns="0" anchor="ctr" anchorCtr="1"/>
                <a:lstStyle/>
                <a:p>
                  <a:pPr algn="ctr" rtl="0">
                    <a:defRPr/>
                  </a:pPr>
                  <a:r>
                    <a:rPr lang="en-US" sz="600" b="0" i="0" u="none" strike="noStrike" baseline="0">
                      <a:solidFill>
                        <a:schemeClr val="tx1"/>
                      </a:solidFill>
                      <a:latin typeface="Calibri" panose="020F0502020204030204"/>
                    </a:rPr>
                    <a:t>₹ 149.00</a:t>
                  </a:r>
                </a:p>
              </cx:txPr>
            </cx:dataLabel>
            <cx:dataLabel idx="140">
              <cx:txPr>
                <a:bodyPr spcFirstLastPara="1" vertOverflow="ellipsis" horzOverflow="overflow" wrap="square" lIns="0" tIns="0" rIns="0" bIns="0" anchor="ctr" anchorCtr="1"/>
                <a:lstStyle/>
                <a:p>
                  <a:pPr algn="ctr" rtl="0">
                    <a:defRPr>
                      <a:solidFill>
                        <a:schemeClr val="tx1"/>
                      </a:solidFill>
                    </a:defRPr>
                  </a:pPr>
                  <a:r>
                    <a:rPr lang="en-US" sz="600" b="0" i="0" u="none" strike="noStrike" baseline="0">
                      <a:solidFill>
                        <a:schemeClr val="tx1"/>
                      </a:solidFill>
                      <a:latin typeface="Calibri" panose="020F0502020204030204"/>
                    </a:rPr>
                    <a:t>₹ 458.36</a:t>
                  </a:r>
                </a:p>
              </cx:txPr>
            </cx:dataLabel>
          </cx:dataLabels>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numDim type="val">
        <cx:f>_xlchart.v1.12</cx:f>
      </cx:numDim>
    </cx:data>
  </cx:chartData>
  <cx:chart>
    <cx:title pos="t" align="ctr" overlay="0">
      <cx:tx>
        <cx:txData>
          <cx:v>Discount</cx:v>
        </cx:txData>
      </cx:tx>
      <cx:txPr>
        <a:bodyPr spcFirstLastPara="1" vertOverflow="ellipsis" horzOverflow="overflow" wrap="square" lIns="0" tIns="0" rIns="0" bIns="0" anchor="ctr" anchorCtr="1"/>
        <a:lstStyle/>
        <a:p>
          <a:pPr algn="ctr" rtl="0">
            <a:defRPr/>
          </a:pPr>
          <a:r>
            <a:rPr lang="en-US" sz="2000" b="1" i="0" u="none" strike="noStrike" baseline="0">
              <a:solidFill>
                <a:schemeClr val="tx1"/>
              </a:solidFill>
              <a:latin typeface="Calibri" panose="020F0502020204030204"/>
            </a:rPr>
            <a:t>Discount</a:t>
          </a:r>
        </a:p>
      </cx:txPr>
    </cx:title>
    <cx:plotArea>
      <cx:plotAreaRegion>
        <cx:series layoutId="boxWhisker" uniqueId="{876BB38B-AF34-4162-A922-8FC4213FB12C}">
          <cx:dataLabels>
            <cx:txPr>
              <a:bodyPr spcFirstLastPara="1" vertOverflow="ellipsis" horzOverflow="overflow" wrap="square" lIns="0" tIns="0" rIns="0" bIns="0" anchor="ctr" anchorCtr="1"/>
              <a:lstStyle/>
              <a:p>
                <a:pPr algn="ctr" rtl="0">
                  <a:defRPr sz="600">
                    <a:solidFill>
                      <a:schemeClr val="tx1"/>
                    </a:solidFill>
                  </a:defRPr>
                </a:pPr>
                <a:endParaRPr lang="en-US" sz="600" b="0" i="0" u="none" strike="noStrike" baseline="0">
                  <a:solidFill>
                    <a:schemeClr val="tx1"/>
                  </a:solidFill>
                  <a:latin typeface="Calibri" panose="020F0502020204030204"/>
                </a:endParaRPr>
              </a:p>
            </cx:txPr>
            <cx:visibility seriesName="0" categoryName="0" value="1"/>
          </cx:dataLabels>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5.xml><?xml version="1.0" encoding="utf-8"?>
<cx:chartSpace xmlns:a="http://schemas.openxmlformats.org/drawingml/2006/main" xmlns:r="http://schemas.openxmlformats.org/officeDocument/2006/relationships" xmlns:cx="http://schemas.microsoft.com/office/drawing/2014/chartex">
  <cx:chartData>
    <cx:data id="0">
      <cx:numDim type="val">
        <cx:f>_xlchart.v1.17</cx:f>
      </cx:numDim>
    </cx:data>
  </cx:chartData>
  <cx:chart>
    <cx:title pos="t" align="ctr" overlay="0">
      <cx:tx>
        <cx:txData>
          <cx:v>Special Price</cx:v>
        </cx:txData>
      </cx:tx>
      <cx:txPr>
        <a:bodyPr spcFirstLastPara="1" vertOverflow="ellipsis" horzOverflow="overflow" wrap="square" lIns="0" tIns="0" rIns="0" bIns="0" anchor="ctr" anchorCtr="1"/>
        <a:lstStyle/>
        <a:p>
          <a:pPr algn="ctr" rtl="0">
            <a:defRPr/>
          </a:pPr>
          <a:r>
            <a:rPr lang="en-US" sz="2000" b="1" i="0" u="none" strike="noStrike" baseline="0">
              <a:solidFill>
                <a:schemeClr val="tx1"/>
              </a:solidFill>
              <a:latin typeface="Calibri" panose="020F0502020204030204"/>
            </a:rPr>
            <a:t>Special Price</a:t>
          </a:r>
        </a:p>
      </cx:txPr>
    </cx:title>
    <cx:plotArea>
      <cx:plotAreaRegion>
        <cx:series layoutId="boxWhisker" uniqueId="{29DBF928-01FC-4040-A2F7-CEA505A2615C}">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6.xml><?xml version="1.0" encoding="utf-8"?>
<cx:chartSpace xmlns:a="http://schemas.openxmlformats.org/drawingml/2006/main" xmlns:r="http://schemas.openxmlformats.org/officeDocument/2006/relationships" xmlns:cx="http://schemas.microsoft.com/office/drawing/2014/chartex">
  <cx:chartData>
    <cx:data id="0">
      <cx:numDim type="val">
        <cx:f>_xlchart.v1.16</cx:f>
      </cx:numDim>
    </cx:data>
  </cx:chartData>
  <cx:chart>
    <cx:title pos="t" align="ctr" overlay="0">
      <cx:tx>
        <cx:txData>
          <cx:v>Original Price</cx:v>
        </cx:txData>
      </cx:tx>
      <cx:txPr>
        <a:bodyPr spcFirstLastPara="1" vertOverflow="ellipsis" horzOverflow="overflow" wrap="square" lIns="0" tIns="0" rIns="0" bIns="0" anchor="ctr" anchorCtr="1"/>
        <a:lstStyle/>
        <a:p>
          <a:pPr algn="ctr" rtl="0">
            <a:defRPr/>
          </a:pPr>
          <a:r>
            <a:rPr lang="en-US" sz="1400" b="1" i="0" u="none" strike="noStrike" baseline="0">
              <a:solidFill>
                <a:schemeClr val="tx1"/>
              </a:solidFill>
              <a:latin typeface="Calibri" panose="020F0502020204030204"/>
            </a:rPr>
            <a:t>Original Price</a:t>
          </a:r>
        </a:p>
      </cx:txPr>
    </cx:title>
    <cx:plotArea>
      <cx:plotAreaRegion>
        <cx:series layoutId="clusteredColumn" uniqueId="{0C5097EE-F59E-4E76-B6F0-DE7E13387BC7}">
          <cx:dataLabels>
            <cx:visibility seriesName="0" categoryName="0" value="1"/>
          </cx:dataLabels>
          <cx:dataId val="0"/>
          <cx:layoutPr>
            <cx:binning intervalClosed="r"/>
          </cx:layoutPr>
        </cx:series>
      </cx:plotAreaRegion>
      <cx:axis id="0">
        <cx:catScaling gapWidth="0"/>
        <cx:tickLabels/>
      </cx:axis>
      <cx:axis id="1">
        <cx:valScaling/>
        <cx:majorGridlines/>
        <cx:tickLabels/>
      </cx:axis>
    </cx:plotArea>
  </cx:chart>
</cx:chartSpace>
</file>

<file path=xl/charts/chartEx7.xml><?xml version="1.0" encoding="utf-8"?>
<cx:chartSpace xmlns:a="http://schemas.openxmlformats.org/drawingml/2006/main" xmlns:r="http://schemas.openxmlformats.org/officeDocument/2006/relationships" xmlns:cx="http://schemas.microsoft.com/office/drawing/2014/chartex">
  <cx:chartData>
    <cx:data id="0">
      <cx:numDim type="val">
        <cx:f>_xlchart.v1.14</cx:f>
      </cx:numDim>
    </cx:data>
  </cx:chartData>
  <cx:chart>
    <cx:title pos="t" align="ctr" overlay="0">
      <cx:tx>
        <cx:txData>
          <cx:v>Discount</cx:v>
        </cx:txData>
      </cx:tx>
      <cx:txPr>
        <a:bodyPr spcFirstLastPara="1" vertOverflow="ellipsis" horzOverflow="overflow" wrap="square" lIns="0" tIns="0" rIns="0" bIns="0" anchor="ctr" anchorCtr="1"/>
        <a:lstStyle/>
        <a:p>
          <a:pPr algn="ctr" rtl="0">
            <a:defRPr/>
          </a:pPr>
          <a:r>
            <a:rPr lang="en-US" sz="1400" b="1" i="0" u="none" strike="noStrike" baseline="0">
              <a:solidFill>
                <a:schemeClr val="tx1"/>
              </a:solidFill>
              <a:latin typeface="Calibri" panose="020F0502020204030204"/>
            </a:rPr>
            <a:t>Discount</a:t>
          </a:r>
        </a:p>
      </cx:txPr>
    </cx:title>
    <cx:plotArea>
      <cx:plotAreaRegion>
        <cx:series layoutId="clusteredColumn" uniqueId="{0CFDDC05-A367-4E04-B227-32072FDAD0F2}">
          <cx:dataLabels>
            <cx:visibility seriesName="0" categoryName="0" value="1"/>
          </cx:dataLabels>
          <cx:dataId val="0"/>
          <cx:layoutPr>
            <cx:binning intervalClosed="r"/>
          </cx:layoutPr>
        </cx:series>
      </cx:plotAreaRegion>
      <cx:axis id="0">
        <cx:catScaling gapWidth="0"/>
        <cx:tickLabels/>
      </cx:axis>
      <cx:axis id="1">
        <cx:valScaling/>
        <cx:majorGridlines/>
        <cx:tickLabels/>
      </cx:axis>
    </cx:plotArea>
  </cx:chart>
</cx:chartSpace>
</file>

<file path=xl/charts/chartEx8.xml><?xml version="1.0" encoding="utf-8"?>
<cx:chartSpace xmlns:a="http://schemas.openxmlformats.org/drawingml/2006/main" xmlns:r="http://schemas.openxmlformats.org/officeDocument/2006/relationships" xmlns:cx="http://schemas.microsoft.com/office/drawing/2014/chartex">
  <cx:chartData>
    <cx:data id="0">
      <cx:numDim type="val">
        <cx:f>_xlchart.v1.15</cx:f>
      </cx:numDim>
    </cx:data>
  </cx:chartData>
  <cx:chart>
    <cx:title pos="t" align="ctr" overlay="0">
      <cx:tx>
        <cx:txData>
          <cx:v>Special Price</cx:v>
        </cx:txData>
      </cx:tx>
      <cx:txPr>
        <a:bodyPr spcFirstLastPara="1" vertOverflow="ellipsis" horzOverflow="overflow" wrap="square" lIns="0" tIns="0" rIns="0" bIns="0" anchor="ctr" anchorCtr="1"/>
        <a:lstStyle/>
        <a:p>
          <a:pPr algn="ctr" rtl="0">
            <a:defRPr/>
          </a:pPr>
          <a:r>
            <a:rPr lang="en-US" sz="1400" b="1" i="0" u="none" strike="noStrike" baseline="0">
              <a:solidFill>
                <a:schemeClr val="tx1"/>
              </a:solidFill>
              <a:latin typeface="Calibri" panose="020F0502020204030204"/>
            </a:rPr>
            <a:t>Special Price</a:t>
          </a:r>
        </a:p>
      </cx:txPr>
    </cx:title>
    <cx:plotArea>
      <cx:plotAreaRegion>
        <cx:series layoutId="clusteredColumn" uniqueId="{D2D2696E-17C3-49F6-96A1-8349400396ED}">
          <cx:dataLabels>
            <cx:visibility seriesName="0" categoryName="0" value="1"/>
          </cx:dataLabels>
          <cx:dataId val="0"/>
          <cx:layoutPr>
            <cx:binning intervalClosed="r"/>
          </cx:layoutPr>
        </cx:series>
      </cx:plotAreaRegion>
      <cx:axis id="0">
        <cx:catScaling gapWidth="0"/>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8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3.xml><?xml version="1.0" encoding="utf-8"?>
<cs:chartStyle xmlns:cs="http://schemas.microsoft.com/office/drawing/2012/chartStyle" xmlns:a="http://schemas.openxmlformats.org/drawingml/2006/main" id="409">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lt1"/>
    </cs:fontRef>
    <cs:spPr>
      <a:ln>
        <a:solidFill>
          <a:schemeClr val="phClr"/>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14.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5.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6.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7.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8.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9.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8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409">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lt1"/>
    </cs:fontRef>
    <cs:spPr>
      <a:ln>
        <a:solidFill>
          <a:schemeClr val="phClr"/>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3" Type="http://schemas.microsoft.com/office/2014/relationships/chartEx" Target="../charts/chartEx5.xml"/><Relationship Id="rId2" Type="http://schemas.microsoft.com/office/2014/relationships/chartEx" Target="../charts/chartEx4.xml"/><Relationship Id="rId1" Type="http://schemas.microsoft.com/office/2014/relationships/chartEx" Target="../charts/chartEx3.xml"/><Relationship Id="rId6" Type="http://schemas.microsoft.com/office/2014/relationships/chartEx" Target="../charts/chartEx8.xml"/><Relationship Id="rId5" Type="http://schemas.microsoft.com/office/2014/relationships/chartEx" Target="../charts/chartEx7.xml"/><Relationship Id="rId4" Type="http://schemas.microsoft.com/office/2014/relationships/chartEx" Target="../charts/chartEx6.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8.xml.rels><?xml version="1.0" encoding="UTF-8" standalone="yes"?>
<Relationships xmlns="http://schemas.openxmlformats.org/package/2006/relationships"><Relationship Id="rId1" Type="http://schemas.microsoft.com/office/2014/relationships/chartEx" Target="../charts/chartEx1.xml"/></Relationships>
</file>

<file path=xl/drawings/_rels/drawing9.xml.rels><?xml version="1.0" encoding="UTF-8" standalone="yes"?>
<Relationships xmlns="http://schemas.openxmlformats.org/package/2006/relationships"><Relationship Id="rId3" Type="http://schemas.openxmlformats.org/officeDocument/2006/relationships/chart" Target="../charts/chart9.xml"/><Relationship Id="rId7" Type="http://schemas.openxmlformats.org/officeDocument/2006/relationships/chart" Target="../charts/chart12.xml"/><Relationship Id="rId2" Type="http://schemas.openxmlformats.org/officeDocument/2006/relationships/chart" Target="../charts/chart8.xml"/><Relationship Id="rId1" Type="http://schemas.openxmlformats.org/officeDocument/2006/relationships/chart" Target="../charts/chart7.xml"/><Relationship Id="rId6" Type="http://schemas.microsoft.com/office/2014/relationships/chartEx" Target="../charts/chartEx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4</xdr:col>
      <xdr:colOff>487680</xdr:colOff>
      <xdr:row>5</xdr:row>
      <xdr:rowOff>41910</xdr:rowOff>
    </xdr:from>
    <xdr:to>
      <xdr:col>12</xdr:col>
      <xdr:colOff>182880</xdr:colOff>
      <xdr:row>20</xdr:row>
      <xdr:rowOff>41910</xdr:rowOff>
    </xdr:to>
    <xdr:graphicFrame macro="">
      <xdr:nvGraphicFramePr>
        <xdr:cNvPr id="2" name="Chart 1">
          <a:extLst>
            <a:ext uri="{FF2B5EF4-FFF2-40B4-BE49-F238E27FC236}">
              <a16:creationId xmlns:a16="http://schemas.microsoft.com/office/drawing/2014/main" id="{0B48855B-0CCA-8CC8-23F7-BAEE470DD6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3</xdr:col>
      <xdr:colOff>6298</xdr:colOff>
      <xdr:row>2</xdr:row>
      <xdr:rowOff>182629</xdr:rowOff>
    </xdr:from>
    <xdr:to>
      <xdr:col>9</xdr:col>
      <xdr:colOff>235707</xdr:colOff>
      <xdr:row>18</xdr:row>
      <xdr:rowOff>174171</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2A376FEC-B151-40F7-96AF-59B837146E2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2033218" y="548389"/>
              <a:ext cx="3887009" cy="2932862"/>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12</xdr:col>
      <xdr:colOff>0</xdr:colOff>
      <xdr:row>3</xdr:row>
      <xdr:rowOff>0</xdr:rowOff>
    </xdr:from>
    <xdr:to>
      <xdr:col>19</xdr:col>
      <xdr:colOff>296333</xdr:colOff>
      <xdr:row>18</xdr:row>
      <xdr:rowOff>9676</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E15BAF92-0653-4694-BF9B-2B67AD99E36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8046720" y="556260"/>
              <a:ext cx="4563533" cy="2760496"/>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22</xdr:col>
      <xdr:colOff>0</xdr:colOff>
      <xdr:row>3</xdr:row>
      <xdr:rowOff>0</xdr:rowOff>
    </xdr:from>
    <xdr:to>
      <xdr:col>29</xdr:col>
      <xdr:colOff>296334</xdr:colOff>
      <xdr:row>18</xdr:row>
      <xdr:rowOff>9676</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1DACB2BD-399E-4B45-9B08-8127ACF8086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14287500" y="556260"/>
              <a:ext cx="4563534" cy="2760496"/>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xdr:col>
      <xdr:colOff>0</xdr:colOff>
      <xdr:row>22</xdr:row>
      <xdr:rowOff>180257</xdr:rowOff>
    </xdr:from>
    <xdr:to>
      <xdr:col>10</xdr:col>
      <xdr:colOff>360516</xdr:colOff>
      <xdr:row>46</xdr:row>
      <xdr:rowOff>16387</xdr:rowOff>
    </xdr:to>
    <mc:AlternateContent xmlns:mc="http://schemas.openxmlformats.org/markup-compatibility/2006">
      <mc:Choice xmlns:cx1="http://schemas.microsoft.com/office/drawing/2015/9/8/chartex" Requires="cx1">
        <xdr:graphicFrame macro="">
          <xdr:nvGraphicFramePr>
            <xdr:cNvPr id="5" name="Chart 4">
              <a:extLst>
                <a:ext uri="{FF2B5EF4-FFF2-40B4-BE49-F238E27FC236}">
                  <a16:creationId xmlns:a16="http://schemas.microsoft.com/office/drawing/2014/main" id="{D6F05CB5-43B8-4EE1-B33D-4729C6822DF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609600" y="4218857"/>
              <a:ext cx="6045036" cy="422525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11</xdr:col>
      <xdr:colOff>852128</xdr:colOff>
      <xdr:row>23</xdr:row>
      <xdr:rowOff>0</xdr:rowOff>
    </xdr:from>
    <xdr:to>
      <xdr:col>20</xdr:col>
      <xdr:colOff>417869</xdr:colOff>
      <xdr:row>45</xdr:row>
      <xdr:rowOff>49161</xdr:rowOff>
    </xdr:to>
    <mc:AlternateContent xmlns:mc="http://schemas.openxmlformats.org/markup-compatibility/2006">
      <mc:Choice xmlns:cx1="http://schemas.microsoft.com/office/drawing/2015/9/8/chartex" Requires="cx1">
        <xdr:graphicFrame macro="">
          <xdr:nvGraphicFramePr>
            <xdr:cNvPr id="6" name="Chart 5">
              <a:extLst>
                <a:ext uri="{FF2B5EF4-FFF2-40B4-BE49-F238E27FC236}">
                  <a16:creationId xmlns:a16="http://schemas.microsoft.com/office/drawing/2014/main" id="{B9E69D9B-FC1F-4B76-9D8D-6C39B7A1ABF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8045408" y="4221480"/>
              <a:ext cx="5295981" cy="4072521"/>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22</xdr:col>
      <xdr:colOff>606322</xdr:colOff>
      <xdr:row>22</xdr:row>
      <xdr:rowOff>180257</xdr:rowOff>
    </xdr:from>
    <xdr:to>
      <xdr:col>30</xdr:col>
      <xdr:colOff>376902</xdr:colOff>
      <xdr:row>42</xdr:row>
      <xdr:rowOff>98321</xdr:rowOff>
    </xdr:to>
    <mc:AlternateContent xmlns:mc="http://schemas.openxmlformats.org/markup-compatibility/2006">
      <mc:Choice xmlns:cx1="http://schemas.microsoft.com/office/drawing/2015/9/8/chartex" Requires="cx1">
        <xdr:graphicFrame macro="">
          <xdr:nvGraphicFramePr>
            <xdr:cNvPr id="7" name="Chart 6">
              <a:extLst>
                <a:ext uri="{FF2B5EF4-FFF2-40B4-BE49-F238E27FC236}">
                  <a16:creationId xmlns:a16="http://schemas.microsoft.com/office/drawing/2014/main" id="{3980301F-1EB2-43F8-914E-231B464821B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14893822" y="4218857"/>
              <a:ext cx="4647380" cy="3575664"/>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83820</xdr:colOff>
      <xdr:row>3</xdr:row>
      <xdr:rowOff>87630</xdr:rowOff>
    </xdr:from>
    <xdr:to>
      <xdr:col>11</xdr:col>
      <xdr:colOff>388620</xdr:colOff>
      <xdr:row>18</xdr:row>
      <xdr:rowOff>87630</xdr:rowOff>
    </xdr:to>
    <xdr:graphicFrame macro="">
      <xdr:nvGraphicFramePr>
        <xdr:cNvPr id="2" name="Chart 1">
          <a:extLst>
            <a:ext uri="{FF2B5EF4-FFF2-40B4-BE49-F238E27FC236}">
              <a16:creationId xmlns:a16="http://schemas.microsoft.com/office/drawing/2014/main" id="{D054168A-B189-3B8C-30B2-222EC67249B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556266</xdr:colOff>
      <xdr:row>1</xdr:row>
      <xdr:rowOff>87630</xdr:rowOff>
    </xdr:from>
    <xdr:to>
      <xdr:col>3</xdr:col>
      <xdr:colOff>2133606</xdr:colOff>
      <xdr:row>16</xdr:row>
      <xdr:rowOff>87630</xdr:rowOff>
    </xdr:to>
    <xdr:graphicFrame macro="">
      <xdr:nvGraphicFramePr>
        <xdr:cNvPr id="2" name="Chart 1">
          <a:extLst>
            <a:ext uri="{FF2B5EF4-FFF2-40B4-BE49-F238E27FC236}">
              <a16:creationId xmlns:a16="http://schemas.microsoft.com/office/drawing/2014/main" id="{5A71D325-1FFE-BAFF-C3CC-DA5EDB0BD9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411480</xdr:colOff>
      <xdr:row>7</xdr:row>
      <xdr:rowOff>95250</xdr:rowOff>
    </xdr:from>
    <xdr:to>
      <xdr:col>7</xdr:col>
      <xdr:colOff>243840</xdr:colOff>
      <xdr:row>22</xdr:row>
      <xdr:rowOff>95250</xdr:rowOff>
    </xdr:to>
    <xdr:graphicFrame macro="">
      <xdr:nvGraphicFramePr>
        <xdr:cNvPr id="2" name="Chart 1">
          <a:extLst>
            <a:ext uri="{FF2B5EF4-FFF2-40B4-BE49-F238E27FC236}">
              <a16:creationId xmlns:a16="http://schemas.microsoft.com/office/drawing/2014/main" id="{EB4C8294-2AE3-C84B-26DD-6640D4B3CE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198120</xdr:colOff>
      <xdr:row>7</xdr:row>
      <xdr:rowOff>41910</xdr:rowOff>
    </xdr:from>
    <xdr:to>
      <xdr:col>11</xdr:col>
      <xdr:colOff>502920</xdr:colOff>
      <xdr:row>22</xdr:row>
      <xdr:rowOff>41910</xdr:rowOff>
    </xdr:to>
    <xdr:graphicFrame macro="">
      <xdr:nvGraphicFramePr>
        <xdr:cNvPr id="2" name="Chart 1">
          <a:extLst>
            <a:ext uri="{FF2B5EF4-FFF2-40B4-BE49-F238E27FC236}">
              <a16:creationId xmlns:a16="http://schemas.microsoft.com/office/drawing/2014/main" id="{5F729190-00BD-3EF7-6D9E-E382E63FD4B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480060</xdr:colOff>
      <xdr:row>7</xdr:row>
      <xdr:rowOff>41910</xdr:rowOff>
    </xdr:from>
    <xdr:to>
      <xdr:col>11</xdr:col>
      <xdr:colOff>175260</xdr:colOff>
      <xdr:row>22</xdr:row>
      <xdr:rowOff>41910</xdr:rowOff>
    </xdr:to>
    <xdr:graphicFrame macro="">
      <xdr:nvGraphicFramePr>
        <xdr:cNvPr id="2" name="Chart 1">
          <a:extLst>
            <a:ext uri="{FF2B5EF4-FFF2-40B4-BE49-F238E27FC236}">
              <a16:creationId xmlns:a16="http://schemas.microsoft.com/office/drawing/2014/main" id="{2467467B-93C4-A454-CBCA-99F36C23C5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editAs="oneCell">
    <xdr:from>
      <xdr:col>22</xdr:col>
      <xdr:colOff>464820</xdr:colOff>
      <xdr:row>2</xdr:row>
      <xdr:rowOff>15240</xdr:rowOff>
    </xdr:from>
    <xdr:to>
      <xdr:col>26</xdr:col>
      <xdr:colOff>411480</xdr:colOff>
      <xdr:row>20</xdr:row>
      <xdr:rowOff>106680</xdr:rowOff>
    </xdr:to>
    <mc:AlternateContent xmlns:mc="http://schemas.openxmlformats.org/markup-compatibility/2006" xmlns:a14="http://schemas.microsoft.com/office/drawing/2010/main">
      <mc:Choice Requires="a14">
        <xdr:graphicFrame macro="">
          <xdr:nvGraphicFramePr>
            <xdr:cNvPr id="2" name="TYPE 1">
              <a:extLst>
                <a:ext uri="{FF2B5EF4-FFF2-40B4-BE49-F238E27FC236}">
                  <a16:creationId xmlns:a16="http://schemas.microsoft.com/office/drawing/2014/main" id="{A1B9EA40-657E-EB25-8162-97A313AB2165}"/>
                </a:ext>
              </a:extLst>
            </xdr:cNvPr>
            <xdr:cNvGraphicFramePr/>
          </xdr:nvGraphicFramePr>
          <xdr:xfrm>
            <a:off x="0" y="0"/>
            <a:ext cx="0" cy="0"/>
          </xdr:xfrm>
          <a:graphic>
            <a:graphicData uri="http://schemas.microsoft.com/office/drawing/2010/slicer">
              <sle:slicer xmlns:sle="http://schemas.microsoft.com/office/drawing/2010/slicer" name="TYPE 1"/>
            </a:graphicData>
          </a:graphic>
        </xdr:graphicFrame>
      </mc:Choice>
      <mc:Fallback xmlns="">
        <xdr:sp macro="" textlink="">
          <xdr:nvSpPr>
            <xdr:cNvPr id="0" name=""/>
            <xdr:cNvSpPr>
              <a:spLocks noTextEdit="1"/>
            </xdr:cNvSpPr>
          </xdr:nvSpPr>
          <xdr:spPr>
            <a:xfrm>
              <a:off x="11574780" y="381000"/>
              <a:ext cx="2385060" cy="33832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8.xml><?xml version="1.0" encoding="utf-8"?>
<xdr:wsDr xmlns:xdr="http://schemas.openxmlformats.org/drawingml/2006/spreadsheetDrawing" xmlns:a="http://schemas.openxmlformats.org/drawingml/2006/main">
  <xdr:twoCellAnchor>
    <xdr:from>
      <xdr:col>26</xdr:col>
      <xdr:colOff>123092</xdr:colOff>
      <xdr:row>14</xdr:row>
      <xdr:rowOff>181705</xdr:rowOff>
    </xdr:from>
    <xdr:to>
      <xdr:col>36</xdr:col>
      <xdr:colOff>35169</xdr:colOff>
      <xdr:row>37</xdr:row>
      <xdr:rowOff>152397</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64FC8062-0BF9-3FA8-21FF-16FE3B1CE56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24042272" y="2742025"/>
              <a:ext cx="6008077" cy="4176932"/>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9.xml><?xml version="1.0" encoding="utf-8"?>
<xdr:wsDr xmlns:xdr="http://schemas.openxmlformats.org/drawingml/2006/spreadsheetDrawing" xmlns:a="http://schemas.openxmlformats.org/drawingml/2006/main">
  <xdr:twoCellAnchor>
    <xdr:from>
      <xdr:col>9</xdr:col>
      <xdr:colOff>449580</xdr:colOff>
      <xdr:row>5</xdr:row>
      <xdr:rowOff>129540</xdr:rowOff>
    </xdr:from>
    <xdr:to>
      <xdr:col>15</xdr:col>
      <xdr:colOff>0</xdr:colOff>
      <xdr:row>15</xdr:row>
      <xdr:rowOff>167640</xdr:rowOff>
    </xdr:to>
    <xdr:graphicFrame macro="">
      <xdr:nvGraphicFramePr>
        <xdr:cNvPr id="2" name="Chart 1">
          <a:extLst>
            <a:ext uri="{FF2B5EF4-FFF2-40B4-BE49-F238E27FC236}">
              <a16:creationId xmlns:a16="http://schemas.microsoft.com/office/drawing/2014/main" id="{A930D837-488E-485F-9708-B5F82074C5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106680</xdr:colOff>
      <xdr:row>5</xdr:row>
      <xdr:rowOff>114300</xdr:rowOff>
    </xdr:from>
    <xdr:to>
      <xdr:col>21</xdr:col>
      <xdr:colOff>320040</xdr:colOff>
      <xdr:row>19</xdr:row>
      <xdr:rowOff>121920</xdr:rowOff>
    </xdr:to>
    <xdr:graphicFrame macro="">
      <xdr:nvGraphicFramePr>
        <xdr:cNvPr id="3" name="Chart 2">
          <a:extLst>
            <a:ext uri="{FF2B5EF4-FFF2-40B4-BE49-F238E27FC236}">
              <a16:creationId xmlns:a16="http://schemas.microsoft.com/office/drawing/2014/main" id="{2BA2AE6D-0BA2-419F-9F98-F7623D65F6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83820</xdr:colOff>
      <xdr:row>16</xdr:row>
      <xdr:rowOff>68580</xdr:rowOff>
    </xdr:from>
    <xdr:to>
      <xdr:col>7</xdr:col>
      <xdr:colOff>144780</xdr:colOff>
      <xdr:row>30</xdr:row>
      <xdr:rowOff>91440</xdr:rowOff>
    </xdr:to>
    <xdr:graphicFrame macro="">
      <xdr:nvGraphicFramePr>
        <xdr:cNvPr id="5" name="Chart 4">
          <a:extLst>
            <a:ext uri="{FF2B5EF4-FFF2-40B4-BE49-F238E27FC236}">
              <a16:creationId xmlns:a16="http://schemas.microsoft.com/office/drawing/2014/main" id="{FF65E602-F6DF-473B-843E-E40A087710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106680</xdr:colOff>
      <xdr:row>20</xdr:row>
      <xdr:rowOff>15240</xdr:rowOff>
    </xdr:from>
    <xdr:to>
      <xdr:col>19</xdr:col>
      <xdr:colOff>487680</xdr:colOff>
      <xdr:row>30</xdr:row>
      <xdr:rowOff>76200</xdr:rowOff>
    </xdr:to>
    <xdr:graphicFrame macro="">
      <xdr:nvGraphicFramePr>
        <xdr:cNvPr id="6" name="Chart 5">
          <a:extLst>
            <a:ext uri="{FF2B5EF4-FFF2-40B4-BE49-F238E27FC236}">
              <a16:creationId xmlns:a16="http://schemas.microsoft.com/office/drawing/2014/main" id="{841BDA81-0E55-414A-82A3-FFEC6D35E4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91440</xdr:colOff>
      <xdr:row>5</xdr:row>
      <xdr:rowOff>91440</xdr:rowOff>
    </xdr:from>
    <xdr:to>
      <xdr:col>3</xdr:col>
      <xdr:colOff>373380</xdr:colOff>
      <xdr:row>16</xdr:row>
      <xdr:rowOff>0</xdr:rowOff>
    </xdr:to>
    <xdr:graphicFrame macro="">
      <xdr:nvGraphicFramePr>
        <xdr:cNvPr id="7" name="Chart 6">
          <a:extLst>
            <a:ext uri="{FF2B5EF4-FFF2-40B4-BE49-F238E27FC236}">
              <a16:creationId xmlns:a16="http://schemas.microsoft.com/office/drawing/2014/main" id="{1D957D39-4C01-48CA-87B4-ED4F8BA6BE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76200</xdr:colOff>
      <xdr:row>0</xdr:row>
      <xdr:rowOff>53340</xdr:rowOff>
    </xdr:from>
    <xdr:to>
      <xdr:col>23</xdr:col>
      <xdr:colOff>358140</xdr:colOff>
      <xdr:row>3</xdr:row>
      <xdr:rowOff>7620</xdr:rowOff>
    </xdr:to>
    <xdr:sp macro="" textlink="">
      <xdr:nvSpPr>
        <xdr:cNvPr id="4" name="Rectangle: Rounded Corners 3">
          <a:extLst>
            <a:ext uri="{FF2B5EF4-FFF2-40B4-BE49-F238E27FC236}">
              <a16:creationId xmlns:a16="http://schemas.microsoft.com/office/drawing/2014/main" id="{468B5178-8D23-C832-3750-1FC792D45791}"/>
            </a:ext>
          </a:extLst>
        </xdr:cNvPr>
        <xdr:cNvSpPr/>
      </xdr:nvSpPr>
      <xdr:spPr>
        <a:xfrm>
          <a:off x="76200" y="53340"/>
          <a:ext cx="14302740" cy="502920"/>
        </a:xfrm>
        <a:prstGeom prst="roundRect">
          <a:avLst/>
        </a:prstGeom>
        <a:solidFill>
          <a:schemeClr val="tx1"/>
        </a:solidFill>
        <a:ln w="76200">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IN" sz="2400" b="1" i="1" u="sng">
              <a:solidFill>
                <a:schemeClr val="lt1"/>
              </a:solidFill>
              <a:effectLst/>
              <a:latin typeface="+mn-lt"/>
              <a:ea typeface="+mn-ea"/>
              <a:cs typeface="+mn-cs"/>
            </a:rPr>
            <a:t>Flipkart Plant Sellers Analysis</a:t>
          </a:r>
          <a:endParaRPr lang="en-IN" sz="2400" i="1" u="sng">
            <a:effectLst/>
          </a:endParaRPr>
        </a:p>
        <a:p>
          <a:pPr algn="ctr"/>
          <a:endParaRPr lang="en-IN" sz="2400" i="1" u="sng"/>
        </a:p>
      </xdr:txBody>
    </xdr:sp>
    <xdr:clientData/>
  </xdr:twoCellAnchor>
  <xdr:twoCellAnchor editAs="oneCell">
    <xdr:from>
      <xdr:col>22</xdr:col>
      <xdr:colOff>53340</xdr:colOff>
      <xdr:row>20</xdr:row>
      <xdr:rowOff>30480</xdr:rowOff>
    </xdr:from>
    <xdr:to>
      <xdr:col>23</xdr:col>
      <xdr:colOff>266700</xdr:colOff>
      <xdr:row>29</xdr:row>
      <xdr:rowOff>68580</xdr:rowOff>
    </xdr:to>
    <mc:AlternateContent xmlns:mc="http://schemas.openxmlformats.org/markup-compatibility/2006" xmlns:a14="http://schemas.microsoft.com/office/drawing/2010/main">
      <mc:Choice Requires="a14">
        <xdr:graphicFrame macro="">
          <xdr:nvGraphicFramePr>
            <xdr:cNvPr id="12" name="RATING">
              <a:extLst>
                <a:ext uri="{FF2B5EF4-FFF2-40B4-BE49-F238E27FC236}">
                  <a16:creationId xmlns:a16="http://schemas.microsoft.com/office/drawing/2014/main" id="{1F548959-8BEF-BAD9-091E-7A183C1B3C82}"/>
                </a:ext>
              </a:extLst>
            </xdr:cNvPr>
            <xdr:cNvGraphicFramePr/>
          </xdr:nvGraphicFramePr>
          <xdr:xfrm>
            <a:off x="0" y="0"/>
            <a:ext cx="0" cy="0"/>
          </xdr:xfrm>
          <a:graphic>
            <a:graphicData uri="http://schemas.microsoft.com/office/drawing/2010/slicer">
              <sle:slicer xmlns:sle="http://schemas.microsoft.com/office/drawing/2010/slicer" name="RATING"/>
            </a:graphicData>
          </a:graphic>
        </xdr:graphicFrame>
      </mc:Choice>
      <mc:Fallback xmlns="">
        <xdr:sp macro="" textlink="">
          <xdr:nvSpPr>
            <xdr:cNvPr id="0" name=""/>
            <xdr:cNvSpPr>
              <a:spLocks noTextEdit="1"/>
            </xdr:cNvSpPr>
          </xdr:nvSpPr>
          <xdr:spPr>
            <a:xfrm>
              <a:off x="13464540" y="3688080"/>
              <a:ext cx="822960" cy="16840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60960</xdr:colOff>
      <xdr:row>0</xdr:row>
      <xdr:rowOff>60960</xdr:rowOff>
    </xdr:from>
    <xdr:to>
      <xdr:col>3</xdr:col>
      <xdr:colOff>388620</xdr:colOff>
      <xdr:row>5</xdr:row>
      <xdr:rowOff>60960</xdr:rowOff>
    </xdr:to>
    <xdr:sp macro="" textlink="">
      <xdr:nvSpPr>
        <xdr:cNvPr id="13" name="Rectangle: Rounded Corners 12">
          <a:extLst>
            <a:ext uri="{FF2B5EF4-FFF2-40B4-BE49-F238E27FC236}">
              <a16:creationId xmlns:a16="http://schemas.microsoft.com/office/drawing/2014/main" id="{D1608610-BB7A-6386-0075-132C6C393C04}"/>
            </a:ext>
          </a:extLst>
        </xdr:cNvPr>
        <xdr:cNvSpPr/>
      </xdr:nvSpPr>
      <xdr:spPr>
        <a:xfrm>
          <a:off x="60960" y="60960"/>
          <a:ext cx="2156460" cy="914400"/>
        </a:xfrm>
        <a:prstGeom prst="roundRect">
          <a:avLst/>
        </a:prstGeom>
        <a:gradFill flip="none" rotWithShape="1">
          <a:gsLst>
            <a:gs pos="0">
              <a:schemeClr val="tx1">
                <a:lumMod val="75000"/>
                <a:lumOff val="25000"/>
                <a:shade val="30000"/>
                <a:satMod val="115000"/>
              </a:schemeClr>
            </a:gs>
            <a:gs pos="50000">
              <a:schemeClr val="tx1">
                <a:lumMod val="75000"/>
                <a:lumOff val="25000"/>
                <a:shade val="67500"/>
                <a:satMod val="115000"/>
              </a:schemeClr>
            </a:gs>
            <a:gs pos="100000">
              <a:schemeClr val="tx1">
                <a:lumMod val="75000"/>
                <a:lumOff val="25000"/>
                <a:shade val="100000"/>
                <a:satMod val="115000"/>
              </a:schemeClr>
            </a:gs>
          </a:gsLst>
          <a:lin ang="16200000" scaled="1"/>
          <a:tileRect/>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525780</xdr:colOff>
      <xdr:row>0</xdr:row>
      <xdr:rowOff>53340</xdr:rowOff>
    </xdr:from>
    <xdr:to>
      <xdr:col>7</xdr:col>
      <xdr:colOff>243840</xdr:colOff>
      <xdr:row>5</xdr:row>
      <xdr:rowOff>60960</xdr:rowOff>
    </xdr:to>
    <xdr:sp macro="" textlink="">
      <xdr:nvSpPr>
        <xdr:cNvPr id="14" name="Rectangle: Rounded Corners 13">
          <a:extLst>
            <a:ext uri="{FF2B5EF4-FFF2-40B4-BE49-F238E27FC236}">
              <a16:creationId xmlns:a16="http://schemas.microsoft.com/office/drawing/2014/main" id="{454BE337-6FCC-4C75-87CE-91E6F4025D2F}"/>
            </a:ext>
          </a:extLst>
        </xdr:cNvPr>
        <xdr:cNvSpPr/>
      </xdr:nvSpPr>
      <xdr:spPr>
        <a:xfrm>
          <a:off x="2354580" y="53340"/>
          <a:ext cx="2156460" cy="922020"/>
        </a:xfrm>
        <a:prstGeom prst="roundRect">
          <a:avLst/>
        </a:prstGeom>
        <a:gradFill flip="none" rotWithShape="1">
          <a:gsLst>
            <a:gs pos="0">
              <a:schemeClr val="tx1">
                <a:lumMod val="75000"/>
                <a:lumOff val="25000"/>
                <a:shade val="30000"/>
                <a:satMod val="115000"/>
              </a:schemeClr>
            </a:gs>
            <a:gs pos="50000">
              <a:schemeClr val="tx1">
                <a:lumMod val="75000"/>
                <a:lumOff val="25000"/>
                <a:shade val="67500"/>
                <a:satMod val="115000"/>
              </a:schemeClr>
            </a:gs>
            <a:gs pos="100000">
              <a:schemeClr val="tx1">
                <a:lumMod val="75000"/>
                <a:lumOff val="25000"/>
                <a:shade val="100000"/>
                <a:satMod val="115000"/>
              </a:schemeClr>
            </a:gs>
          </a:gsLst>
          <a:lin ang="16200000" scaled="1"/>
          <a:tileRect/>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541020</xdr:colOff>
      <xdr:row>3</xdr:row>
      <xdr:rowOff>53340</xdr:rowOff>
    </xdr:from>
    <xdr:to>
      <xdr:col>11</xdr:col>
      <xdr:colOff>220980</xdr:colOff>
      <xdr:row>5</xdr:row>
      <xdr:rowOff>68580</xdr:rowOff>
    </xdr:to>
    <xdr:grpSp>
      <xdr:nvGrpSpPr>
        <xdr:cNvPr id="36" name="Group 35">
          <a:extLst>
            <a:ext uri="{FF2B5EF4-FFF2-40B4-BE49-F238E27FC236}">
              <a16:creationId xmlns:a16="http://schemas.microsoft.com/office/drawing/2014/main" id="{E49FF574-5119-E7E5-A2B0-D32A2FA32761}"/>
            </a:ext>
          </a:extLst>
        </xdr:cNvPr>
        <xdr:cNvGrpSpPr/>
      </xdr:nvGrpSpPr>
      <xdr:grpSpPr>
        <a:xfrm>
          <a:off x="4808220" y="601980"/>
          <a:ext cx="2118360" cy="381000"/>
          <a:chOff x="4808220" y="601980"/>
          <a:chExt cx="2118360" cy="381000"/>
        </a:xfrm>
      </xdr:grpSpPr>
      <xdr:sp macro="" textlink="'sellers wise rating'!S6">
        <xdr:nvSpPr>
          <xdr:cNvPr id="35" name="Rectangle: Rounded Corners 34">
            <a:extLst>
              <a:ext uri="{FF2B5EF4-FFF2-40B4-BE49-F238E27FC236}">
                <a16:creationId xmlns:a16="http://schemas.microsoft.com/office/drawing/2014/main" id="{5E579D7B-DB21-48F8-904E-3C7E8CB0E12F}"/>
              </a:ext>
            </a:extLst>
          </xdr:cNvPr>
          <xdr:cNvSpPr/>
        </xdr:nvSpPr>
        <xdr:spPr>
          <a:xfrm>
            <a:off x="6179820" y="601980"/>
            <a:ext cx="746760" cy="381000"/>
          </a:xfrm>
          <a:prstGeom prst="roundRect">
            <a:avLst/>
          </a:prstGeom>
          <a:gradFill flip="none" rotWithShape="1">
            <a:gsLst>
              <a:gs pos="0">
                <a:schemeClr val="tx2">
                  <a:shade val="30000"/>
                  <a:satMod val="115000"/>
                </a:schemeClr>
              </a:gs>
              <a:gs pos="50000">
                <a:schemeClr val="tx2">
                  <a:shade val="67500"/>
                  <a:satMod val="115000"/>
                </a:schemeClr>
              </a:gs>
              <a:gs pos="100000">
                <a:schemeClr val="tx2">
                  <a:shade val="100000"/>
                  <a:satMod val="115000"/>
                </a:schemeClr>
              </a:gs>
            </a:gsLst>
            <a:lin ang="16200000" scaled="1"/>
            <a:tileRect/>
          </a:gradFill>
          <a:ln w="3175">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r"/>
            <a:fld id="{8D79942E-E641-41F4-9B42-BF66A33B4673}" type="TxLink">
              <a:rPr lang="en-US" sz="1100" b="1" i="0" u="none" strike="noStrike">
                <a:solidFill>
                  <a:schemeClr val="bg1"/>
                </a:solidFill>
                <a:latin typeface="Calibri"/>
                <a:ea typeface="Calibri"/>
                <a:cs typeface="Calibri"/>
              </a:rPr>
              <a:pPr algn="r"/>
              <a:t>₹ 599.00</a:t>
            </a:fld>
            <a:endParaRPr lang="en-IN" sz="1100" b="1">
              <a:solidFill>
                <a:schemeClr val="bg1"/>
              </a:solidFill>
            </a:endParaRPr>
          </a:p>
        </xdr:txBody>
      </xdr:sp>
      <xdr:sp macro="" textlink="">
        <xdr:nvSpPr>
          <xdr:cNvPr id="15" name="Rectangle: Rounded Corners 14">
            <a:extLst>
              <a:ext uri="{FF2B5EF4-FFF2-40B4-BE49-F238E27FC236}">
                <a16:creationId xmlns:a16="http://schemas.microsoft.com/office/drawing/2014/main" id="{A0F8C2E8-6F5E-445C-BC3F-8B7620C7B6D5}"/>
              </a:ext>
            </a:extLst>
          </xdr:cNvPr>
          <xdr:cNvSpPr/>
        </xdr:nvSpPr>
        <xdr:spPr>
          <a:xfrm>
            <a:off x="4808220" y="601980"/>
            <a:ext cx="1478280" cy="381000"/>
          </a:xfrm>
          <a:prstGeom prst="roundRect">
            <a:avLst/>
          </a:prstGeom>
          <a:gradFill flip="none" rotWithShape="1">
            <a:gsLst>
              <a:gs pos="0">
                <a:schemeClr val="tx2">
                  <a:shade val="30000"/>
                  <a:satMod val="115000"/>
                </a:schemeClr>
              </a:gs>
              <a:gs pos="50000">
                <a:schemeClr val="tx2">
                  <a:shade val="67500"/>
                  <a:satMod val="115000"/>
                </a:schemeClr>
              </a:gs>
              <a:gs pos="100000">
                <a:schemeClr val="tx2">
                  <a:shade val="100000"/>
                  <a:satMod val="115000"/>
                </a:schemeClr>
              </a:gs>
            </a:gsLst>
            <a:lin ang="16200000" scaled="1"/>
            <a:tileRect/>
          </a:gradFill>
          <a:ln w="3175">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600" b="1"/>
              <a:t>Original Price:</a:t>
            </a:r>
          </a:p>
        </xdr:txBody>
      </xdr:sp>
    </xdr:grpSp>
    <xdr:clientData/>
  </xdr:twoCellAnchor>
  <xdr:twoCellAnchor>
    <xdr:from>
      <xdr:col>11</xdr:col>
      <xdr:colOff>495300</xdr:colOff>
      <xdr:row>3</xdr:row>
      <xdr:rowOff>53340</xdr:rowOff>
    </xdr:from>
    <xdr:to>
      <xdr:col>15</xdr:col>
      <xdr:colOff>213360</xdr:colOff>
      <xdr:row>5</xdr:row>
      <xdr:rowOff>68580</xdr:rowOff>
    </xdr:to>
    <xdr:sp macro="" textlink="">
      <xdr:nvSpPr>
        <xdr:cNvPr id="16" name="Rectangle: Rounded Corners 15">
          <a:extLst>
            <a:ext uri="{FF2B5EF4-FFF2-40B4-BE49-F238E27FC236}">
              <a16:creationId xmlns:a16="http://schemas.microsoft.com/office/drawing/2014/main" id="{8D423CEC-9969-444D-A0C7-838EA4E95E33}"/>
            </a:ext>
          </a:extLst>
        </xdr:cNvPr>
        <xdr:cNvSpPr/>
      </xdr:nvSpPr>
      <xdr:spPr>
        <a:xfrm>
          <a:off x="7200900" y="601980"/>
          <a:ext cx="2156460" cy="381000"/>
        </a:xfrm>
        <a:prstGeom prst="roundRect">
          <a:avLst/>
        </a:prstGeom>
        <a:gradFill flip="none" rotWithShape="1">
          <a:gsLst>
            <a:gs pos="0">
              <a:schemeClr val="tx2">
                <a:shade val="30000"/>
                <a:satMod val="115000"/>
              </a:schemeClr>
            </a:gs>
            <a:gs pos="50000">
              <a:schemeClr val="tx2">
                <a:shade val="67500"/>
                <a:satMod val="115000"/>
              </a:schemeClr>
            </a:gs>
            <a:gs pos="100000">
              <a:schemeClr val="tx2">
                <a:shade val="100000"/>
                <a:satMod val="115000"/>
              </a:schemeClr>
            </a:gs>
          </a:gsLst>
          <a:lin ang="16200000" scaled="1"/>
          <a:tileRect/>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15</xdr:col>
      <xdr:colOff>510540</xdr:colOff>
      <xdr:row>0</xdr:row>
      <xdr:rowOff>68580</xdr:rowOff>
    </xdr:from>
    <xdr:to>
      <xdr:col>19</xdr:col>
      <xdr:colOff>228600</xdr:colOff>
      <xdr:row>5</xdr:row>
      <xdr:rowOff>68580</xdr:rowOff>
    </xdr:to>
    <xdr:sp macro="" textlink="">
      <xdr:nvSpPr>
        <xdr:cNvPr id="17" name="Rectangle: Rounded Corners 16">
          <a:extLst>
            <a:ext uri="{FF2B5EF4-FFF2-40B4-BE49-F238E27FC236}">
              <a16:creationId xmlns:a16="http://schemas.microsoft.com/office/drawing/2014/main" id="{6F0F4024-F660-4DF0-B5A0-58DED173941D}"/>
            </a:ext>
          </a:extLst>
        </xdr:cNvPr>
        <xdr:cNvSpPr/>
      </xdr:nvSpPr>
      <xdr:spPr>
        <a:xfrm>
          <a:off x="9654540" y="68580"/>
          <a:ext cx="2156460" cy="914400"/>
        </a:xfrm>
        <a:prstGeom prst="roundRect">
          <a:avLst/>
        </a:prstGeom>
        <a:gradFill flip="none" rotWithShape="1">
          <a:gsLst>
            <a:gs pos="0">
              <a:schemeClr val="tx1">
                <a:lumMod val="75000"/>
                <a:lumOff val="25000"/>
                <a:shade val="30000"/>
                <a:satMod val="115000"/>
              </a:schemeClr>
            </a:gs>
            <a:gs pos="50000">
              <a:schemeClr val="tx1">
                <a:lumMod val="75000"/>
                <a:lumOff val="25000"/>
                <a:shade val="67500"/>
                <a:satMod val="115000"/>
              </a:schemeClr>
            </a:gs>
            <a:gs pos="100000">
              <a:schemeClr val="tx1">
                <a:lumMod val="75000"/>
                <a:lumOff val="25000"/>
                <a:shade val="100000"/>
                <a:satMod val="115000"/>
              </a:schemeClr>
            </a:gs>
          </a:gsLst>
          <a:lin ang="16200000" scaled="1"/>
          <a:tileRect/>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20</xdr:col>
      <xdr:colOff>0</xdr:colOff>
      <xdr:row>0</xdr:row>
      <xdr:rowOff>60960</xdr:rowOff>
    </xdr:from>
    <xdr:to>
      <xdr:col>23</xdr:col>
      <xdr:colOff>327660</xdr:colOff>
      <xdr:row>5</xdr:row>
      <xdr:rowOff>60960</xdr:rowOff>
    </xdr:to>
    <xdr:sp macro="" textlink="">
      <xdr:nvSpPr>
        <xdr:cNvPr id="18" name="Rectangle: Rounded Corners 17">
          <a:extLst>
            <a:ext uri="{FF2B5EF4-FFF2-40B4-BE49-F238E27FC236}">
              <a16:creationId xmlns:a16="http://schemas.microsoft.com/office/drawing/2014/main" id="{C4C72721-457C-47FF-8A20-67AB270A2AB3}"/>
            </a:ext>
          </a:extLst>
        </xdr:cNvPr>
        <xdr:cNvSpPr/>
      </xdr:nvSpPr>
      <xdr:spPr>
        <a:xfrm>
          <a:off x="12192000" y="60960"/>
          <a:ext cx="2156460" cy="914400"/>
        </a:xfrm>
        <a:prstGeom prst="roundRect">
          <a:avLst/>
        </a:prstGeom>
        <a:gradFill flip="none" rotWithShape="1">
          <a:gsLst>
            <a:gs pos="0">
              <a:schemeClr val="tx1">
                <a:lumMod val="75000"/>
                <a:lumOff val="25000"/>
                <a:shade val="30000"/>
                <a:satMod val="115000"/>
              </a:schemeClr>
            </a:gs>
            <a:gs pos="50000">
              <a:schemeClr val="tx1">
                <a:lumMod val="75000"/>
                <a:lumOff val="25000"/>
                <a:shade val="67500"/>
                <a:satMod val="115000"/>
              </a:schemeClr>
            </a:gs>
            <a:gs pos="100000">
              <a:schemeClr val="tx1">
                <a:lumMod val="75000"/>
                <a:lumOff val="25000"/>
                <a:shade val="100000"/>
                <a:satMod val="115000"/>
              </a:schemeClr>
            </a:gs>
          </a:gsLst>
          <a:lin ang="16200000" scaled="1"/>
          <a:tileRect/>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236221</xdr:colOff>
      <xdr:row>16</xdr:row>
      <xdr:rowOff>45721</xdr:rowOff>
    </xdr:from>
    <xdr:to>
      <xdr:col>15</xdr:col>
      <xdr:colOff>7621</xdr:colOff>
      <xdr:row>30</xdr:row>
      <xdr:rowOff>76201</xdr:rowOff>
    </xdr:to>
    <mc:AlternateContent xmlns:mc="http://schemas.openxmlformats.org/markup-compatibility/2006">
      <mc:Choice xmlns:cx1="http://schemas.microsoft.com/office/drawing/2015/9/8/chartex" Requires="cx1">
        <xdr:graphicFrame macro="">
          <xdr:nvGraphicFramePr>
            <xdr:cNvPr id="11" name="Chart 10">
              <a:extLst>
                <a:ext uri="{FF2B5EF4-FFF2-40B4-BE49-F238E27FC236}">
                  <a16:creationId xmlns:a16="http://schemas.microsoft.com/office/drawing/2014/main" id="{A020D82E-23FC-4083-8754-D3D6754195E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4503421" y="2971801"/>
              <a:ext cx="4648200" cy="25908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19</xdr:col>
      <xdr:colOff>556260</xdr:colOff>
      <xdr:row>20</xdr:row>
      <xdr:rowOff>99061</xdr:rowOff>
    </xdr:from>
    <xdr:to>
      <xdr:col>21</xdr:col>
      <xdr:colOff>548640</xdr:colOff>
      <xdr:row>29</xdr:row>
      <xdr:rowOff>53340</xdr:rowOff>
    </xdr:to>
    <mc:AlternateContent xmlns:mc="http://schemas.openxmlformats.org/markup-compatibility/2006" xmlns:a14="http://schemas.microsoft.com/office/drawing/2010/main">
      <mc:Choice Requires="a14">
        <xdr:graphicFrame macro="">
          <xdr:nvGraphicFramePr>
            <xdr:cNvPr id="19" name="PANT SIZE">
              <a:extLst>
                <a:ext uri="{FF2B5EF4-FFF2-40B4-BE49-F238E27FC236}">
                  <a16:creationId xmlns:a16="http://schemas.microsoft.com/office/drawing/2014/main" id="{49299CE6-D7F6-F037-7B90-00B740EFDB92}"/>
                </a:ext>
              </a:extLst>
            </xdr:cNvPr>
            <xdr:cNvGraphicFramePr/>
          </xdr:nvGraphicFramePr>
          <xdr:xfrm>
            <a:off x="0" y="0"/>
            <a:ext cx="0" cy="0"/>
          </xdr:xfrm>
          <a:graphic>
            <a:graphicData uri="http://schemas.microsoft.com/office/drawing/2010/slicer">
              <sle:slicer xmlns:sle="http://schemas.microsoft.com/office/drawing/2010/slicer" name="PANT SIZE"/>
            </a:graphicData>
          </a:graphic>
        </xdr:graphicFrame>
      </mc:Choice>
      <mc:Fallback xmlns="">
        <xdr:sp macro="" textlink="">
          <xdr:nvSpPr>
            <xdr:cNvPr id="0" name=""/>
            <xdr:cNvSpPr>
              <a:spLocks noTextEdit="1"/>
            </xdr:cNvSpPr>
          </xdr:nvSpPr>
          <xdr:spPr>
            <a:xfrm>
              <a:off x="12138660" y="3756661"/>
              <a:ext cx="1211580" cy="16001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441960</xdr:colOff>
      <xdr:row>5</xdr:row>
      <xdr:rowOff>137160</xdr:rowOff>
    </xdr:from>
    <xdr:to>
      <xdr:col>9</xdr:col>
      <xdr:colOff>358140</xdr:colOff>
      <xdr:row>16</xdr:row>
      <xdr:rowOff>0</xdr:rowOff>
    </xdr:to>
    <xdr:graphicFrame macro="">
      <xdr:nvGraphicFramePr>
        <xdr:cNvPr id="20" name="Chart 19">
          <a:extLst>
            <a:ext uri="{FF2B5EF4-FFF2-40B4-BE49-F238E27FC236}">
              <a16:creationId xmlns:a16="http://schemas.microsoft.com/office/drawing/2014/main" id="{28DEC1E6-6BF8-4416-BCA4-D1F452A6CD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106680</xdr:colOff>
      <xdr:row>0</xdr:row>
      <xdr:rowOff>129540</xdr:rowOff>
    </xdr:from>
    <xdr:to>
      <xdr:col>3</xdr:col>
      <xdr:colOff>358140</xdr:colOff>
      <xdr:row>4</xdr:row>
      <xdr:rowOff>175260</xdr:rowOff>
    </xdr:to>
    <xdr:grpSp>
      <xdr:nvGrpSpPr>
        <xdr:cNvPr id="23" name="Group 22">
          <a:extLst>
            <a:ext uri="{FF2B5EF4-FFF2-40B4-BE49-F238E27FC236}">
              <a16:creationId xmlns:a16="http://schemas.microsoft.com/office/drawing/2014/main" id="{F6B8679C-ABCD-5772-4311-E29073C092F7}"/>
            </a:ext>
          </a:extLst>
        </xdr:cNvPr>
        <xdr:cNvGrpSpPr/>
      </xdr:nvGrpSpPr>
      <xdr:grpSpPr>
        <a:xfrm>
          <a:off x="106680" y="129540"/>
          <a:ext cx="2080260" cy="777240"/>
          <a:chOff x="106680" y="129540"/>
          <a:chExt cx="2080260" cy="777240"/>
        </a:xfrm>
        <a:gradFill flip="none" rotWithShape="1">
          <a:gsLst>
            <a:gs pos="0">
              <a:schemeClr val="tx2">
                <a:shade val="30000"/>
                <a:satMod val="115000"/>
              </a:schemeClr>
            </a:gs>
            <a:gs pos="50000">
              <a:schemeClr val="tx2">
                <a:shade val="67500"/>
                <a:satMod val="115000"/>
              </a:schemeClr>
            </a:gs>
            <a:gs pos="100000">
              <a:schemeClr val="tx2">
                <a:shade val="100000"/>
                <a:satMod val="115000"/>
              </a:schemeClr>
            </a:gs>
          </a:gsLst>
          <a:lin ang="16200000" scaled="1"/>
          <a:tileRect/>
        </a:gradFill>
      </xdr:grpSpPr>
      <xdr:sp macro="" textlink="">
        <xdr:nvSpPr>
          <xdr:cNvPr id="9" name="Rectangle: Rounded Corners 8">
            <a:extLst>
              <a:ext uri="{FF2B5EF4-FFF2-40B4-BE49-F238E27FC236}">
                <a16:creationId xmlns:a16="http://schemas.microsoft.com/office/drawing/2014/main" id="{502E1E89-7420-1F15-90B4-119141DA3D7D}"/>
              </a:ext>
            </a:extLst>
          </xdr:cNvPr>
          <xdr:cNvSpPr/>
        </xdr:nvSpPr>
        <xdr:spPr>
          <a:xfrm>
            <a:off x="198120" y="129540"/>
            <a:ext cx="1874520" cy="358140"/>
          </a:xfrm>
          <a:prstGeom prst="roundRect">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1"/>
              <a:t>  Top Rated</a:t>
            </a:r>
            <a:r>
              <a:rPr lang="en-US" sz="1600" b="1" baseline="0"/>
              <a:t> Seller</a:t>
            </a:r>
            <a:endParaRPr lang="en-US" sz="1600" b="1"/>
          </a:p>
        </xdr:txBody>
      </xdr:sp>
      <xdr:sp macro="" textlink="'sellers wise rating'!$F$6">
        <xdr:nvSpPr>
          <xdr:cNvPr id="22" name="Rectangle: Rounded Corners 21">
            <a:extLst>
              <a:ext uri="{FF2B5EF4-FFF2-40B4-BE49-F238E27FC236}">
                <a16:creationId xmlns:a16="http://schemas.microsoft.com/office/drawing/2014/main" id="{6309B482-51C7-421F-BF08-67F52F954B9A}"/>
              </a:ext>
            </a:extLst>
          </xdr:cNvPr>
          <xdr:cNvSpPr/>
        </xdr:nvSpPr>
        <xdr:spPr>
          <a:xfrm>
            <a:off x="106680" y="533400"/>
            <a:ext cx="2080260" cy="373380"/>
          </a:xfrm>
          <a:prstGeom prst="roundRect">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4D290973-183D-4DD4-9D73-3B9E21F21B7A}" type="TxLink">
              <a:rPr lang="en-US" sz="1050" b="1" i="0" u="none" strike="noStrike">
                <a:solidFill>
                  <a:schemeClr val="bg1"/>
                </a:solidFill>
                <a:latin typeface="Calibri"/>
                <a:ea typeface="Calibri"/>
                <a:cs typeface="Calibri"/>
              </a:rPr>
              <a:pPr algn="ctr"/>
              <a:t>Bala plant creation Jamun Plant  </a:t>
            </a:fld>
            <a:endParaRPr lang="en-IN" sz="1050" b="1">
              <a:solidFill>
                <a:schemeClr val="bg1"/>
              </a:solidFill>
            </a:endParaRPr>
          </a:p>
        </xdr:txBody>
      </xdr:sp>
    </xdr:grpSp>
    <xdr:clientData/>
  </xdr:twoCellAnchor>
  <xdr:twoCellAnchor>
    <xdr:from>
      <xdr:col>4</xdr:col>
      <xdr:colOff>38100</xdr:colOff>
      <xdr:row>0</xdr:row>
      <xdr:rowOff>152400</xdr:rowOff>
    </xdr:from>
    <xdr:to>
      <xdr:col>7</xdr:col>
      <xdr:colOff>83820</xdr:colOff>
      <xdr:row>5</xdr:row>
      <xdr:rowOff>7620</xdr:rowOff>
    </xdr:to>
    <xdr:grpSp>
      <xdr:nvGrpSpPr>
        <xdr:cNvPr id="24" name="Group 23">
          <a:extLst>
            <a:ext uri="{FF2B5EF4-FFF2-40B4-BE49-F238E27FC236}">
              <a16:creationId xmlns:a16="http://schemas.microsoft.com/office/drawing/2014/main" id="{83E06E36-F211-4D6B-B42E-952C7FE01B22}"/>
            </a:ext>
          </a:extLst>
        </xdr:cNvPr>
        <xdr:cNvGrpSpPr/>
      </xdr:nvGrpSpPr>
      <xdr:grpSpPr>
        <a:xfrm>
          <a:off x="2476500" y="152400"/>
          <a:ext cx="1874520" cy="769620"/>
          <a:chOff x="198120" y="129540"/>
          <a:chExt cx="1874520" cy="769620"/>
        </a:xfrm>
        <a:gradFill flip="none" rotWithShape="1">
          <a:gsLst>
            <a:gs pos="0">
              <a:schemeClr val="tx2">
                <a:shade val="30000"/>
                <a:satMod val="115000"/>
              </a:schemeClr>
            </a:gs>
            <a:gs pos="50000">
              <a:schemeClr val="tx2">
                <a:shade val="67500"/>
                <a:satMod val="115000"/>
              </a:schemeClr>
            </a:gs>
            <a:gs pos="100000">
              <a:schemeClr val="tx2">
                <a:shade val="100000"/>
                <a:satMod val="115000"/>
              </a:schemeClr>
            </a:gs>
          </a:gsLst>
          <a:lin ang="16200000" scaled="1"/>
          <a:tileRect/>
        </a:gradFill>
      </xdr:grpSpPr>
      <xdr:sp macro="" textlink="">
        <xdr:nvSpPr>
          <xdr:cNvPr id="25" name="Rectangle: Rounded Corners 24">
            <a:extLst>
              <a:ext uri="{FF2B5EF4-FFF2-40B4-BE49-F238E27FC236}">
                <a16:creationId xmlns:a16="http://schemas.microsoft.com/office/drawing/2014/main" id="{DA7B4156-AD02-C3BB-DA54-0FB329239D36}"/>
              </a:ext>
            </a:extLst>
          </xdr:cNvPr>
          <xdr:cNvSpPr/>
        </xdr:nvSpPr>
        <xdr:spPr>
          <a:xfrm>
            <a:off x="198120" y="129540"/>
            <a:ext cx="1874520" cy="358140"/>
          </a:xfrm>
          <a:prstGeom prst="roundRect">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600" b="1"/>
              <a:t>Rating</a:t>
            </a:r>
          </a:p>
        </xdr:txBody>
      </xdr:sp>
      <xdr:sp macro="" textlink="'sellers wise rating'!$E$6">
        <xdr:nvSpPr>
          <xdr:cNvPr id="26" name="Rectangle: Rounded Corners 25">
            <a:extLst>
              <a:ext uri="{FF2B5EF4-FFF2-40B4-BE49-F238E27FC236}">
                <a16:creationId xmlns:a16="http://schemas.microsoft.com/office/drawing/2014/main" id="{64E68FA5-F516-0942-ACFC-59A6EA764E2E}"/>
              </a:ext>
            </a:extLst>
          </xdr:cNvPr>
          <xdr:cNvSpPr/>
        </xdr:nvSpPr>
        <xdr:spPr>
          <a:xfrm>
            <a:off x="198120" y="541020"/>
            <a:ext cx="1874520" cy="358140"/>
          </a:xfrm>
          <a:prstGeom prst="roundRect">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973318B5-F2E6-46ED-BE14-B52D64EEE241}" type="TxLink">
              <a:rPr lang="en-US" sz="2000" b="1" i="0" u="none" strike="noStrike">
                <a:solidFill>
                  <a:schemeClr val="bg1"/>
                </a:solidFill>
                <a:latin typeface="Calibri"/>
                <a:ea typeface="Calibri"/>
                <a:cs typeface="Calibri"/>
              </a:rPr>
              <a:pPr algn="ctr"/>
              <a:t>4.9</a:t>
            </a:fld>
            <a:endParaRPr lang="en-IN" sz="2000" b="1" i="0">
              <a:solidFill>
                <a:schemeClr val="bg1"/>
              </a:solidFill>
            </a:endParaRPr>
          </a:p>
        </xdr:txBody>
      </xdr:sp>
    </xdr:grpSp>
    <xdr:clientData/>
  </xdr:twoCellAnchor>
  <xdr:twoCellAnchor>
    <xdr:from>
      <xdr:col>16</xdr:col>
      <xdr:colOff>45720</xdr:colOff>
      <xdr:row>0</xdr:row>
      <xdr:rowOff>137160</xdr:rowOff>
    </xdr:from>
    <xdr:to>
      <xdr:col>19</xdr:col>
      <xdr:colOff>91440</xdr:colOff>
      <xdr:row>4</xdr:row>
      <xdr:rowOff>175260</xdr:rowOff>
    </xdr:to>
    <xdr:grpSp>
      <xdr:nvGrpSpPr>
        <xdr:cNvPr id="27" name="Group 26">
          <a:extLst>
            <a:ext uri="{FF2B5EF4-FFF2-40B4-BE49-F238E27FC236}">
              <a16:creationId xmlns:a16="http://schemas.microsoft.com/office/drawing/2014/main" id="{326B6750-D193-47BF-9601-DD3B396FAA29}"/>
            </a:ext>
          </a:extLst>
        </xdr:cNvPr>
        <xdr:cNvGrpSpPr/>
      </xdr:nvGrpSpPr>
      <xdr:grpSpPr>
        <a:xfrm>
          <a:off x="9799320" y="137160"/>
          <a:ext cx="1874520" cy="769620"/>
          <a:chOff x="198120" y="129540"/>
          <a:chExt cx="1874520" cy="769620"/>
        </a:xfrm>
        <a:gradFill flip="none" rotWithShape="1">
          <a:gsLst>
            <a:gs pos="0">
              <a:schemeClr val="tx2">
                <a:shade val="30000"/>
                <a:satMod val="115000"/>
              </a:schemeClr>
            </a:gs>
            <a:gs pos="50000">
              <a:schemeClr val="tx2">
                <a:shade val="67500"/>
                <a:satMod val="115000"/>
              </a:schemeClr>
            </a:gs>
            <a:gs pos="100000">
              <a:schemeClr val="tx2">
                <a:shade val="100000"/>
                <a:satMod val="115000"/>
              </a:schemeClr>
            </a:gs>
          </a:gsLst>
          <a:lin ang="16200000" scaled="1"/>
          <a:tileRect/>
        </a:gradFill>
      </xdr:grpSpPr>
      <xdr:sp macro="" textlink="">
        <xdr:nvSpPr>
          <xdr:cNvPr id="28" name="Rectangle: Rounded Corners 27">
            <a:extLst>
              <a:ext uri="{FF2B5EF4-FFF2-40B4-BE49-F238E27FC236}">
                <a16:creationId xmlns:a16="http://schemas.microsoft.com/office/drawing/2014/main" id="{D51571AF-8B7F-BEB2-0617-D4139268A956}"/>
              </a:ext>
            </a:extLst>
          </xdr:cNvPr>
          <xdr:cNvSpPr/>
        </xdr:nvSpPr>
        <xdr:spPr>
          <a:xfrm>
            <a:off x="198120" y="129540"/>
            <a:ext cx="1874520" cy="358140"/>
          </a:xfrm>
          <a:prstGeom prst="roundRect">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600" b="1"/>
              <a:t>Plant Size</a:t>
            </a:r>
          </a:p>
        </xdr:txBody>
      </xdr:sp>
      <xdr:sp macro="" textlink="'sellers wise rating'!O6">
        <xdr:nvSpPr>
          <xdr:cNvPr id="29" name="Rectangle: Rounded Corners 28">
            <a:extLst>
              <a:ext uri="{FF2B5EF4-FFF2-40B4-BE49-F238E27FC236}">
                <a16:creationId xmlns:a16="http://schemas.microsoft.com/office/drawing/2014/main" id="{D7849722-A879-6E06-B8C1-89ED2E3F861E}"/>
              </a:ext>
            </a:extLst>
          </xdr:cNvPr>
          <xdr:cNvSpPr/>
        </xdr:nvSpPr>
        <xdr:spPr>
          <a:xfrm>
            <a:off x="198120" y="541020"/>
            <a:ext cx="1874520" cy="358140"/>
          </a:xfrm>
          <a:prstGeom prst="roundRect">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1477F7B5-E4FF-459B-9785-6D1860717F49}" type="TxLink">
              <a:rPr lang="en-US" sz="1600" b="1" i="0" u="none" strike="noStrike">
                <a:solidFill>
                  <a:schemeClr val="bg1"/>
                </a:solidFill>
                <a:latin typeface="Calibri"/>
                <a:ea typeface="Calibri"/>
                <a:cs typeface="Calibri"/>
              </a:rPr>
              <a:pPr algn="ctr"/>
              <a:t>Medium</a:t>
            </a:fld>
            <a:endParaRPr lang="en-IN" sz="1600" b="1">
              <a:solidFill>
                <a:schemeClr val="bg1"/>
              </a:solidFill>
            </a:endParaRPr>
          </a:p>
        </xdr:txBody>
      </xdr:sp>
    </xdr:grpSp>
    <xdr:clientData/>
  </xdr:twoCellAnchor>
  <xdr:twoCellAnchor>
    <xdr:from>
      <xdr:col>20</xdr:col>
      <xdr:colOff>160020</xdr:colOff>
      <xdr:row>0</xdr:row>
      <xdr:rowOff>144780</xdr:rowOff>
    </xdr:from>
    <xdr:to>
      <xdr:col>23</xdr:col>
      <xdr:colOff>205740</xdr:colOff>
      <xdr:row>5</xdr:row>
      <xdr:rowOff>0</xdr:rowOff>
    </xdr:to>
    <xdr:grpSp>
      <xdr:nvGrpSpPr>
        <xdr:cNvPr id="30" name="Group 29">
          <a:extLst>
            <a:ext uri="{FF2B5EF4-FFF2-40B4-BE49-F238E27FC236}">
              <a16:creationId xmlns:a16="http://schemas.microsoft.com/office/drawing/2014/main" id="{40D2754A-807A-4576-A7DF-988C24FDF118}"/>
            </a:ext>
          </a:extLst>
        </xdr:cNvPr>
        <xdr:cNvGrpSpPr/>
      </xdr:nvGrpSpPr>
      <xdr:grpSpPr>
        <a:xfrm>
          <a:off x="12352020" y="144780"/>
          <a:ext cx="1874520" cy="769620"/>
          <a:chOff x="198120" y="129540"/>
          <a:chExt cx="1874520" cy="769620"/>
        </a:xfrm>
        <a:gradFill flip="none" rotWithShape="1">
          <a:gsLst>
            <a:gs pos="0">
              <a:schemeClr val="tx2">
                <a:shade val="30000"/>
                <a:satMod val="115000"/>
              </a:schemeClr>
            </a:gs>
            <a:gs pos="50000">
              <a:schemeClr val="tx2">
                <a:shade val="67500"/>
                <a:satMod val="115000"/>
              </a:schemeClr>
            </a:gs>
            <a:gs pos="100000">
              <a:schemeClr val="tx2">
                <a:shade val="100000"/>
                <a:satMod val="115000"/>
              </a:schemeClr>
            </a:gs>
          </a:gsLst>
          <a:lin ang="16200000" scaled="1"/>
          <a:tileRect/>
        </a:gradFill>
      </xdr:grpSpPr>
      <xdr:sp macro="" textlink="">
        <xdr:nvSpPr>
          <xdr:cNvPr id="31" name="Rectangle: Rounded Corners 30">
            <a:extLst>
              <a:ext uri="{FF2B5EF4-FFF2-40B4-BE49-F238E27FC236}">
                <a16:creationId xmlns:a16="http://schemas.microsoft.com/office/drawing/2014/main" id="{F812F5CF-A6E9-964D-19D1-42C0EB4AE993}"/>
              </a:ext>
            </a:extLst>
          </xdr:cNvPr>
          <xdr:cNvSpPr/>
        </xdr:nvSpPr>
        <xdr:spPr>
          <a:xfrm>
            <a:off x="198120" y="129540"/>
            <a:ext cx="1874520" cy="358140"/>
          </a:xfrm>
          <a:prstGeom prst="roundRect">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600" b="1"/>
              <a:t>Special Price</a:t>
            </a:r>
          </a:p>
        </xdr:txBody>
      </xdr:sp>
      <xdr:sp macro="" textlink="'sellers wise rating'!R6">
        <xdr:nvSpPr>
          <xdr:cNvPr id="32" name="Rectangle: Rounded Corners 31">
            <a:extLst>
              <a:ext uri="{FF2B5EF4-FFF2-40B4-BE49-F238E27FC236}">
                <a16:creationId xmlns:a16="http://schemas.microsoft.com/office/drawing/2014/main" id="{13A340B5-51A3-758F-1E61-CE4E75775A89}"/>
              </a:ext>
            </a:extLst>
          </xdr:cNvPr>
          <xdr:cNvSpPr/>
        </xdr:nvSpPr>
        <xdr:spPr>
          <a:xfrm>
            <a:off x="198120" y="541020"/>
            <a:ext cx="1874520" cy="358140"/>
          </a:xfrm>
          <a:prstGeom prst="roundRect">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FA76F651-7C12-4A5A-8561-280DBDE7A13D}" type="TxLink">
              <a:rPr lang="en-US" sz="1600" b="1" i="0" u="none" strike="noStrike">
                <a:solidFill>
                  <a:schemeClr val="bg1"/>
                </a:solidFill>
                <a:latin typeface="Calibri"/>
                <a:ea typeface="Calibri"/>
                <a:cs typeface="Calibri"/>
              </a:rPr>
              <a:pPr algn="ctr"/>
              <a:t>₹ 145.00</a:t>
            </a:fld>
            <a:endParaRPr lang="en-IN" sz="1600" b="1">
              <a:solidFill>
                <a:schemeClr val="bg1"/>
              </a:solidFill>
            </a:endParaRPr>
          </a:p>
        </xdr:txBody>
      </xdr:sp>
    </xdr:grpSp>
    <xdr:clientData/>
  </xdr:twoCellAnchor>
  <xdr:twoCellAnchor editAs="oneCell">
    <xdr:from>
      <xdr:col>21</xdr:col>
      <xdr:colOff>411480</xdr:colOff>
      <xdr:row>5</xdr:row>
      <xdr:rowOff>121920</xdr:rowOff>
    </xdr:from>
    <xdr:to>
      <xdr:col>23</xdr:col>
      <xdr:colOff>388620</xdr:colOff>
      <xdr:row>19</xdr:row>
      <xdr:rowOff>83820</xdr:rowOff>
    </xdr:to>
    <mc:AlternateContent xmlns:mc="http://schemas.openxmlformats.org/markup-compatibility/2006" xmlns:a14="http://schemas.microsoft.com/office/drawing/2010/main">
      <mc:Choice Requires="a14">
        <xdr:graphicFrame macro="">
          <xdr:nvGraphicFramePr>
            <xdr:cNvPr id="33" name="TYPE 2">
              <a:extLst>
                <a:ext uri="{FF2B5EF4-FFF2-40B4-BE49-F238E27FC236}">
                  <a16:creationId xmlns:a16="http://schemas.microsoft.com/office/drawing/2014/main" id="{1E78B404-9D99-498C-80A9-3786CC3B0F62}"/>
                </a:ext>
              </a:extLst>
            </xdr:cNvPr>
            <xdr:cNvGraphicFramePr/>
          </xdr:nvGraphicFramePr>
          <xdr:xfrm>
            <a:off x="0" y="0"/>
            <a:ext cx="0" cy="0"/>
          </xdr:xfrm>
          <a:graphic>
            <a:graphicData uri="http://schemas.microsoft.com/office/drawing/2010/slicer">
              <sle:slicer xmlns:sle="http://schemas.microsoft.com/office/drawing/2010/slicer" name="TYPE 2"/>
            </a:graphicData>
          </a:graphic>
        </xdr:graphicFrame>
      </mc:Choice>
      <mc:Fallback xmlns="">
        <xdr:sp macro="" textlink="">
          <xdr:nvSpPr>
            <xdr:cNvPr id="0" name=""/>
            <xdr:cNvSpPr>
              <a:spLocks noTextEdit="1"/>
            </xdr:cNvSpPr>
          </xdr:nvSpPr>
          <xdr:spPr>
            <a:xfrm>
              <a:off x="13213080" y="1036320"/>
              <a:ext cx="1196340" cy="25222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495300</xdr:colOff>
      <xdr:row>3</xdr:row>
      <xdr:rowOff>53340</xdr:rowOff>
    </xdr:from>
    <xdr:to>
      <xdr:col>15</xdr:col>
      <xdr:colOff>175260</xdr:colOff>
      <xdr:row>5</xdr:row>
      <xdr:rowOff>68580</xdr:rowOff>
    </xdr:to>
    <xdr:grpSp>
      <xdr:nvGrpSpPr>
        <xdr:cNvPr id="38" name="Group 37">
          <a:extLst>
            <a:ext uri="{FF2B5EF4-FFF2-40B4-BE49-F238E27FC236}">
              <a16:creationId xmlns:a16="http://schemas.microsoft.com/office/drawing/2014/main" id="{980D2037-2F71-4F89-9E69-4514ED5C513E}"/>
            </a:ext>
          </a:extLst>
        </xdr:cNvPr>
        <xdr:cNvGrpSpPr/>
      </xdr:nvGrpSpPr>
      <xdr:grpSpPr>
        <a:xfrm>
          <a:off x="7200900" y="601980"/>
          <a:ext cx="2118360" cy="381000"/>
          <a:chOff x="4808220" y="601980"/>
          <a:chExt cx="2118360" cy="381000"/>
        </a:xfrm>
      </xdr:grpSpPr>
      <xdr:sp macro="" textlink="'sellers wise rating'!U6">
        <xdr:nvSpPr>
          <xdr:cNvPr id="39" name="Rectangle: Rounded Corners 38">
            <a:extLst>
              <a:ext uri="{FF2B5EF4-FFF2-40B4-BE49-F238E27FC236}">
                <a16:creationId xmlns:a16="http://schemas.microsoft.com/office/drawing/2014/main" id="{7DD86247-9219-1708-2CB0-79032AACF714}"/>
              </a:ext>
            </a:extLst>
          </xdr:cNvPr>
          <xdr:cNvSpPr/>
        </xdr:nvSpPr>
        <xdr:spPr>
          <a:xfrm>
            <a:off x="6179820" y="601980"/>
            <a:ext cx="746760" cy="381000"/>
          </a:xfrm>
          <a:prstGeom prst="roundRect">
            <a:avLst/>
          </a:prstGeom>
          <a:gradFill flip="none" rotWithShape="1">
            <a:gsLst>
              <a:gs pos="0">
                <a:schemeClr val="tx2">
                  <a:shade val="30000"/>
                  <a:satMod val="115000"/>
                </a:schemeClr>
              </a:gs>
              <a:gs pos="50000">
                <a:schemeClr val="tx2">
                  <a:shade val="67500"/>
                  <a:satMod val="115000"/>
                </a:schemeClr>
              </a:gs>
              <a:gs pos="100000">
                <a:schemeClr val="tx2">
                  <a:shade val="100000"/>
                  <a:satMod val="115000"/>
                </a:schemeClr>
              </a:gs>
            </a:gsLst>
            <a:lin ang="16200000" scaled="1"/>
            <a:tileRect/>
          </a:gradFill>
          <a:ln w="3175">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r"/>
            <a:fld id="{3605593D-BA26-4B88-8325-62A037A687CB}" type="TxLink">
              <a:rPr lang="en-US" sz="1100" b="1" i="0" u="none" strike="noStrike">
                <a:solidFill>
                  <a:schemeClr val="bg1"/>
                </a:solidFill>
                <a:latin typeface="Calibri"/>
                <a:ea typeface="Calibri"/>
                <a:cs typeface="Calibri"/>
              </a:rPr>
              <a:pPr algn="r"/>
              <a:t>₹ 449.25</a:t>
            </a:fld>
            <a:endParaRPr lang="en-IN" sz="1100" b="1">
              <a:solidFill>
                <a:schemeClr val="bg1"/>
              </a:solidFill>
            </a:endParaRPr>
          </a:p>
        </xdr:txBody>
      </xdr:sp>
      <xdr:sp macro="" textlink="">
        <xdr:nvSpPr>
          <xdr:cNvPr id="40" name="Rectangle: Rounded Corners 39">
            <a:extLst>
              <a:ext uri="{FF2B5EF4-FFF2-40B4-BE49-F238E27FC236}">
                <a16:creationId xmlns:a16="http://schemas.microsoft.com/office/drawing/2014/main" id="{B7EF4236-A4BC-2673-47FA-F15FE86DCF28}"/>
              </a:ext>
            </a:extLst>
          </xdr:cNvPr>
          <xdr:cNvSpPr/>
        </xdr:nvSpPr>
        <xdr:spPr>
          <a:xfrm>
            <a:off x="4808220" y="601980"/>
            <a:ext cx="1478280" cy="381000"/>
          </a:xfrm>
          <a:prstGeom prst="roundRect">
            <a:avLst/>
          </a:prstGeom>
          <a:gradFill flip="none" rotWithShape="1">
            <a:gsLst>
              <a:gs pos="0">
                <a:schemeClr val="tx2">
                  <a:shade val="30000"/>
                  <a:satMod val="115000"/>
                </a:schemeClr>
              </a:gs>
              <a:gs pos="50000">
                <a:schemeClr val="tx2">
                  <a:shade val="67500"/>
                  <a:satMod val="115000"/>
                </a:schemeClr>
              </a:gs>
              <a:gs pos="100000">
                <a:schemeClr val="tx2">
                  <a:shade val="100000"/>
                  <a:satMod val="115000"/>
                </a:schemeClr>
              </a:gs>
            </a:gsLst>
            <a:lin ang="16200000" scaled="1"/>
            <a:tileRect/>
          </a:gradFill>
          <a:ln w="3175">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600" b="1"/>
              <a:t>Discount:</a:t>
            </a:r>
          </a:p>
        </xdr:txBody>
      </xdr:sp>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shant chouhan" refreshedDate="45526.649291203707" createdVersion="8" refreshedVersion="8" minRefreshableVersion="3" recordCount="137" xr:uid="{A4DB0182-DF20-4F4A-A910-D3CD96FA2DF1}">
  <cacheSource type="worksheet">
    <worksheetSource name="tab_1"/>
  </cacheSource>
  <cacheFields count="15">
    <cacheField name="web-scraper-order" numFmtId="0">
      <sharedItems/>
    </cacheField>
    <cacheField name="NAME" numFmtId="0">
      <sharedItems count="122">
        <s v="ABEFARIYA Guava Plant  "/>
        <s v="Corofitam Jamun Plant  "/>
        <s v="EVY Marigold Plant  "/>
        <s v="Cloud Farm Kiwi Plant  "/>
        <s v="SJ STOCKS Curtain Creeper Plant  "/>
        <s v="GreenHorizon Chandini Flowering Plant  "/>
        <s v="Cloud Farm Avocado Plant  "/>
        <s v="Cloud Farm Clove Plant  "/>
        <s v="Plants Point Crassula Plant  "/>
        <s v="ROYAL NURSERY Laxmi Kamal Plant  "/>
        <s v="Globalplants Pear Plant  "/>
        <s v="Ukaanda Avocado Plant  "/>
        <s v="Greenery Nursery Orchid Plant  "/>
        <s v="Cloud Farm Lemon Plant  "/>
        <s v="AloGardening Adenium Plant  "/>
        <s v="Cloud Farm Two Layer Bamboo Plant  "/>
        <s v="APOSOLUARD Kiwi Plant  "/>
        <s v="Cloud Farm Chilli Spices Plant  "/>
        <s v="ABEFARIYA Bonesetter Plant  "/>
        <s v="natikrd Chrysanthemums/ Guldavari Plant  "/>
        <s v="North AM Lemon Plant  "/>
        <s v="AloGardening Portulaca Plant  "/>
        <s v="natikrd Coconut Plant  "/>
        <s v="Heaven Of Saplings Mango Plant  "/>
        <s v="Thai All Time Shahtoot/Mulberry Plant  "/>
        <s v="Oxygreenplant Two Layer Bamboo Plant  "/>
        <s v="plantsshops Mango Plant  "/>
        <s v="SAVE GREEN Dragon Tree  "/>
        <s v="go4plants Coconut Plant  "/>
        <s v="Cloud Farm Guava Plant  "/>
        <s v="Amrapali Grafted Mango Plant  "/>
        <s v="UGALOO Bay Leaf Plant  "/>
        <s v="Flipkart SmartBuy Two Layer Bamboo Plant  "/>
        <s v="Kosalyagardning Rhoeo Plant  "/>
        <s v="ZOOMGREEN Mango Plant  "/>
        <s v="FURYHUB Apple Plant  "/>
        <s v="subha karna Aglaonema Plant  "/>
        <s v="Plant Paradise Jade Plant  "/>
        <s v="Greenery Nursery Almond Plant  "/>
        <s v="CHOUDHARY PLANTHUB Lemon Plant  "/>
        <s v="Cloud Farm Betel Nut/Supari Plant  "/>
        <s v="Corofitam Mango Plant  "/>
        <s v="srdewan Mango Plant  "/>
        <s v="Cloud Farm Ber Apple Plant  "/>
        <s v="Earth Angels Litchi Plant  "/>
        <s v="Bala plant creation Red Sandalwood Plant  "/>
        <s v="APOSOLUARD Jamun Plant  "/>
        <s v="Gaach Coconut Plant  "/>
        <s v="SARKAR PLANT HOUSE Grapes Plant  "/>
        <s v="Cloud Farm Rose Plant  "/>
        <s v="Padmavati Coconut Plant  "/>
        <s v="Bala plant creation Jamun Plant  "/>
        <s v="PLANTTOOZS Jackfruit Plant  "/>
        <s v="Angel Lemon Plant  "/>
        <s v="Cloud Farm Jamun Plant  "/>
        <s v="Flora Guards Jade Plant  "/>
        <s v="Greenery Nursery Camphor Plant  "/>
        <s v="PLaNeTree Cherry Fruit Plant  "/>
        <s v="PLANTTOOZS Coconut Plant  "/>
        <s v="Healthy Vibe With Green Mango Plant  "/>
        <s v="Krishna All Time Grafted Mango Plant  "/>
        <s v="Cloud Farm Rudraksha Plant  "/>
        <s v="Cloud Farm ZZ Plant  "/>
        <s v="Cloud Farm Golden Champa Plant  "/>
        <s v="natikrd Rose Plant  "/>
        <s v="Greenery Nursery Grapes Plant  "/>
        <s v="Cloud Farm Pomelo Plant  "/>
        <s v="Plantoxi Mango Plant  "/>
        <s v="Cloud Farm Red Sandalwood Plant  "/>
        <s v="Japanese Miyajaki Mango Plant  "/>
        <s v="Cloud Farm Litchi Plant  "/>
        <s v="AloGardening Mango Plant  "/>
        <s v="Plants Point Rose Plant  "/>
        <s v="Aquinnah Almond Plant  "/>
        <s v="Padmavatii Jasmine Plant  "/>
        <s v="Cloud Farm Orange Plant  "/>
        <s v="Corofitam Adenium Plant  "/>
        <s v="Ukanda ZZ Plant  "/>
        <s v="MiraclrGarden Curry Leaf Plant  "/>
        <s v="rimardmistu Adenium Plant  "/>
        <s v="greennursery Mango Plant  "/>
        <s v="Saeedia plant hub Puplet Plant  "/>
        <s v="Uganio Pomegranate Plant  "/>
        <s v="greennursery Baugainvillea Plant  "/>
        <s v="The Entacloo Crasulla Ovata Plant  "/>
        <s v="Gabbro Jade Plant  "/>
        <s v="Plants Heaven Litchi Plant  "/>
        <s v="K.K.Enterprise Star Fruit Carambola Grafted Plant  "/>
        <s v="PB honey priya plant Mango Plant  "/>
        <s v="natikrd Two Layer Bamboo Plant  "/>
        <s v="Cloud Farm Coconut Plant  "/>
        <s v="EVY Tomato Plant  "/>
        <s v="VRAI Aloe Vera Plant  "/>
        <s v="My Dream Nursery Rose Plant  "/>
        <s v="Click to purchase Turmeric Plant  "/>
        <s v="natikrd Cherry Fruit Plant  "/>
        <s v="Click to purchase Madhu Kamini Plant  "/>
        <s v="GREENPHOBIA Ber Apple Plant  "/>
        <s v="PEDPOUDHE Curry Leaf Plant  "/>
        <s v="Aquinnah Banana Plant  "/>
        <s v="Aquinnah Litchi Plant  "/>
        <s v="ABEFARIYA Coconut Plant  "/>
        <s v="IGP Money Plant  "/>
        <s v="Dishita Go Green Money Plant  "/>
        <s v="PB honey priya plant Desert plant  "/>
        <s v="Ukanda Large Garlic Pear Plant  "/>
        <s v="UGAOO Peace Lily Plant  "/>
        <s v="FSK Mango Plant  "/>
        <s v="AquinnahGaden Jade Plant  "/>
        <s v="UGAOO Bamboo Palm Plant  "/>
        <s v="AquinnahGaden White Sandalwood Plant  "/>
        <s v="PlantQuipo Apple Plant  "/>
        <s v="Earth Angels Ber Apple Plant  "/>
        <s v="Cloud Farm Money Plant, Jade Plant  "/>
        <s v="UGAOO Jade Plant  "/>
        <s v="UGAOO Aralia Plant  "/>
        <s v="AloGardening Grapes Plant  "/>
        <s v="Cloud Farm Madhumalti/Rangoon Creeper  "/>
        <s v="UGAOO Syngonium Plant  "/>
        <s v="UGAOO Snake Plant  "/>
        <s v="Cloud Farm Mangosteen Plant  "/>
        <s v="Plants Heaven Apple Plant  "/>
      </sharedItems>
    </cacheField>
    <cacheField name="PACK OF" numFmtId="0">
      <sharedItems containsSemiMixedTypes="0" containsString="0" containsNumber="1" containsInteger="1" minValue="1" maxValue="3" count="3">
        <n v="1"/>
        <n v="2"/>
        <n v="3"/>
      </sharedItems>
    </cacheField>
    <cacheField name="ORIGINAL_PRICE" numFmtId="164">
      <sharedItems containsSemiMixedTypes="0" containsString="0" containsNumber="1" containsInteger="1" minValue="149" maxValue="2500"/>
    </cacheField>
    <cacheField name="DISCOUNT PRICE" numFmtId="164">
      <sharedItems containsSemiMixedTypes="0" containsString="0" containsNumber="1" minValue="19.71" maxValue="2350"/>
    </cacheField>
    <cacheField name="DISCOUNT" numFmtId="9">
      <sharedItems containsSemiMixedTypes="0" containsString="0" containsNumber="1" minValue="0.09" maxValue="0.94"/>
    </cacheField>
    <cacheField name="SPECIAL_PRICE" numFmtId="164">
      <sharedItems containsSemiMixedTypes="0" containsString="0" containsNumber="1" containsInteger="1" minValue="105" maxValue="491"/>
    </cacheField>
    <cacheField name="PANT SIZE" numFmtId="0">
      <sharedItems count="3">
        <s v="Small"/>
        <s v="Medium"/>
        <s v="Large"/>
      </sharedItems>
    </cacheField>
    <cacheField name="TYPE" numFmtId="0">
      <sharedItems count="11">
        <s v=" Fruit"/>
        <s v=" Flower"/>
        <s v=" Air purifier plant"/>
        <s v=" Herb"/>
        <s v=" Succulent"/>
        <s v=" Bamboo"/>
        <s v=" Vegetable"/>
        <s v=" Foliage"/>
        <s v=" Shrub"/>
        <s v=" Bonsai"/>
        <s v=" Creepers and Climbers"/>
      </sharedItems>
    </cacheField>
    <cacheField name="RETURN POLICY" numFmtId="0">
      <sharedItems/>
    </cacheField>
    <cacheField name="LIFE CYCLE" numFmtId="0">
      <sharedItems count="3">
        <s v="Perennial"/>
        <s v="Annual"/>
        <s v="Biennial"/>
      </sharedItems>
    </cacheField>
    <cacheField name="LOCATION" numFmtId="0">
      <sharedItems count="7">
        <s v="Indoor &amp; Outdoor"/>
        <s v="Indoor, Outdoor"/>
        <s v="Outdoor"/>
        <s v="Indoor"/>
        <s v="Indoor &amp; Outdoor, Indoor"/>
        <s v="Indoor &amp; Outdoor, Outdoor"/>
        <s v="Indoor, Indoor &amp; Outdoor"/>
      </sharedItems>
    </cacheField>
    <cacheField name="QUENTITY" numFmtId="0">
      <sharedItems containsSemiMixedTypes="0" containsString="0" containsNumber="1" containsInteger="1" minValue="1" maxValue="3"/>
    </cacheField>
    <cacheField name="ORIGIN" numFmtId="0">
      <sharedItems count="1">
        <s v="India"/>
      </sharedItems>
    </cacheField>
    <cacheField name="RATING" numFmtId="0">
      <sharedItems containsSemiMixedTypes="0" containsString="0" containsNumber="1" minValue="1" maxValue="4.9000000000000004" count="16">
        <n v="3.2"/>
        <n v="2.5"/>
        <n v="1.7"/>
        <n v="4.0999999999999996"/>
        <n v="2.7"/>
        <n v="4"/>
        <n v="4.5999999999999996"/>
        <n v="4.9000000000000004"/>
        <n v="3.7"/>
        <n v="3"/>
        <n v="2.2999999999999998"/>
        <n v="1"/>
        <n v="4.3"/>
        <n v="4.7"/>
        <n v="3.1"/>
        <n v="3.5"/>
      </sharedItems>
    </cacheField>
  </cacheFields>
  <extLst>
    <ext xmlns:x14="http://schemas.microsoft.com/office/spreadsheetml/2009/9/main" uri="{725AE2AE-9491-48be-B2B4-4EB974FC3084}">
      <x14:pivotCacheDefinition pivotCacheId="199356280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7">
  <r>
    <s v="1718875579-1"/>
    <x v="0"/>
    <x v="0"/>
    <n v="1500"/>
    <n v="1380"/>
    <n v="0.92"/>
    <n v="120"/>
    <x v="0"/>
    <x v="0"/>
    <s v="No Returns Applicable?"/>
    <x v="0"/>
    <x v="0"/>
    <n v="1"/>
    <x v="0"/>
    <x v="0"/>
  </r>
  <r>
    <s v="1718875582-2"/>
    <x v="1"/>
    <x v="0"/>
    <n v="399"/>
    <n v="267.33000000000004"/>
    <n v="0.67"/>
    <n v="128"/>
    <x v="0"/>
    <x v="0"/>
    <s v="No Returns Applicable?"/>
    <x v="0"/>
    <x v="1"/>
    <n v="1"/>
    <x v="0"/>
    <x v="1"/>
  </r>
  <r>
    <s v="1718875585-3"/>
    <x v="2"/>
    <x v="0"/>
    <n v="299"/>
    <n v="173.42"/>
    <n v="0.57999999999999996"/>
    <n v="125"/>
    <x v="0"/>
    <x v="1"/>
    <s v="No Returns Applicable?"/>
    <x v="1"/>
    <x v="0"/>
    <n v="1"/>
    <x v="0"/>
    <x v="0"/>
  </r>
  <r>
    <s v="1718875588-4"/>
    <x v="3"/>
    <x v="0"/>
    <n v="299"/>
    <n v="167.44000000000003"/>
    <n v="0.56000000000000005"/>
    <n v="130"/>
    <x v="1"/>
    <x v="0"/>
    <s v="No Returns Applicable?"/>
    <x v="0"/>
    <x v="2"/>
    <n v="1"/>
    <x v="0"/>
    <x v="0"/>
  </r>
  <r>
    <s v="1718875592-5"/>
    <x v="4"/>
    <x v="0"/>
    <n v="399"/>
    <n v="187.53"/>
    <n v="0.47"/>
    <n v="209"/>
    <x v="0"/>
    <x v="2"/>
    <s v="No Returns Applicable?"/>
    <x v="1"/>
    <x v="0"/>
    <n v="1"/>
    <x v="0"/>
    <x v="0"/>
  </r>
  <r>
    <s v="1718875596-6"/>
    <x v="5"/>
    <x v="0"/>
    <n v="249"/>
    <n v="117.02999999999999"/>
    <n v="0.47"/>
    <n v="130"/>
    <x v="0"/>
    <x v="1"/>
    <s v="No Returns Applicable?"/>
    <x v="0"/>
    <x v="0"/>
    <n v="1"/>
    <x v="0"/>
    <x v="0"/>
  </r>
  <r>
    <s v="1718875601-7"/>
    <x v="6"/>
    <x v="0"/>
    <n v="499"/>
    <n v="364.27"/>
    <n v="0.73"/>
    <n v="130"/>
    <x v="1"/>
    <x v="0"/>
    <s v="No Returns Applicable?"/>
    <x v="0"/>
    <x v="2"/>
    <n v="1"/>
    <x v="0"/>
    <x v="2"/>
  </r>
  <r>
    <s v="1718875605-8"/>
    <x v="7"/>
    <x v="0"/>
    <n v="199"/>
    <n v="73.63"/>
    <n v="0.37"/>
    <n v="125"/>
    <x v="1"/>
    <x v="3"/>
    <s v="No Returns Applicable?"/>
    <x v="0"/>
    <x v="2"/>
    <n v="1"/>
    <x v="0"/>
    <x v="0"/>
  </r>
  <r>
    <s v="1718875609-9"/>
    <x v="8"/>
    <x v="0"/>
    <n v="299"/>
    <n v="173.42"/>
    <n v="0.57999999999999996"/>
    <n v="125"/>
    <x v="0"/>
    <x v="4"/>
    <s v="No Returns Applicable?"/>
    <x v="1"/>
    <x v="1"/>
    <n v="1"/>
    <x v="0"/>
    <x v="3"/>
  </r>
  <r>
    <s v="1718875612-10"/>
    <x v="9"/>
    <x v="0"/>
    <n v="219"/>
    <n v="19.71"/>
    <n v="0.09"/>
    <n v="199"/>
    <x v="0"/>
    <x v="1"/>
    <s v="No Returns Applicable?"/>
    <x v="1"/>
    <x v="0"/>
    <n v="1"/>
    <x v="0"/>
    <x v="0"/>
  </r>
  <r>
    <s v="1718875615-11"/>
    <x v="10"/>
    <x v="0"/>
    <n v="499"/>
    <n v="379.24"/>
    <n v="0.76"/>
    <n v="115"/>
    <x v="0"/>
    <x v="0"/>
    <s v="No Returns Applicable?"/>
    <x v="1"/>
    <x v="2"/>
    <n v="1"/>
    <x v="0"/>
    <x v="0"/>
  </r>
  <r>
    <s v="1718875618-12"/>
    <x v="11"/>
    <x v="0"/>
    <n v="399"/>
    <n v="275.31"/>
    <n v="0.69"/>
    <n v="123"/>
    <x v="0"/>
    <x v="0"/>
    <s v="No Returns Applicable?"/>
    <x v="1"/>
    <x v="1"/>
    <n v="1"/>
    <x v="0"/>
    <x v="0"/>
  </r>
  <r>
    <s v="1718875621-13"/>
    <x v="12"/>
    <x v="0"/>
    <n v="484"/>
    <n v="353.32"/>
    <n v="0.73"/>
    <n v="128"/>
    <x v="0"/>
    <x v="1"/>
    <s v="No Returns Applicable?"/>
    <x v="1"/>
    <x v="0"/>
    <n v="1"/>
    <x v="0"/>
    <x v="0"/>
  </r>
  <r>
    <s v="1718875624-14"/>
    <x v="13"/>
    <x v="0"/>
    <n v="299"/>
    <n v="173.42"/>
    <n v="0.57999999999999996"/>
    <n v="125"/>
    <x v="1"/>
    <x v="0"/>
    <s v="No Returns Applicable?"/>
    <x v="0"/>
    <x v="2"/>
    <n v="1"/>
    <x v="0"/>
    <x v="0"/>
  </r>
  <r>
    <s v="1718875627-15"/>
    <x v="14"/>
    <x v="1"/>
    <n v="489"/>
    <n v="273.84000000000003"/>
    <n v="0.56000000000000005"/>
    <n v="211"/>
    <x v="0"/>
    <x v="1"/>
    <s v="No Returns Applicable?"/>
    <x v="0"/>
    <x v="1"/>
    <n v="2"/>
    <x v="0"/>
    <x v="0"/>
  </r>
  <r>
    <s v="1718875629-16"/>
    <x v="15"/>
    <x v="0"/>
    <n v="299"/>
    <n v="182.39"/>
    <n v="0.61"/>
    <n v="116"/>
    <x v="1"/>
    <x v="5"/>
    <s v="No Returns Applicable?"/>
    <x v="0"/>
    <x v="2"/>
    <n v="1"/>
    <x v="0"/>
    <x v="0"/>
  </r>
  <r>
    <s v="1718875632-17"/>
    <x v="16"/>
    <x v="0"/>
    <n v="399"/>
    <n v="271.32"/>
    <n v="0.68"/>
    <n v="124"/>
    <x v="1"/>
    <x v="0"/>
    <s v="No Returns Applicable?"/>
    <x v="1"/>
    <x v="1"/>
    <n v="1"/>
    <x v="0"/>
    <x v="0"/>
  </r>
  <r>
    <s v="1718875634-18"/>
    <x v="17"/>
    <x v="0"/>
    <n v="199"/>
    <n v="73.63"/>
    <n v="0.37"/>
    <n v="125"/>
    <x v="1"/>
    <x v="6"/>
    <s v="No Returns Applicable?"/>
    <x v="0"/>
    <x v="2"/>
    <n v="1"/>
    <x v="0"/>
    <x v="0"/>
  </r>
  <r>
    <s v="1718875638-19"/>
    <x v="18"/>
    <x v="0"/>
    <n v="1500"/>
    <n v="1350"/>
    <n v="0.9"/>
    <n v="137"/>
    <x v="0"/>
    <x v="3"/>
    <s v="No Returns Applicable?"/>
    <x v="0"/>
    <x v="0"/>
    <n v="1"/>
    <x v="0"/>
    <x v="0"/>
  </r>
  <r>
    <s v="1718875640-20"/>
    <x v="19"/>
    <x v="0"/>
    <n v="499"/>
    <n v="369.26"/>
    <n v="0.74"/>
    <n v="125"/>
    <x v="0"/>
    <x v="1"/>
    <s v="No Returns Applicable?"/>
    <x v="0"/>
    <x v="0"/>
    <n v="1"/>
    <x v="0"/>
    <x v="0"/>
  </r>
  <r>
    <s v="1718875643-21"/>
    <x v="20"/>
    <x v="0"/>
    <n v="378"/>
    <n v="249.48000000000002"/>
    <n v="0.66"/>
    <n v="125"/>
    <x v="1"/>
    <x v="0"/>
    <s v="No Returns Applicable?"/>
    <x v="0"/>
    <x v="0"/>
    <n v="1"/>
    <x v="0"/>
    <x v="0"/>
  </r>
  <r>
    <s v="1718875646-22"/>
    <x v="21"/>
    <x v="0"/>
    <n v="379"/>
    <n v="234.98"/>
    <n v="0.62"/>
    <n v="144"/>
    <x v="0"/>
    <x v="1"/>
    <s v="No Returns Applicable?"/>
    <x v="0"/>
    <x v="1"/>
    <n v="1"/>
    <x v="0"/>
    <x v="0"/>
  </r>
  <r>
    <s v="1718875649-23"/>
    <x v="22"/>
    <x v="0"/>
    <n v="239"/>
    <n v="66.92"/>
    <n v="0.28000000000000003"/>
    <n v="171"/>
    <x v="0"/>
    <x v="0"/>
    <s v="No Returns Applicable?"/>
    <x v="1"/>
    <x v="0"/>
    <n v="1"/>
    <x v="0"/>
    <x v="0"/>
  </r>
  <r>
    <s v="1718875651-24"/>
    <x v="23"/>
    <x v="0"/>
    <n v="200"/>
    <n v="74"/>
    <n v="0.37"/>
    <n v="125"/>
    <x v="0"/>
    <x v="0"/>
    <s v="No Returns Applicable?"/>
    <x v="0"/>
    <x v="2"/>
    <n v="1"/>
    <x v="0"/>
    <x v="0"/>
  </r>
  <r>
    <s v="1718875654-25"/>
    <x v="24"/>
    <x v="0"/>
    <n v="349"/>
    <n v="223.36"/>
    <n v="0.64"/>
    <n v="124"/>
    <x v="0"/>
    <x v="0"/>
    <s v="No Returns Applicable?"/>
    <x v="1"/>
    <x v="2"/>
    <n v="1"/>
    <x v="0"/>
    <x v="0"/>
  </r>
  <r>
    <s v="1718875657-26"/>
    <x v="25"/>
    <x v="0"/>
    <n v="379"/>
    <n v="189.5"/>
    <n v="0.5"/>
    <n v="189"/>
    <x v="1"/>
    <x v="7"/>
    <s v="No Returns Applicable?"/>
    <x v="1"/>
    <x v="3"/>
    <n v="1"/>
    <x v="0"/>
    <x v="0"/>
  </r>
  <r>
    <s v="1718875659-27"/>
    <x v="26"/>
    <x v="0"/>
    <n v="399"/>
    <n v="271.32"/>
    <n v="0.68"/>
    <n v="125"/>
    <x v="1"/>
    <x v="0"/>
    <s v="No Returns Applicable?"/>
    <x v="1"/>
    <x v="2"/>
    <n v="1"/>
    <x v="0"/>
    <x v="0"/>
  </r>
  <r>
    <s v="1718875667-28"/>
    <x v="27"/>
    <x v="2"/>
    <n v="336"/>
    <n v="201.6"/>
    <n v="0.6"/>
    <n v="133"/>
    <x v="0"/>
    <x v="0"/>
    <s v="No Returns Applicable?"/>
    <x v="1"/>
    <x v="0"/>
    <n v="3"/>
    <x v="0"/>
    <x v="0"/>
  </r>
  <r>
    <s v="1718875671-29"/>
    <x v="28"/>
    <x v="0"/>
    <n v="800"/>
    <n v="624"/>
    <n v="0.78"/>
    <n v="171"/>
    <x v="0"/>
    <x v="0"/>
    <s v="No Returns Applicable?"/>
    <x v="0"/>
    <x v="2"/>
    <n v="1"/>
    <x v="0"/>
    <x v="0"/>
  </r>
  <r>
    <s v="1718875675-30"/>
    <x v="29"/>
    <x v="0"/>
    <n v="399"/>
    <n v="275.31"/>
    <n v="0.69"/>
    <n v="120"/>
    <x v="1"/>
    <x v="0"/>
    <s v="No Returns Applicable?"/>
    <x v="0"/>
    <x v="2"/>
    <n v="1"/>
    <x v="0"/>
    <x v="0"/>
  </r>
  <r>
    <s v="1718875678-31"/>
    <x v="30"/>
    <x v="0"/>
    <n v="294"/>
    <n v="164.64000000000001"/>
    <n v="0.56000000000000005"/>
    <n v="129"/>
    <x v="0"/>
    <x v="0"/>
    <s v="No Returns Applicable?"/>
    <x v="1"/>
    <x v="2"/>
    <n v="1"/>
    <x v="0"/>
    <x v="0"/>
  </r>
  <r>
    <s v="1718875681-32"/>
    <x v="31"/>
    <x v="0"/>
    <n v="472"/>
    <n v="335.12"/>
    <n v="0.71"/>
    <n v="134"/>
    <x v="0"/>
    <x v="8"/>
    <s v="No Returns Applicable?"/>
    <x v="0"/>
    <x v="1"/>
    <n v="1"/>
    <x v="0"/>
    <x v="0"/>
  </r>
  <r>
    <s v="1718875683-33"/>
    <x v="32"/>
    <x v="0"/>
    <n v="999"/>
    <n v="709.29"/>
    <n v="0.71"/>
    <n v="287"/>
    <x v="0"/>
    <x v="5"/>
    <s v="No Returns Applicable?"/>
    <x v="1"/>
    <x v="4"/>
    <n v="1"/>
    <x v="0"/>
    <x v="0"/>
  </r>
  <r>
    <s v="1718875691-34"/>
    <x v="33"/>
    <x v="1"/>
    <n v="599"/>
    <n v="467.22"/>
    <n v="0.78"/>
    <n v="130"/>
    <x v="0"/>
    <x v="4"/>
    <s v="No Returns Applicable?"/>
    <x v="0"/>
    <x v="0"/>
    <n v="2"/>
    <x v="0"/>
    <x v="0"/>
  </r>
  <r>
    <s v="1718875694-35"/>
    <x v="34"/>
    <x v="0"/>
    <n v="399"/>
    <n v="219.45000000000002"/>
    <n v="0.55000000000000004"/>
    <n v="179"/>
    <x v="1"/>
    <x v="0"/>
    <s v="No Returns Applicable?"/>
    <x v="1"/>
    <x v="2"/>
    <n v="1"/>
    <x v="0"/>
    <x v="0"/>
  </r>
  <r>
    <s v="1718875697-36"/>
    <x v="35"/>
    <x v="0"/>
    <n v="399"/>
    <n v="283.28999999999996"/>
    <n v="0.71"/>
    <n v="114"/>
    <x v="0"/>
    <x v="0"/>
    <s v="No Returns Applicable?"/>
    <x v="1"/>
    <x v="1"/>
    <n v="1"/>
    <x v="0"/>
    <x v="4"/>
  </r>
  <r>
    <s v="1718875700-37"/>
    <x v="36"/>
    <x v="0"/>
    <n v="1199"/>
    <n v="947.21"/>
    <n v="0.79"/>
    <n v="249"/>
    <x v="1"/>
    <x v="2"/>
    <s v="No Returns Applicable?"/>
    <x v="0"/>
    <x v="3"/>
    <n v="1"/>
    <x v="0"/>
    <x v="0"/>
  </r>
  <r>
    <s v="1718875703-38"/>
    <x v="37"/>
    <x v="0"/>
    <n v="299"/>
    <n v="167.44000000000003"/>
    <n v="0.56000000000000005"/>
    <n v="130"/>
    <x v="1"/>
    <x v="4"/>
    <s v="No Returns Applicable?"/>
    <x v="0"/>
    <x v="0"/>
    <n v="1"/>
    <x v="0"/>
    <x v="0"/>
  </r>
  <r>
    <s v="1718875706-39"/>
    <x v="38"/>
    <x v="0"/>
    <n v="449"/>
    <n v="323.27999999999997"/>
    <n v="0.72"/>
    <n v="124"/>
    <x v="0"/>
    <x v="0"/>
    <s v="No Returns Applicable?"/>
    <x v="1"/>
    <x v="0"/>
    <n v="1"/>
    <x v="0"/>
    <x v="0"/>
  </r>
  <r>
    <s v="1718875709-40"/>
    <x v="39"/>
    <x v="0"/>
    <n v="2500"/>
    <n v="2350"/>
    <n v="0.94"/>
    <n v="128"/>
    <x v="0"/>
    <x v="0"/>
    <s v="No Returns Applicable?"/>
    <x v="1"/>
    <x v="0"/>
    <n v="1"/>
    <x v="0"/>
    <x v="5"/>
  </r>
  <r>
    <s v="1718875716-41"/>
    <x v="40"/>
    <x v="0"/>
    <n v="149"/>
    <n v="28.31"/>
    <n v="0.19"/>
    <n v="120"/>
    <x v="0"/>
    <x v="0"/>
    <s v="No Returns Applicable?"/>
    <x v="0"/>
    <x v="1"/>
    <n v="1"/>
    <x v="0"/>
    <x v="0"/>
  </r>
  <r>
    <s v="1718875718-42"/>
    <x v="41"/>
    <x v="0"/>
    <n v="399"/>
    <n v="259.35000000000002"/>
    <n v="0.65"/>
    <n v="139"/>
    <x v="0"/>
    <x v="0"/>
    <s v="No Returns Applicable?"/>
    <x v="0"/>
    <x v="1"/>
    <n v="1"/>
    <x v="0"/>
    <x v="3"/>
  </r>
  <r>
    <s v="1718875721-43"/>
    <x v="42"/>
    <x v="0"/>
    <n v="499"/>
    <n v="349.29999999999995"/>
    <n v="0.7"/>
    <n v="149"/>
    <x v="1"/>
    <x v="0"/>
    <s v="No Returns Applicable?"/>
    <x v="0"/>
    <x v="1"/>
    <n v="1"/>
    <x v="0"/>
    <x v="0"/>
  </r>
  <r>
    <s v="1718875724-44"/>
    <x v="43"/>
    <x v="0"/>
    <n v="199"/>
    <n v="77.61"/>
    <n v="0.39"/>
    <n v="120"/>
    <x v="0"/>
    <x v="0"/>
    <s v="No Returns Applicable?"/>
    <x v="0"/>
    <x v="2"/>
    <n v="1"/>
    <x v="0"/>
    <x v="0"/>
  </r>
  <r>
    <s v="1718875727-45"/>
    <x v="44"/>
    <x v="0"/>
    <n v="499"/>
    <n v="354.28999999999996"/>
    <n v="0.71"/>
    <n v="141"/>
    <x v="0"/>
    <x v="0"/>
    <s v="No Returns Applicable?"/>
    <x v="1"/>
    <x v="1"/>
    <n v="1"/>
    <x v="0"/>
    <x v="6"/>
  </r>
  <r>
    <s v="1718875729-46"/>
    <x v="45"/>
    <x v="0"/>
    <n v="499"/>
    <n v="369.26"/>
    <n v="0.74"/>
    <n v="129"/>
    <x v="0"/>
    <x v="8"/>
    <s v="No Returns Applicable?"/>
    <x v="1"/>
    <x v="1"/>
    <n v="1"/>
    <x v="0"/>
    <x v="0"/>
  </r>
  <r>
    <s v="1718875733-47"/>
    <x v="46"/>
    <x v="0"/>
    <n v="491"/>
    <n v="358.43"/>
    <n v="0.73"/>
    <n v="130"/>
    <x v="1"/>
    <x v="0"/>
    <s v="No Returns Applicable?"/>
    <x v="1"/>
    <x v="2"/>
    <n v="1"/>
    <x v="0"/>
    <x v="0"/>
  </r>
  <r>
    <s v="1718875736-48"/>
    <x v="47"/>
    <x v="0"/>
    <n v="390"/>
    <n v="218.40000000000003"/>
    <n v="0.56000000000000005"/>
    <n v="169"/>
    <x v="0"/>
    <x v="0"/>
    <s v="No Returns Applicable?"/>
    <x v="1"/>
    <x v="0"/>
    <n v="1"/>
    <x v="0"/>
    <x v="0"/>
  </r>
  <r>
    <s v="1718875739-49"/>
    <x v="48"/>
    <x v="0"/>
    <n v="399"/>
    <n v="255.36"/>
    <n v="0.64"/>
    <n v="140"/>
    <x v="2"/>
    <x v="0"/>
    <s v="No Returns Applicable?"/>
    <x v="0"/>
    <x v="0"/>
    <n v="1"/>
    <x v="0"/>
    <x v="0"/>
  </r>
  <r>
    <s v="1718875741-50"/>
    <x v="49"/>
    <x v="0"/>
    <n v="299"/>
    <n v="173.42"/>
    <n v="0.57999999999999996"/>
    <n v="125"/>
    <x v="0"/>
    <x v="1"/>
    <s v="No Returns Applicable?"/>
    <x v="0"/>
    <x v="0"/>
    <n v="1"/>
    <x v="0"/>
    <x v="0"/>
  </r>
  <r>
    <s v="1718875745-51"/>
    <x v="50"/>
    <x v="0"/>
    <n v="299"/>
    <n v="128.57"/>
    <n v="0.43"/>
    <n v="169"/>
    <x v="0"/>
    <x v="0"/>
    <s v="No Returns Applicable?"/>
    <x v="1"/>
    <x v="0"/>
    <n v="1"/>
    <x v="0"/>
    <x v="0"/>
  </r>
  <r>
    <s v="1718875750-52"/>
    <x v="51"/>
    <x v="0"/>
    <n v="599"/>
    <n v="449.25"/>
    <n v="0.75"/>
    <n v="145"/>
    <x v="1"/>
    <x v="0"/>
    <s v="No Returns Applicable?"/>
    <x v="1"/>
    <x v="2"/>
    <n v="1"/>
    <x v="0"/>
    <x v="7"/>
  </r>
  <r>
    <s v="1718875753-53"/>
    <x v="52"/>
    <x v="0"/>
    <n v="579"/>
    <n v="434.25"/>
    <n v="0.75"/>
    <n v="143"/>
    <x v="1"/>
    <x v="0"/>
    <s v="No Returns Applicable?"/>
    <x v="0"/>
    <x v="2"/>
    <n v="1"/>
    <x v="0"/>
    <x v="0"/>
  </r>
  <r>
    <s v="1718875756-54"/>
    <x v="53"/>
    <x v="0"/>
    <n v="349"/>
    <n v="230.34"/>
    <n v="0.66"/>
    <n v="117"/>
    <x v="1"/>
    <x v="0"/>
    <s v="No Returns Applicable?"/>
    <x v="1"/>
    <x v="0"/>
    <n v="1"/>
    <x v="0"/>
    <x v="0"/>
  </r>
  <r>
    <s v="1718875759-55"/>
    <x v="54"/>
    <x v="0"/>
    <n v="199"/>
    <n v="83.58"/>
    <n v="0.42"/>
    <n v="115"/>
    <x v="0"/>
    <x v="0"/>
    <s v="No Returns Applicable?"/>
    <x v="0"/>
    <x v="5"/>
    <n v="1"/>
    <x v="0"/>
    <x v="0"/>
  </r>
  <r>
    <s v="1718875764-56"/>
    <x v="55"/>
    <x v="0"/>
    <n v="251"/>
    <n v="125.5"/>
    <n v="0.5"/>
    <n v="124"/>
    <x v="0"/>
    <x v="4"/>
    <s v="No Returns Applicable?"/>
    <x v="1"/>
    <x v="3"/>
    <n v="1"/>
    <x v="0"/>
    <x v="0"/>
  </r>
  <r>
    <s v="1718875767-57"/>
    <x v="56"/>
    <x v="0"/>
    <n v="499"/>
    <n v="364.27"/>
    <n v="0.73"/>
    <n v="131"/>
    <x v="1"/>
    <x v="1"/>
    <s v="No Returns Applicable?"/>
    <x v="1"/>
    <x v="0"/>
    <n v="1"/>
    <x v="0"/>
    <x v="0"/>
  </r>
  <r>
    <s v="1718875770-58"/>
    <x v="57"/>
    <x v="0"/>
    <n v="339"/>
    <n v="233.90999999999997"/>
    <n v="0.69"/>
    <n v="105"/>
    <x v="0"/>
    <x v="0"/>
    <s v="No Returns Applicable?"/>
    <x v="0"/>
    <x v="0"/>
    <n v="1"/>
    <x v="0"/>
    <x v="0"/>
  </r>
  <r>
    <s v="1718875772-59"/>
    <x v="58"/>
    <x v="0"/>
    <n v="829"/>
    <n v="654.91000000000008"/>
    <n v="0.79"/>
    <n v="171"/>
    <x v="0"/>
    <x v="0"/>
    <s v="No Returns Applicable?"/>
    <x v="1"/>
    <x v="2"/>
    <n v="1"/>
    <x v="0"/>
    <x v="0"/>
  </r>
  <r>
    <s v="1718875775-60"/>
    <x v="59"/>
    <x v="0"/>
    <n v="540"/>
    <n v="410.4"/>
    <n v="0.76"/>
    <n v="129"/>
    <x v="1"/>
    <x v="0"/>
    <s v="No Returns Applicable?"/>
    <x v="1"/>
    <x v="2"/>
    <n v="1"/>
    <x v="0"/>
    <x v="0"/>
  </r>
  <r>
    <s v="1718875777-61"/>
    <x v="60"/>
    <x v="0"/>
    <n v="399"/>
    <n v="235.41"/>
    <n v="0.59"/>
    <n v="160"/>
    <x v="0"/>
    <x v="0"/>
    <s v="No Returns Applicable?"/>
    <x v="1"/>
    <x v="0"/>
    <n v="1"/>
    <x v="0"/>
    <x v="0"/>
  </r>
  <r>
    <s v="1718875780-62"/>
    <x v="61"/>
    <x v="0"/>
    <n v="399"/>
    <n v="279.29999999999995"/>
    <n v="0.7"/>
    <n v="116"/>
    <x v="1"/>
    <x v="0"/>
    <s v="No Returns Applicable?"/>
    <x v="0"/>
    <x v="2"/>
    <n v="1"/>
    <x v="0"/>
    <x v="0"/>
  </r>
  <r>
    <s v="1718875782-63"/>
    <x v="62"/>
    <x v="0"/>
    <n v="399"/>
    <n v="267.33000000000004"/>
    <n v="0.67"/>
    <n v="129"/>
    <x v="0"/>
    <x v="0"/>
    <s v="No Returns Applicable?"/>
    <x v="0"/>
    <x v="0"/>
    <n v="1"/>
    <x v="0"/>
    <x v="0"/>
  </r>
  <r>
    <s v="1718875788-64"/>
    <x v="63"/>
    <x v="0"/>
    <n v="199"/>
    <n v="67.660000000000011"/>
    <n v="0.34"/>
    <n v="130"/>
    <x v="0"/>
    <x v="1"/>
    <s v="No Returns Applicable?"/>
    <x v="0"/>
    <x v="2"/>
    <n v="1"/>
    <x v="0"/>
    <x v="0"/>
  </r>
  <r>
    <s v="1718875792-65"/>
    <x v="64"/>
    <x v="0"/>
    <n v="156"/>
    <n v="28.08"/>
    <n v="0.18"/>
    <n v="127"/>
    <x v="0"/>
    <x v="1"/>
    <s v="No Returns Applicable?"/>
    <x v="0"/>
    <x v="1"/>
    <n v="1"/>
    <x v="0"/>
    <x v="0"/>
  </r>
  <r>
    <s v="1718875795-66"/>
    <x v="65"/>
    <x v="0"/>
    <n v="499"/>
    <n v="349.29999999999995"/>
    <n v="0.7"/>
    <n v="149"/>
    <x v="0"/>
    <x v="0"/>
    <s v="No Returns Applicable?"/>
    <x v="1"/>
    <x v="0"/>
    <n v="1"/>
    <x v="0"/>
    <x v="0"/>
  </r>
  <r>
    <s v="1718875798-67"/>
    <x v="66"/>
    <x v="0"/>
    <n v="399"/>
    <n v="279.29999999999995"/>
    <n v="0.7"/>
    <n v="118"/>
    <x v="1"/>
    <x v="0"/>
    <s v="No Returns Applicable?"/>
    <x v="0"/>
    <x v="2"/>
    <n v="1"/>
    <x v="0"/>
    <x v="7"/>
  </r>
  <r>
    <s v="1718875802-68"/>
    <x v="19"/>
    <x v="0"/>
    <n v="499"/>
    <n v="369.26"/>
    <n v="0.74"/>
    <n v="125"/>
    <x v="0"/>
    <x v="1"/>
    <s v="No Returns Applicable?"/>
    <x v="0"/>
    <x v="0"/>
    <n v="1"/>
    <x v="0"/>
    <x v="0"/>
  </r>
  <r>
    <s v="1718875806-69"/>
    <x v="67"/>
    <x v="0"/>
    <n v="249"/>
    <n v="114.54"/>
    <n v="0.46"/>
    <n v="132"/>
    <x v="1"/>
    <x v="0"/>
    <s v="No Returns Applicable?"/>
    <x v="0"/>
    <x v="2"/>
    <n v="1"/>
    <x v="0"/>
    <x v="0"/>
  </r>
  <r>
    <s v="1718875810-70"/>
    <x v="68"/>
    <x v="0"/>
    <n v="299"/>
    <n v="149.5"/>
    <n v="0.5"/>
    <n v="149"/>
    <x v="0"/>
    <x v="3"/>
    <s v="No Returns Applicable?"/>
    <x v="0"/>
    <x v="0"/>
    <n v="1"/>
    <x v="0"/>
    <x v="0"/>
  </r>
  <r>
    <s v="1718875813-71"/>
    <x v="69"/>
    <x v="0"/>
    <n v="499"/>
    <n v="334.33000000000004"/>
    <n v="0.67"/>
    <n v="160"/>
    <x v="2"/>
    <x v="0"/>
    <s v="No Returns Applicable?"/>
    <x v="0"/>
    <x v="0"/>
    <n v="1"/>
    <x v="0"/>
    <x v="0"/>
  </r>
  <r>
    <s v="1718875820-72"/>
    <x v="70"/>
    <x v="0"/>
    <n v="199"/>
    <n v="73.63"/>
    <n v="0.37"/>
    <n v="125"/>
    <x v="0"/>
    <x v="0"/>
    <s v="No Returns Applicable?"/>
    <x v="0"/>
    <x v="2"/>
    <n v="1"/>
    <x v="0"/>
    <x v="0"/>
  </r>
  <r>
    <s v="1718875824-73"/>
    <x v="71"/>
    <x v="0"/>
    <n v="370"/>
    <n v="210.89999999999998"/>
    <n v="0.56999999999999995"/>
    <n v="157"/>
    <x v="0"/>
    <x v="0"/>
    <s v="No Returns Applicable?"/>
    <x v="0"/>
    <x v="1"/>
    <n v="1"/>
    <x v="0"/>
    <x v="0"/>
  </r>
  <r>
    <s v="1718875826-74"/>
    <x v="44"/>
    <x v="0"/>
    <n v="499"/>
    <n v="369.26"/>
    <n v="0.74"/>
    <n v="125"/>
    <x v="0"/>
    <x v="0"/>
    <s v="No Returns Applicable?"/>
    <x v="1"/>
    <x v="1"/>
    <n v="1"/>
    <x v="0"/>
    <x v="0"/>
  </r>
  <r>
    <s v="1718875829-75"/>
    <x v="72"/>
    <x v="0"/>
    <n v="193"/>
    <n v="55.97"/>
    <n v="0.28999999999999998"/>
    <n v="137"/>
    <x v="0"/>
    <x v="1"/>
    <s v="No Returns Applicable?"/>
    <x v="1"/>
    <x v="1"/>
    <n v="1"/>
    <x v="0"/>
    <x v="0"/>
  </r>
  <r>
    <s v="1718875832-76"/>
    <x v="13"/>
    <x v="0"/>
    <n v="299"/>
    <n v="182.39"/>
    <n v="0.61"/>
    <n v="116"/>
    <x v="1"/>
    <x v="0"/>
    <s v="No Returns Applicable?"/>
    <x v="0"/>
    <x v="2"/>
    <n v="1"/>
    <x v="0"/>
    <x v="0"/>
  </r>
  <r>
    <s v="1718875836-77"/>
    <x v="73"/>
    <x v="0"/>
    <n v="499"/>
    <n v="369.26"/>
    <n v="0.74"/>
    <n v="128"/>
    <x v="0"/>
    <x v="0"/>
    <s v="No Returns Applicable?"/>
    <x v="1"/>
    <x v="0"/>
    <n v="1"/>
    <x v="0"/>
    <x v="0"/>
  </r>
  <r>
    <s v="1718875842-78"/>
    <x v="74"/>
    <x v="0"/>
    <n v="299"/>
    <n v="173.42"/>
    <n v="0.57999999999999996"/>
    <n v="123"/>
    <x v="0"/>
    <x v="1"/>
    <s v="No Returns Applicable?"/>
    <x v="1"/>
    <x v="0"/>
    <n v="1"/>
    <x v="0"/>
    <x v="0"/>
  </r>
  <r>
    <s v="1718875845-79"/>
    <x v="75"/>
    <x v="0"/>
    <n v="299"/>
    <n v="173.42"/>
    <n v="0.57999999999999996"/>
    <n v="125"/>
    <x v="1"/>
    <x v="0"/>
    <s v="No Returns Applicable?"/>
    <x v="0"/>
    <x v="2"/>
    <n v="1"/>
    <x v="0"/>
    <x v="0"/>
  </r>
  <r>
    <s v="1718875850-80"/>
    <x v="76"/>
    <x v="0"/>
    <n v="399"/>
    <n v="259.35000000000002"/>
    <n v="0.65"/>
    <n v="139"/>
    <x v="0"/>
    <x v="1"/>
    <s v="No Returns Applicable?"/>
    <x v="1"/>
    <x v="1"/>
    <n v="1"/>
    <x v="0"/>
    <x v="0"/>
  </r>
  <r>
    <s v="1718875875-81"/>
    <x v="77"/>
    <x v="0"/>
    <n v="399"/>
    <n v="251.37"/>
    <n v="0.63"/>
    <n v="144"/>
    <x v="0"/>
    <x v="0"/>
    <s v="No Returns Applicable?"/>
    <x v="1"/>
    <x v="2"/>
    <n v="1"/>
    <x v="0"/>
    <x v="0"/>
  </r>
  <r>
    <s v="1718875879-82"/>
    <x v="78"/>
    <x v="0"/>
    <n v="258"/>
    <n v="136.74"/>
    <n v="0.53"/>
    <n v="120"/>
    <x v="0"/>
    <x v="6"/>
    <s v="No Returns Applicable?"/>
    <x v="1"/>
    <x v="1"/>
    <n v="1"/>
    <x v="0"/>
    <x v="0"/>
  </r>
  <r>
    <s v="1718875888-83"/>
    <x v="79"/>
    <x v="0"/>
    <n v="499"/>
    <n v="359.28"/>
    <n v="0.72"/>
    <n v="135"/>
    <x v="1"/>
    <x v="9"/>
    <s v="No Returns Applicable?"/>
    <x v="0"/>
    <x v="1"/>
    <n v="1"/>
    <x v="0"/>
    <x v="0"/>
  </r>
  <r>
    <s v="1718875891-84"/>
    <x v="15"/>
    <x v="0"/>
    <n v="299"/>
    <n v="182.39"/>
    <n v="0.61"/>
    <n v="116"/>
    <x v="1"/>
    <x v="5"/>
    <s v="No Returns Applicable?"/>
    <x v="0"/>
    <x v="2"/>
    <n v="1"/>
    <x v="0"/>
    <x v="8"/>
  </r>
  <r>
    <s v="1718875915-85"/>
    <x v="80"/>
    <x v="0"/>
    <n v="599"/>
    <n v="473.21000000000004"/>
    <n v="0.79"/>
    <n v="122"/>
    <x v="0"/>
    <x v="0"/>
    <s v="No Returns Applicable?"/>
    <x v="0"/>
    <x v="1"/>
    <n v="1"/>
    <x v="0"/>
    <x v="1"/>
  </r>
  <r>
    <s v="1718875920-86"/>
    <x v="2"/>
    <x v="0"/>
    <n v="299"/>
    <n v="173.42"/>
    <n v="0.57999999999999996"/>
    <n v="125"/>
    <x v="0"/>
    <x v="1"/>
    <s v="No Returns Applicable?"/>
    <x v="1"/>
    <x v="0"/>
    <n v="1"/>
    <x v="0"/>
    <x v="0"/>
  </r>
  <r>
    <s v="1718875924-87"/>
    <x v="9"/>
    <x v="0"/>
    <n v="399"/>
    <n v="171.57"/>
    <n v="0.43"/>
    <n v="224"/>
    <x v="0"/>
    <x v="4"/>
    <s v="No Returns Applicable?"/>
    <x v="1"/>
    <x v="0"/>
    <n v="1"/>
    <x v="0"/>
    <x v="0"/>
  </r>
  <r>
    <s v="1718875930-88"/>
    <x v="81"/>
    <x v="0"/>
    <n v="1899"/>
    <n v="1766.0700000000002"/>
    <n v="0.93"/>
    <n v="126"/>
    <x v="0"/>
    <x v="1"/>
    <s v="No Returns Applicable?"/>
    <x v="1"/>
    <x v="0"/>
    <n v="1"/>
    <x v="0"/>
    <x v="9"/>
  </r>
  <r>
    <s v="1718875933-89"/>
    <x v="82"/>
    <x v="0"/>
    <n v="444"/>
    <n v="315.24"/>
    <n v="0.71"/>
    <n v="126"/>
    <x v="0"/>
    <x v="0"/>
    <s v="No Returns Applicable?"/>
    <x v="1"/>
    <x v="1"/>
    <n v="1"/>
    <x v="0"/>
    <x v="10"/>
  </r>
  <r>
    <s v="1718875938-90"/>
    <x v="83"/>
    <x v="0"/>
    <n v="598"/>
    <n v="418.59999999999997"/>
    <n v="0.7"/>
    <n v="178"/>
    <x v="0"/>
    <x v="1"/>
    <s v="No Returns Applicable?"/>
    <x v="0"/>
    <x v="1"/>
    <n v="1"/>
    <x v="0"/>
    <x v="8"/>
  </r>
  <r>
    <s v="1718875942-91"/>
    <x v="84"/>
    <x v="0"/>
    <n v="399"/>
    <n v="267.33000000000004"/>
    <n v="0.67"/>
    <n v="129"/>
    <x v="0"/>
    <x v="4"/>
    <s v="No Returns Applicable?"/>
    <x v="2"/>
    <x v="6"/>
    <n v="1"/>
    <x v="0"/>
    <x v="0"/>
  </r>
  <r>
    <s v="1718875946-92"/>
    <x v="85"/>
    <x v="0"/>
    <n v="499"/>
    <n v="354.28999999999996"/>
    <n v="0.71"/>
    <n v="140"/>
    <x v="0"/>
    <x v="4"/>
    <s v="No Returns Applicable?"/>
    <x v="0"/>
    <x v="0"/>
    <n v="1"/>
    <x v="0"/>
    <x v="0"/>
  </r>
  <r>
    <s v="1718875949-93"/>
    <x v="16"/>
    <x v="0"/>
    <n v="399"/>
    <n v="271.32"/>
    <n v="0.68"/>
    <n v="124"/>
    <x v="1"/>
    <x v="0"/>
    <s v="No Returns Applicable?"/>
    <x v="1"/>
    <x v="1"/>
    <n v="1"/>
    <x v="0"/>
    <x v="0"/>
  </r>
  <r>
    <s v="1718875951-94"/>
    <x v="86"/>
    <x v="0"/>
    <n v="280"/>
    <n v="151.20000000000002"/>
    <n v="0.54"/>
    <n v="128"/>
    <x v="1"/>
    <x v="0"/>
    <s v="No Returns Applicable?"/>
    <x v="0"/>
    <x v="2"/>
    <n v="1"/>
    <x v="0"/>
    <x v="0"/>
  </r>
  <r>
    <s v="1718875955-95"/>
    <x v="87"/>
    <x v="0"/>
    <n v="299"/>
    <n v="173.42"/>
    <n v="0.57999999999999996"/>
    <n v="125"/>
    <x v="1"/>
    <x v="0"/>
    <s v="No Returns Applicable?"/>
    <x v="1"/>
    <x v="0"/>
    <n v="1"/>
    <x v="0"/>
    <x v="1"/>
  </r>
  <r>
    <s v="1718875963-96"/>
    <x v="88"/>
    <x v="0"/>
    <n v="499"/>
    <n v="369.26"/>
    <n v="0.74"/>
    <n v="125"/>
    <x v="0"/>
    <x v="0"/>
    <s v="No Returns Applicable?"/>
    <x v="0"/>
    <x v="1"/>
    <n v="1"/>
    <x v="0"/>
    <x v="0"/>
  </r>
  <r>
    <s v="1718875966-97"/>
    <x v="62"/>
    <x v="0"/>
    <n v="299"/>
    <n v="170.42999999999998"/>
    <n v="0.56999999999999995"/>
    <n v="127"/>
    <x v="0"/>
    <x v="0"/>
    <s v="No Returns Applicable?"/>
    <x v="1"/>
    <x v="2"/>
    <n v="1"/>
    <x v="0"/>
    <x v="0"/>
  </r>
  <r>
    <s v="1718875978-98"/>
    <x v="89"/>
    <x v="0"/>
    <n v="599"/>
    <n v="377.37"/>
    <n v="0.63"/>
    <n v="220"/>
    <x v="0"/>
    <x v="5"/>
    <s v="No Returns Applicable?"/>
    <x v="1"/>
    <x v="0"/>
    <n v="1"/>
    <x v="0"/>
    <x v="11"/>
  </r>
  <r>
    <s v="1718875981-99"/>
    <x v="90"/>
    <x v="0"/>
    <n v="499"/>
    <n v="369.26"/>
    <n v="0.74"/>
    <n v="125"/>
    <x v="1"/>
    <x v="0"/>
    <s v="No Returns Applicable?"/>
    <x v="0"/>
    <x v="2"/>
    <n v="1"/>
    <x v="0"/>
    <x v="12"/>
  </r>
  <r>
    <s v="1718875986-100"/>
    <x v="61"/>
    <x v="0"/>
    <n v="299"/>
    <n v="173.42"/>
    <n v="0.57999999999999996"/>
    <n v="125"/>
    <x v="1"/>
    <x v="0"/>
    <s v="No Returns Applicable?"/>
    <x v="0"/>
    <x v="2"/>
    <n v="1"/>
    <x v="0"/>
    <x v="13"/>
  </r>
  <r>
    <s v="1718875995-101"/>
    <x v="91"/>
    <x v="0"/>
    <n v="399"/>
    <n v="247.38"/>
    <n v="0.62"/>
    <n v="149"/>
    <x v="0"/>
    <x v="0"/>
    <s v="No Returns Applicable?"/>
    <x v="1"/>
    <x v="1"/>
    <n v="1"/>
    <x v="0"/>
    <x v="0"/>
  </r>
  <r>
    <s v="1718876010-102"/>
    <x v="92"/>
    <x v="0"/>
    <n v="357"/>
    <n v="235.62"/>
    <n v="0.66"/>
    <n v="118"/>
    <x v="0"/>
    <x v="4"/>
    <s v="No Returns Applicable?"/>
    <x v="1"/>
    <x v="3"/>
    <n v="1"/>
    <x v="0"/>
    <x v="14"/>
  </r>
  <r>
    <s v="1718876014-103"/>
    <x v="93"/>
    <x v="0"/>
    <n v="249"/>
    <n v="134.46"/>
    <n v="0.54"/>
    <n v="114"/>
    <x v="0"/>
    <x v="1"/>
    <s v="No Returns Applicable?"/>
    <x v="0"/>
    <x v="0"/>
    <n v="1"/>
    <x v="0"/>
    <x v="0"/>
  </r>
  <r>
    <s v="1718876021-104"/>
    <x v="67"/>
    <x v="0"/>
    <n v="249"/>
    <n v="122.00999999999999"/>
    <n v="0.49"/>
    <n v="125"/>
    <x v="1"/>
    <x v="0"/>
    <s v="No Returns Applicable?"/>
    <x v="0"/>
    <x v="2"/>
    <n v="1"/>
    <x v="0"/>
    <x v="12"/>
  </r>
  <r>
    <s v="1718876037-105"/>
    <x v="94"/>
    <x v="0"/>
    <n v="282"/>
    <n v="109.98"/>
    <n v="0.39"/>
    <n v="170"/>
    <x v="0"/>
    <x v="3"/>
    <s v="No Returns Applicable?"/>
    <x v="2"/>
    <x v="1"/>
    <n v="1"/>
    <x v="0"/>
    <x v="0"/>
  </r>
  <r>
    <s v="1718876051-106"/>
    <x v="95"/>
    <x v="0"/>
    <n v="199"/>
    <n v="73.63"/>
    <n v="0.37"/>
    <n v="124"/>
    <x v="0"/>
    <x v="0"/>
    <s v="No Returns Applicable?"/>
    <x v="1"/>
    <x v="2"/>
    <n v="1"/>
    <x v="0"/>
    <x v="0"/>
  </r>
  <r>
    <s v="1718876058-107"/>
    <x v="96"/>
    <x v="0"/>
    <n v="288"/>
    <n v="152.64000000000001"/>
    <n v="0.53"/>
    <n v="134"/>
    <x v="0"/>
    <x v="1"/>
    <s v="No Returns Applicable?"/>
    <x v="0"/>
    <x v="0"/>
    <n v="1"/>
    <x v="0"/>
    <x v="0"/>
  </r>
  <r>
    <s v="1718876064-108"/>
    <x v="97"/>
    <x v="0"/>
    <n v="175"/>
    <n v="47.25"/>
    <n v="0.27"/>
    <n v="127"/>
    <x v="0"/>
    <x v="0"/>
    <s v="No Returns Applicable?"/>
    <x v="0"/>
    <x v="1"/>
    <n v="1"/>
    <x v="0"/>
    <x v="0"/>
  </r>
  <r>
    <s v="1718876078-109"/>
    <x v="98"/>
    <x v="0"/>
    <n v="299"/>
    <n v="170.42999999999998"/>
    <n v="0.56999999999999995"/>
    <n v="126"/>
    <x v="0"/>
    <x v="3"/>
    <s v="No Returns Applicable?"/>
    <x v="0"/>
    <x v="2"/>
    <n v="1"/>
    <x v="0"/>
    <x v="5"/>
  </r>
  <r>
    <s v="1718876084-110"/>
    <x v="99"/>
    <x v="0"/>
    <n v="499"/>
    <n v="384.23"/>
    <n v="0.77"/>
    <n v="113"/>
    <x v="0"/>
    <x v="0"/>
    <s v="No Returns Applicable?"/>
    <x v="1"/>
    <x v="0"/>
    <n v="1"/>
    <x v="0"/>
    <x v="0"/>
  </r>
  <r>
    <s v="1718876104-111"/>
    <x v="33"/>
    <x v="1"/>
    <n v="599"/>
    <n v="467.22"/>
    <n v="0.78"/>
    <n v="130"/>
    <x v="0"/>
    <x v="4"/>
    <s v="No Returns Applicable?"/>
    <x v="0"/>
    <x v="0"/>
    <n v="2"/>
    <x v="0"/>
    <x v="0"/>
  </r>
  <r>
    <s v="1718876137-112"/>
    <x v="100"/>
    <x v="0"/>
    <n v="499"/>
    <n v="364.27"/>
    <n v="0.73"/>
    <n v="130"/>
    <x v="0"/>
    <x v="0"/>
    <s v="No Returns Applicable?"/>
    <x v="1"/>
    <x v="0"/>
    <n v="1"/>
    <x v="0"/>
    <x v="0"/>
  </r>
  <r>
    <s v="1718876145-113"/>
    <x v="101"/>
    <x v="0"/>
    <n v="1349"/>
    <n v="1173.6299999999999"/>
    <n v="0.87"/>
    <n v="171"/>
    <x v="0"/>
    <x v="0"/>
    <s v="No Returns Applicable?"/>
    <x v="0"/>
    <x v="0"/>
    <n v="1"/>
    <x v="0"/>
    <x v="12"/>
  </r>
  <r>
    <s v="1718876157-114"/>
    <x v="102"/>
    <x v="0"/>
    <n v="999"/>
    <n v="859.14"/>
    <n v="0.86"/>
    <n v="139"/>
    <x v="1"/>
    <x v="10"/>
    <s v="No Returns Applicable?"/>
    <x v="1"/>
    <x v="3"/>
    <n v="1"/>
    <x v="0"/>
    <x v="3"/>
  </r>
  <r>
    <s v="1718876172-115"/>
    <x v="103"/>
    <x v="0"/>
    <n v="299"/>
    <n v="185.38"/>
    <n v="0.62"/>
    <n v="113"/>
    <x v="0"/>
    <x v="2"/>
    <s v="No Returns Applicable?"/>
    <x v="0"/>
    <x v="3"/>
    <n v="1"/>
    <x v="0"/>
    <x v="0"/>
  </r>
  <r>
    <s v="1718876188-116"/>
    <x v="104"/>
    <x v="0"/>
    <n v="499"/>
    <n v="354.28999999999996"/>
    <n v="0.71"/>
    <n v="143"/>
    <x v="0"/>
    <x v="1"/>
    <s v="No Returns Applicable?"/>
    <x v="0"/>
    <x v="1"/>
    <n v="1"/>
    <x v="0"/>
    <x v="0"/>
  </r>
  <r>
    <s v="1718876203-117"/>
    <x v="3"/>
    <x v="0"/>
    <n v="299"/>
    <n v="167.44000000000003"/>
    <n v="0.56000000000000005"/>
    <n v="130"/>
    <x v="1"/>
    <x v="0"/>
    <s v="No Returns Applicable?"/>
    <x v="0"/>
    <x v="2"/>
    <n v="1"/>
    <x v="0"/>
    <x v="0"/>
  </r>
  <r>
    <s v="1718876212-118"/>
    <x v="105"/>
    <x v="0"/>
    <n v="398"/>
    <n v="270.64000000000004"/>
    <n v="0.68"/>
    <n v="125"/>
    <x v="0"/>
    <x v="1"/>
    <s v="No Returns Applicable?"/>
    <x v="0"/>
    <x v="1"/>
    <n v="1"/>
    <x v="0"/>
    <x v="1"/>
  </r>
  <r>
    <s v="1718876220-119"/>
    <x v="106"/>
    <x v="0"/>
    <n v="599"/>
    <n v="245.58999999999997"/>
    <n v="0.41"/>
    <n v="349"/>
    <x v="0"/>
    <x v="8"/>
    <s v="No Returns Applicable?"/>
    <x v="2"/>
    <x v="3"/>
    <n v="1"/>
    <x v="0"/>
    <x v="0"/>
  </r>
  <r>
    <s v="1718876229-120"/>
    <x v="107"/>
    <x v="0"/>
    <n v="498"/>
    <n v="358.56"/>
    <n v="0.72"/>
    <n v="139"/>
    <x v="1"/>
    <x v="0"/>
    <s v="No Returns Applicable?"/>
    <x v="1"/>
    <x v="2"/>
    <n v="1"/>
    <x v="0"/>
    <x v="0"/>
  </r>
  <r>
    <s v="1718876248-121"/>
    <x v="25"/>
    <x v="0"/>
    <n v="379"/>
    <n v="189.5"/>
    <n v="0.5"/>
    <n v="189"/>
    <x v="1"/>
    <x v="5"/>
    <s v="No Returns Applicable?"/>
    <x v="1"/>
    <x v="3"/>
    <n v="1"/>
    <x v="0"/>
    <x v="0"/>
  </r>
  <r>
    <s v="1718876260-122"/>
    <x v="108"/>
    <x v="0"/>
    <n v="489"/>
    <n v="356.96999999999997"/>
    <n v="0.73"/>
    <n v="130"/>
    <x v="1"/>
    <x v="0"/>
    <s v="No Returns Applicable?"/>
    <x v="1"/>
    <x v="0"/>
    <n v="1"/>
    <x v="0"/>
    <x v="0"/>
  </r>
  <r>
    <s v="1718876265-123"/>
    <x v="106"/>
    <x v="0"/>
    <n v="449"/>
    <n v="98.78"/>
    <n v="0.22"/>
    <n v="349"/>
    <x v="0"/>
    <x v="8"/>
    <s v="No Returns Applicable?"/>
    <x v="2"/>
    <x v="3"/>
    <n v="1"/>
    <x v="0"/>
    <x v="0"/>
  </r>
  <r>
    <s v="1718876271-124"/>
    <x v="109"/>
    <x v="0"/>
    <n v="699"/>
    <n v="202.70999999999998"/>
    <n v="0.28999999999999998"/>
    <n v="491"/>
    <x v="0"/>
    <x v="7"/>
    <s v="No Returns Applicable?"/>
    <x v="2"/>
    <x v="3"/>
    <n v="1"/>
    <x v="0"/>
    <x v="0"/>
  </r>
  <r>
    <s v="1718876279-125"/>
    <x v="110"/>
    <x v="0"/>
    <n v="489"/>
    <n v="352.08"/>
    <n v="0.72"/>
    <n v="133"/>
    <x v="1"/>
    <x v="4"/>
    <s v="No Returns Applicable?"/>
    <x v="1"/>
    <x v="0"/>
    <n v="1"/>
    <x v="0"/>
    <x v="0"/>
  </r>
  <r>
    <s v="1718876292-126"/>
    <x v="111"/>
    <x v="0"/>
    <n v="599"/>
    <n v="461.23"/>
    <n v="0.77"/>
    <n v="136"/>
    <x v="0"/>
    <x v="0"/>
    <s v="No Returns Applicable?"/>
    <x v="0"/>
    <x v="2"/>
    <n v="1"/>
    <x v="0"/>
    <x v="0"/>
  </r>
  <r>
    <s v="1718876305-127"/>
    <x v="112"/>
    <x v="0"/>
    <n v="399"/>
    <n v="271.32"/>
    <n v="0.68"/>
    <n v="125"/>
    <x v="0"/>
    <x v="0"/>
    <s v="No Returns Applicable?"/>
    <x v="0"/>
    <x v="1"/>
    <n v="1"/>
    <x v="0"/>
    <x v="0"/>
  </r>
  <r>
    <s v="1718876316-128"/>
    <x v="113"/>
    <x v="1"/>
    <n v="499"/>
    <n v="359.28"/>
    <n v="0.72"/>
    <n v="139"/>
    <x v="1"/>
    <x v="2"/>
    <s v="No Returns Applicable?"/>
    <x v="0"/>
    <x v="2"/>
    <n v="2"/>
    <x v="0"/>
    <x v="0"/>
  </r>
  <r>
    <s v="1718876326-129"/>
    <x v="114"/>
    <x v="0"/>
    <n v="449"/>
    <n v="148.17000000000002"/>
    <n v="0.33"/>
    <n v="299"/>
    <x v="0"/>
    <x v="4"/>
    <s v="No Returns Applicable?"/>
    <x v="1"/>
    <x v="3"/>
    <n v="1"/>
    <x v="0"/>
    <x v="15"/>
  </r>
  <r>
    <s v="1718876347-130"/>
    <x v="115"/>
    <x v="0"/>
    <n v="449"/>
    <n v="116.74000000000001"/>
    <n v="0.26"/>
    <n v="329"/>
    <x v="0"/>
    <x v="8"/>
    <s v="No Returns Applicable?"/>
    <x v="2"/>
    <x v="3"/>
    <n v="1"/>
    <x v="0"/>
    <x v="0"/>
  </r>
  <r>
    <s v="1718876360-131"/>
    <x v="116"/>
    <x v="0"/>
    <n v="419"/>
    <n v="276.54000000000002"/>
    <n v="0.66"/>
    <n v="142"/>
    <x v="0"/>
    <x v="0"/>
    <s v="No Returns Applicable?"/>
    <x v="0"/>
    <x v="2"/>
    <n v="1"/>
    <x v="0"/>
    <x v="0"/>
  </r>
  <r>
    <s v="1718876363-132"/>
    <x v="117"/>
    <x v="1"/>
    <n v="399"/>
    <n v="275.31"/>
    <n v="0.69"/>
    <n v="121"/>
    <x v="0"/>
    <x v="1"/>
    <s v="No Returns Applicable?"/>
    <x v="0"/>
    <x v="0"/>
    <n v="2"/>
    <x v="0"/>
    <x v="0"/>
  </r>
  <r>
    <s v="1718876370-133"/>
    <x v="118"/>
    <x v="0"/>
    <n v="445"/>
    <n v="115.7"/>
    <n v="0.26"/>
    <n v="329"/>
    <x v="0"/>
    <x v="8"/>
    <s v="No Returns Applicable?"/>
    <x v="0"/>
    <x v="3"/>
    <n v="1"/>
    <x v="0"/>
    <x v="0"/>
  </r>
  <r>
    <s v="1718876377-134"/>
    <x v="119"/>
    <x v="0"/>
    <n v="499"/>
    <n v="149.69999999999999"/>
    <n v="0.3"/>
    <n v="349"/>
    <x v="0"/>
    <x v="8"/>
    <s v="No Returns Applicable?"/>
    <x v="2"/>
    <x v="3"/>
    <n v="1"/>
    <x v="0"/>
    <x v="0"/>
  </r>
  <r>
    <s v="1718876382-135"/>
    <x v="120"/>
    <x v="0"/>
    <n v="299"/>
    <n v="173.42"/>
    <n v="0.57999999999999996"/>
    <n v="125"/>
    <x v="1"/>
    <x v="0"/>
    <s v="No Returns Applicable?"/>
    <x v="0"/>
    <x v="2"/>
    <n v="1"/>
    <x v="0"/>
    <x v="0"/>
  </r>
  <r>
    <s v="1718876388-136"/>
    <x v="42"/>
    <x v="0"/>
    <n v="499"/>
    <n v="334.33000000000004"/>
    <n v="0.67"/>
    <n v="160"/>
    <x v="1"/>
    <x v="0"/>
    <s v="No Returns Applicable?"/>
    <x v="0"/>
    <x v="1"/>
    <n v="1"/>
    <x v="0"/>
    <x v="0"/>
  </r>
  <r>
    <s v="1718876394-137"/>
    <x v="121"/>
    <x v="0"/>
    <n v="285"/>
    <n v="159.60000000000002"/>
    <n v="0.56000000000000005"/>
    <n v="123"/>
    <x v="1"/>
    <x v="0"/>
    <s v="No Returns Applicable?"/>
    <x v="0"/>
    <x v="2"/>
    <n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6AC8E2A-21B5-45F8-8B5C-ECCA63655E80}" name="PivotTable2"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7">
  <location ref="A3:B14" firstHeaderRow="1" firstDataRow="1" firstDataCol="1"/>
  <pivotFields count="15">
    <pivotField showAll="0"/>
    <pivotField showAll="0"/>
    <pivotField showAll="0"/>
    <pivotField numFmtId="164" showAll="0"/>
    <pivotField numFmtId="164" showAll="0"/>
    <pivotField numFmtId="9" showAll="0"/>
    <pivotField numFmtId="164" showAll="0"/>
    <pivotField showAll="0">
      <items count="4">
        <item x="2"/>
        <item x="1"/>
        <item x="0"/>
        <item t="default"/>
      </items>
    </pivotField>
    <pivotField axis="axisRow" showAll="0">
      <items count="12">
        <item x="2"/>
        <item x="5"/>
        <item x="9"/>
        <item x="10"/>
        <item x="1"/>
        <item x="7"/>
        <item x="0"/>
        <item x="3"/>
        <item x="8"/>
        <item x="4"/>
        <item x="6"/>
        <item t="default"/>
      </items>
    </pivotField>
    <pivotField showAll="0"/>
    <pivotField showAll="0"/>
    <pivotField showAll="0">
      <items count="8">
        <item h="1" x="3"/>
        <item x="0"/>
        <item h="1" x="4"/>
        <item h="1" x="5"/>
        <item h="1" x="6"/>
        <item h="1" x="1"/>
        <item h="1" x="2"/>
        <item t="default"/>
      </items>
    </pivotField>
    <pivotField showAll="0"/>
    <pivotField showAll="0"/>
    <pivotField dataField="1" showAll="0">
      <items count="17">
        <item x="11"/>
        <item x="2"/>
        <item x="10"/>
        <item x="1"/>
        <item x="4"/>
        <item x="9"/>
        <item x="14"/>
        <item x="0"/>
        <item x="15"/>
        <item x="8"/>
        <item x="5"/>
        <item x="3"/>
        <item x="12"/>
        <item x="6"/>
        <item x="13"/>
        <item x="7"/>
        <item t="default"/>
      </items>
    </pivotField>
  </pivotFields>
  <rowFields count="1">
    <field x="8"/>
  </rowFields>
  <rowItems count="11">
    <i>
      <x/>
    </i>
    <i>
      <x v="1"/>
    </i>
    <i>
      <x v="2"/>
    </i>
    <i>
      <x v="3"/>
    </i>
    <i>
      <x v="4"/>
    </i>
    <i>
      <x v="5"/>
    </i>
    <i>
      <x v="6"/>
    </i>
    <i>
      <x v="7"/>
    </i>
    <i>
      <x v="8"/>
    </i>
    <i>
      <x v="9"/>
    </i>
    <i>
      <x v="10"/>
    </i>
  </rowItems>
  <colItems count="1">
    <i/>
  </colItems>
  <dataFields count="1">
    <dataField name="Average of RATING" fld="14" subtotal="average" baseField="8" baseItem="0" numFmtId="165"/>
  </dataFields>
  <formats count="1">
    <format dxfId="23">
      <pivotArea outline="0" collapsedLevelsAreSubtotals="1" fieldPosition="0"/>
    </format>
  </formats>
  <chartFormats count="24">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8" count="1" selected="0">
            <x v="10"/>
          </reference>
        </references>
      </pivotArea>
    </chartFormat>
    <chartFormat chart="0" format="1">
      <pivotArea type="data" outline="0" fieldPosition="0">
        <references count="2">
          <reference field="4294967294" count="1" selected="0">
            <x v="0"/>
          </reference>
          <reference field="8" count="1" selected="0">
            <x v="3"/>
          </reference>
        </references>
      </pivotArea>
    </chartFormat>
    <chartFormat chart="0" format="2">
      <pivotArea type="data" outline="0" fieldPosition="0">
        <references count="2">
          <reference field="4294967294" count="1" selected="0">
            <x v="0"/>
          </reference>
          <reference field="8" count="1" selected="0">
            <x v="2"/>
          </reference>
        </references>
      </pivotArea>
    </chartFormat>
    <chartFormat chart="0" format="3">
      <pivotArea type="data" outline="0" fieldPosition="0">
        <references count="2">
          <reference field="4294967294" count="1" selected="0">
            <x v="0"/>
          </reference>
          <reference field="8" count="1" selected="0">
            <x v="0"/>
          </reference>
        </references>
      </pivotArea>
    </chartFormat>
    <chartFormat chart="0" format="4">
      <pivotArea type="data" outline="0" fieldPosition="0">
        <references count="2">
          <reference field="4294967294" count="1" selected="0">
            <x v="0"/>
          </reference>
          <reference field="8" count="1" selected="0">
            <x v="4"/>
          </reference>
        </references>
      </pivotArea>
    </chartFormat>
    <chartFormat chart="0" format="5">
      <pivotArea type="data" outline="0" fieldPosition="0">
        <references count="2">
          <reference field="4294967294" count="1" selected="0">
            <x v="0"/>
          </reference>
          <reference field="8" count="1" selected="0">
            <x v="5"/>
          </reference>
        </references>
      </pivotArea>
    </chartFormat>
    <chartFormat chart="0" format="6">
      <pivotArea type="data" outline="0" fieldPosition="0">
        <references count="2">
          <reference field="4294967294" count="1" selected="0">
            <x v="0"/>
          </reference>
          <reference field="8" count="1" selected="0">
            <x v="6"/>
          </reference>
        </references>
      </pivotArea>
    </chartFormat>
    <chartFormat chart="0" format="7">
      <pivotArea type="data" outline="0" fieldPosition="0">
        <references count="2">
          <reference field="4294967294" count="1" selected="0">
            <x v="0"/>
          </reference>
          <reference field="8" count="1" selected="0">
            <x v="7"/>
          </reference>
        </references>
      </pivotArea>
    </chartFormat>
    <chartFormat chart="0" format="8">
      <pivotArea type="data" outline="0" fieldPosition="0">
        <references count="2">
          <reference field="4294967294" count="1" selected="0">
            <x v="0"/>
          </reference>
          <reference field="8" count="1" selected="0">
            <x v="9"/>
          </reference>
        </references>
      </pivotArea>
    </chartFormat>
    <chartFormat chart="0" format="9">
      <pivotArea type="data" outline="0" fieldPosition="0">
        <references count="2">
          <reference field="4294967294" count="1" selected="0">
            <x v="0"/>
          </reference>
          <reference field="8" count="1" selected="0">
            <x v="8"/>
          </reference>
        </references>
      </pivotArea>
    </chartFormat>
    <chartFormat chart="0" format="10">
      <pivotArea type="data" outline="0" fieldPosition="0">
        <references count="2">
          <reference field="4294967294" count="1" selected="0">
            <x v="0"/>
          </reference>
          <reference field="8" count="1" selected="0">
            <x v="1"/>
          </reference>
        </references>
      </pivotArea>
    </chartFormat>
    <chartFormat chart="2" format="23" series="1">
      <pivotArea type="data" outline="0" fieldPosition="0">
        <references count="1">
          <reference field="4294967294" count="1" selected="0">
            <x v="0"/>
          </reference>
        </references>
      </pivotArea>
    </chartFormat>
    <chartFormat chart="2" format="24">
      <pivotArea type="data" outline="0" fieldPosition="0">
        <references count="2">
          <reference field="4294967294" count="1" selected="0">
            <x v="0"/>
          </reference>
          <reference field="8" count="1" selected="0">
            <x v="0"/>
          </reference>
        </references>
      </pivotArea>
    </chartFormat>
    <chartFormat chart="2" format="25">
      <pivotArea type="data" outline="0" fieldPosition="0">
        <references count="2">
          <reference field="4294967294" count="1" selected="0">
            <x v="0"/>
          </reference>
          <reference field="8" count="1" selected="0">
            <x v="1"/>
          </reference>
        </references>
      </pivotArea>
    </chartFormat>
    <chartFormat chart="2" format="26">
      <pivotArea type="data" outline="0" fieldPosition="0">
        <references count="2">
          <reference field="4294967294" count="1" selected="0">
            <x v="0"/>
          </reference>
          <reference field="8" count="1" selected="0">
            <x v="2"/>
          </reference>
        </references>
      </pivotArea>
    </chartFormat>
    <chartFormat chart="2" format="27">
      <pivotArea type="data" outline="0" fieldPosition="0">
        <references count="2">
          <reference field="4294967294" count="1" selected="0">
            <x v="0"/>
          </reference>
          <reference field="8" count="1" selected="0">
            <x v="3"/>
          </reference>
        </references>
      </pivotArea>
    </chartFormat>
    <chartFormat chart="2" format="28">
      <pivotArea type="data" outline="0" fieldPosition="0">
        <references count="2">
          <reference field="4294967294" count="1" selected="0">
            <x v="0"/>
          </reference>
          <reference field="8" count="1" selected="0">
            <x v="4"/>
          </reference>
        </references>
      </pivotArea>
    </chartFormat>
    <chartFormat chart="2" format="29">
      <pivotArea type="data" outline="0" fieldPosition="0">
        <references count="2">
          <reference field="4294967294" count="1" selected="0">
            <x v="0"/>
          </reference>
          <reference field="8" count="1" selected="0">
            <x v="5"/>
          </reference>
        </references>
      </pivotArea>
    </chartFormat>
    <chartFormat chart="2" format="30">
      <pivotArea type="data" outline="0" fieldPosition="0">
        <references count="2">
          <reference field="4294967294" count="1" selected="0">
            <x v="0"/>
          </reference>
          <reference field="8" count="1" selected="0">
            <x v="6"/>
          </reference>
        </references>
      </pivotArea>
    </chartFormat>
    <chartFormat chart="2" format="31">
      <pivotArea type="data" outline="0" fieldPosition="0">
        <references count="2">
          <reference field="4294967294" count="1" selected="0">
            <x v="0"/>
          </reference>
          <reference field="8" count="1" selected="0">
            <x v="7"/>
          </reference>
        </references>
      </pivotArea>
    </chartFormat>
    <chartFormat chart="2" format="32">
      <pivotArea type="data" outline="0" fieldPosition="0">
        <references count="2">
          <reference field="4294967294" count="1" selected="0">
            <x v="0"/>
          </reference>
          <reference field="8" count="1" selected="0">
            <x v="8"/>
          </reference>
        </references>
      </pivotArea>
    </chartFormat>
    <chartFormat chart="2" format="33">
      <pivotArea type="data" outline="0" fieldPosition="0">
        <references count="2">
          <reference field="4294967294" count="1" selected="0">
            <x v="0"/>
          </reference>
          <reference field="8" count="1" selected="0">
            <x v="9"/>
          </reference>
        </references>
      </pivotArea>
    </chartFormat>
    <chartFormat chart="2" format="34">
      <pivotArea type="data" outline="0" fieldPosition="0">
        <references count="2">
          <reference field="4294967294" count="1" selected="0">
            <x v="0"/>
          </reference>
          <reference field="8" count="1" selected="0">
            <x v="1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9141931-5BD2-422E-ADD6-8EAE63291370}" name="PivotTable3"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7">
  <location ref="A3:D14" firstHeaderRow="0" firstDataRow="1" firstDataCol="1"/>
  <pivotFields count="15">
    <pivotField showAll="0"/>
    <pivotField showAll="0"/>
    <pivotField showAll="0"/>
    <pivotField dataField="1" numFmtId="164" showAll="0"/>
    <pivotField dataField="1" numFmtId="164" showAll="0"/>
    <pivotField numFmtId="9" showAll="0"/>
    <pivotField dataField="1" numFmtId="164" showAll="0"/>
    <pivotField showAll="0">
      <items count="4">
        <item x="2"/>
        <item x="1"/>
        <item x="0"/>
        <item t="default"/>
      </items>
    </pivotField>
    <pivotField axis="axisRow" showAll="0">
      <items count="12">
        <item x="2"/>
        <item x="5"/>
        <item x="9"/>
        <item x="10"/>
        <item x="1"/>
        <item x="7"/>
        <item x="0"/>
        <item x="3"/>
        <item x="8"/>
        <item x="4"/>
        <item x="6"/>
        <item t="default"/>
      </items>
    </pivotField>
    <pivotField showAll="0"/>
    <pivotField showAll="0"/>
    <pivotField showAll="0"/>
    <pivotField showAll="0"/>
    <pivotField showAll="0"/>
    <pivotField showAll="0">
      <items count="17">
        <item x="11"/>
        <item x="2"/>
        <item x="10"/>
        <item x="1"/>
        <item x="4"/>
        <item x="9"/>
        <item x="14"/>
        <item x="0"/>
        <item x="15"/>
        <item x="8"/>
        <item x="5"/>
        <item x="3"/>
        <item x="12"/>
        <item x="6"/>
        <item x="13"/>
        <item x="7"/>
        <item t="default"/>
      </items>
    </pivotField>
  </pivotFields>
  <rowFields count="1">
    <field x="8"/>
  </rowFields>
  <rowItems count="11">
    <i>
      <x/>
    </i>
    <i>
      <x v="1"/>
    </i>
    <i>
      <x v="2"/>
    </i>
    <i>
      <x v="3"/>
    </i>
    <i>
      <x v="4"/>
    </i>
    <i>
      <x v="5"/>
    </i>
    <i>
      <x v="6"/>
    </i>
    <i>
      <x v="7"/>
    </i>
    <i>
      <x v="8"/>
    </i>
    <i>
      <x v="9"/>
    </i>
    <i>
      <x v="10"/>
    </i>
  </rowItems>
  <colFields count="1">
    <field x="-2"/>
  </colFields>
  <colItems count="3">
    <i>
      <x/>
    </i>
    <i i="1">
      <x v="1"/>
    </i>
    <i i="2">
      <x v="2"/>
    </i>
  </colItems>
  <dataFields count="3">
    <dataField name="Sum of ORIGINAL_PRICE" fld="3" baseField="0" baseItem="0"/>
    <dataField name="Sum of DISCOUNT PRICE" fld="4" baseField="0" baseItem="0"/>
    <dataField name="Sum of SPECIAL_PRICE" fld="6" baseField="0" baseItem="0"/>
  </dataFields>
  <chartFormats count="18">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2" format="6"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1"/>
          </reference>
        </references>
      </pivotArea>
    </chartFormat>
    <chartFormat chart="2" format="8" series="1">
      <pivotArea type="data" outline="0" fieldPosition="0">
        <references count="1">
          <reference field="4294967294" count="1" selected="0">
            <x v="2"/>
          </reference>
        </references>
      </pivotArea>
    </chartFormat>
    <chartFormat chart="2" format="9">
      <pivotArea type="data" outline="0" fieldPosition="0">
        <references count="1">
          <reference field="4294967294" count="1" selected="0">
            <x v="0"/>
          </reference>
        </references>
      </pivotArea>
    </chartFormat>
    <chartFormat chart="2" format="10">
      <pivotArea type="data" outline="0" fieldPosition="0">
        <references count="2">
          <reference field="4294967294" count="1" selected="0">
            <x v="0"/>
          </reference>
          <reference field="8" count="1" selected="0">
            <x v="0"/>
          </reference>
        </references>
      </pivotArea>
    </chartFormat>
    <chartFormat chart="2" format="11">
      <pivotArea type="data" outline="0" fieldPosition="0">
        <references count="2">
          <reference field="4294967294" count="1" selected="0">
            <x v="0"/>
          </reference>
          <reference field="8" count="1" selected="0">
            <x v="1"/>
          </reference>
        </references>
      </pivotArea>
    </chartFormat>
    <chartFormat chart="2" format="12">
      <pivotArea type="data" outline="0" fieldPosition="0">
        <references count="2">
          <reference field="4294967294" count="1" selected="0">
            <x v="0"/>
          </reference>
          <reference field="8" count="1" selected="0">
            <x v="2"/>
          </reference>
        </references>
      </pivotArea>
    </chartFormat>
    <chartFormat chart="2" format="13">
      <pivotArea type="data" outline="0" fieldPosition="0">
        <references count="2">
          <reference field="4294967294" count="1" selected="0">
            <x v="0"/>
          </reference>
          <reference field="8" count="1" selected="0">
            <x v="3"/>
          </reference>
        </references>
      </pivotArea>
    </chartFormat>
    <chartFormat chart="2" format="14">
      <pivotArea type="data" outline="0" fieldPosition="0">
        <references count="2">
          <reference field="4294967294" count="1" selected="0">
            <x v="0"/>
          </reference>
          <reference field="8" count="1" selected="0">
            <x v="4"/>
          </reference>
        </references>
      </pivotArea>
    </chartFormat>
    <chartFormat chart="2" format="15">
      <pivotArea type="data" outline="0" fieldPosition="0">
        <references count="2">
          <reference field="4294967294" count="1" selected="0">
            <x v="0"/>
          </reference>
          <reference field="8" count="1" selected="0">
            <x v="5"/>
          </reference>
        </references>
      </pivotArea>
    </chartFormat>
    <chartFormat chart="2" format="16">
      <pivotArea type="data" outline="0" fieldPosition="0">
        <references count="2">
          <reference field="4294967294" count="1" selected="0">
            <x v="0"/>
          </reference>
          <reference field="8" count="1" selected="0">
            <x v="6"/>
          </reference>
        </references>
      </pivotArea>
    </chartFormat>
    <chartFormat chart="2" format="17">
      <pivotArea type="data" outline="0" fieldPosition="0">
        <references count="2">
          <reference field="4294967294" count="1" selected="0">
            <x v="0"/>
          </reference>
          <reference field="8" count="1" selected="0">
            <x v="7"/>
          </reference>
        </references>
      </pivotArea>
    </chartFormat>
    <chartFormat chart="2" format="18">
      <pivotArea type="data" outline="0" fieldPosition="0">
        <references count="2">
          <reference field="4294967294" count="1" selected="0">
            <x v="0"/>
          </reference>
          <reference field="8" count="1" selected="0">
            <x v="8"/>
          </reference>
        </references>
      </pivotArea>
    </chartFormat>
    <chartFormat chart="2" format="19">
      <pivotArea type="data" outline="0" fieldPosition="0">
        <references count="2">
          <reference field="4294967294" count="1" selected="0">
            <x v="0"/>
          </reference>
          <reference field="8" count="1" selected="0">
            <x v="9"/>
          </reference>
        </references>
      </pivotArea>
    </chartFormat>
    <chartFormat chart="2" format="20">
      <pivotArea type="data" outline="0" fieldPosition="0">
        <references count="2">
          <reference field="4294967294" count="1" selected="0">
            <x v="0"/>
          </reference>
          <reference field="8" count="1" selected="0">
            <x v="1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7EB7570-A861-4447-A73E-65494783A196}" name="PivotTable5"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0">
  <location ref="A3:B14" firstHeaderRow="1" firstDataRow="1" firstDataCol="1"/>
  <pivotFields count="15">
    <pivotField showAll="0"/>
    <pivotField dataField="1" showAll="0">
      <items count="123">
        <item x="18"/>
        <item x="101"/>
        <item x="0"/>
        <item x="14"/>
        <item x="116"/>
        <item x="71"/>
        <item x="21"/>
        <item x="30"/>
        <item x="53"/>
        <item x="46"/>
        <item x="16"/>
        <item x="73"/>
        <item x="99"/>
        <item x="100"/>
        <item x="108"/>
        <item x="110"/>
        <item x="51"/>
        <item x="45"/>
        <item x="39"/>
        <item x="96"/>
        <item x="94"/>
        <item x="6"/>
        <item x="43"/>
        <item x="40"/>
        <item x="17"/>
        <item x="7"/>
        <item x="90"/>
        <item x="63"/>
        <item x="29"/>
        <item x="54"/>
        <item x="3"/>
        <item x="13"/>
        <item x="70"/>
        <item x="117"/>
        <item x="120"/>
        <item x="113"/>
        <item x="75"/>
        <item x="66"/>
        <item x="68"/>
        <item x="49"/>
        <item x="61"/>
        <item x="15"/>
        <item x="62"/>
        <item x="76"/>
        <item x="1"/>
        <item x="41"/>
        <item x="103"/>
        <item x="112"/>
        <item x="44"/>
        <item x="2"/>
        <item x="91"/>
        <item x="32"/>
        <item x="55"/>
        <item x="107"/>
        <item x="35"/>
        <item x="47"/>
        <item x="85"/>
        <item x="10"/>
        <item x="28"/>
        <item x="38"/>
        <item x="56"/>
        <item x="65"/>
        <item x="12"/>
        <item x="5"/>
        <item x="83"/>
        <item x="80"/>
        <item x="97"/>
        <item x="59"/>
        <item x="23"/>
        <item x="102"/>
        <item x="69"/>
        <item x="87"/>
        <item x="33"/>
        <item x="60"/>
        <item x="78"/>
        <item x="93"/>
        <item x="95"/>
        <item x="19"/>
        <item x="22"/>
        <item x="64"/>
        <item x="89"/>
        <item x="20"/>
        <item x="25"/>
        <item x="50"/>
        <item x="74"/>
        <item x="104"/>
        <item x="88"/>
        <item x="98"/>
        <item x="57"/>
        <item x="37"/>
        <item x="67"/>
        <item x="111"/>
        <item x="121"/>
        <item x="86"/>
        <item x="8"/>
        <item x="72"/>
        <item x="26"/>
        <item x="58"/>
        <item x="52"/>
        <item x="79"/>
        <item x="9"/>
        <item x="81"/>
        <item x="48"/>
        <item x="27"/>
        <item x="4"/>
        <item x="42"/>
        <item x="36"/>
        <item x="24"/>
        <item x="84"/>
        <item x="31"/>
        <item x="82"/>
        <item x="115"/>
        <item x="109"/>
        <item x="114"/>
        <item x="106"/>
        <item x="119"/>
        <item x="118"/>
        <item x="11"/>
        <item x="105"/>
        <item x="77"/>
        <item x="92"/>
        <item x="34"/>
        <item t="default"/>
      </items>
    </pivotField>
    <pivotField showAll="0"/>
    <pivotField numFmtId="164" showAll="0"/>
    <pivotField numFmtId="164" showAll="0"/>
    <pivotField numFmtId="9" showAll="0"/>
    <pivotField numFmtId="164" showAll="0"/>
    <pivotField showAll="0">
      <items count="4">
        <item x="2"/>
        <item x="1"/>
        <item x="0"/>
        <item t="default"/>
      </items>
    </pivotField>
    <pivotField axis="axisRow" showAll="0">
      <items count="12">
        <item x="2"/>
        <item x="5"/>
        <item x="9"/>
        <item x="10"/>
        <item x="1"/>
        <item x="7"/>
        <item x="0"/>
        <item x="3"/>
        <item x="8"/>
        <item x="4"/>
        <item x="6"/>
        <item t="default"/>
      </items>
    </pivotField>
    <pivotField showAll="0"/>
    <pivotField showAll="0"/>
    <pivotField showAll="0"/>
    <pivotField showAll="0"/>
    <pivotField showAll="0"/>
    <pivotField showAll="0">
      <items count="17">
        <item x="11"/>
        <item x="2"/>
        <item x="10"/>
        <item x="1"/>
        <item x="4"/>
        <item x="9"/>
        <item x="14"/>
        <item x="0"/>
        <item x="15"/>
        <item x="8"/>
        <item x="5"/>
        <item x="3"/>
        <item x="12"/>
        <item x="6"/>
        <item x="13"/>
        <item x="7"/>
        <item t="default"/>
      </items>
    </pivotField>
  </pivotFields>
  <rowFields count="1">
    <field x="8"/>
  </rowFields>
  <rowItems count="11">
    <i>
      <x/>
    </i>
    <i>
      <x v="1"/>
    </i>
    <i>
      <x v="2"/>
    </i>
    <i>
      <x v="3"/>
    </i>
    <i>
      <x v="4"/>
    </i>
    <i>
      <x v="5"/>
    </i>
    <i>
      <x v="6"/>
    </i>
    <i>
      <x v="7"/>
    </i>
    <i>
      <x v="8"/>
    </i>
    <i>
      <x v="9"/>
    </i>
    <i>
      <x v="10"/>
    </i>
  </rowItems>
  <colItems count="1">
    <i/>
  </colItems>
  <dataFields count="1">
    <dataField name="Count of NAME" fld="1" subtotal="count" baseField="0" baseItem="0"/>
  </dataFields>
  <chartFormats count="25">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8" count="1" selected="0">
            <x v="10"/>
          </reference>
        </references>
      </pivotArea>
    </chartFormat>
    <chartFormat chart="0" format="2">
      <pivotArea type="data" outline="0" fieldPosition="0">
        <references count="2">
          <reference field="4294967294" count="1" selected="0">
            <x v="0"/>
          </reference>
          <reference field="8" count="1" selected="0">
            <x v="9"/>
          </reference>
        </references>
      </pivotArea>
    </chartFormat>
    <chartFormat chart="0" format="3">
      <pivotArea type="data" outline="0" fieldPosition="0">
        <references count="2">
          <reference field="4294967294" count="1" selected="0">
            <x v="0"/>
          </reference>
          <reference field="8" count="1" selected="0">
            <x v="8"/>
          </reference>
        </references>
      </pivotArea>
    </chartFormat>
    <chartFormat chart="0" format="4">
      <pivotArea type="data" outline="0" fieldPosition="0">
        <references count="2">
          <reference field="4294967294" count="1" selected="0">
            <x v="0"/>
          </reference>
          <reference field="8" count="1" selected="0">
            <x v="7"/>
          </reference>
        </references>
      </pivotArea>
    </chartFormat>
    <chartFormat chart="0" format="5">
      <pivotArea type="data" outline="0" fieldPosition="0">
        <references count="2">
          <reference field="4294967294" count="1" selected="0">
            <x v="0"/>
          </reference>
          <reference field="8" count="1" selected="0">
            <x v="6"/>
          </reference>
        </references>
      </pivotArea>
    </chartFormat>
    <chartFormat chart="0" format="6">
      <pivotArea type="data" outline="0" fieldPosition="0">
        <references count="2">
          <reference field="4294967294" count="1" selected="0">
            <x v="0"/>
          </reference>
          <reference field="8" count="1" selected="0">
            <x v="5"/>
          </reference>
        </references>
      </pivotArea>
    </chartFormat>
    <chartFormat chart="0" format="7">
      <pivotArea type="data" outline="0" fieldPosition="0">
        <references count="2">
          <reference field="4294967294" count="1" selected="0">
            <x v="0"/>
          </reference>
          <reference field="8" count="1" selected="0">
            <x v="4"/>
          </reference>
        </references>
      </pivotArea>
    </chartFormat>
    <chartFormat chart="0" format="8">
      <pivotArea type="data" outline="0" fieldPosition="0">
        <references count="2">
          <reference field="4294967294" count="1" selected="0">
            <x v="0"/>
          </reference>
          <reference field="8" count="1" selected="0">
            <x v="3"/>
          </reference>
        </references>
      </pivotArea>
    </chartFormat>
    <chartFormat chart="0" format="9">
      <pivotArea type="data" outline="0" fieldPosition="0">
        <references count="2">
          <reference field="4294967294" count="1" selected="0">
            <x v="0"/>
          </reference>
          <reference field="8" count="1" selected="0">
            <x v="2"/>
          </reference>
        </references>
      </pivotArea>
    </chartFormat>
    <chartFormat chart="0" format="10">
      <pivotArea type="data" outline="0" fieldPosition="0">
        <references count="2">
          <reference field="4294967294" count="1" selected="0">
            <x v="0"/>
          </reference>
          <reference field="8" count="1" selected="0">
            <x v="1"/>
          </reference>
        </references>
      </pivotArea>
    </chartFormat>
    <chartFormat chart="0" format="11">
      <pivotArea type="data" outline="0" fieldPosition="0">
        <references count="2">
          <reference field="4294967294" count="1" selected="0">
            <x v="0"/>
          </reference>
          <reference field="8" count="1" selected="0">
            <x v="0"/>
          </reference>
        </references>
      </pivotArea>
    </chartFormat>
    <chartFormat chart="4" format="24" series="1">
      <pivotArea type="data" outline="0" fieldPosition="0">
        <references count="1">
          <reference field="4294967294" count="1" selected="0">
            <x v="0"/>
          </reference>
        </references>
      </pivotArea>
    </chartFormat>
    <chartFormat chart="4" format="25">
      <pivotArea type="data" outline="0" fieldPosition="0">
        <references count="2">
          <reference field="4294967294" count="1" selected="0">
            <x v="0"/>
          </reference>
          <reference field="8" count="1" selected="0">
            <x v="0"/>
          </reference>
        </references>
      </pivotArea>
    </chartFormat>
    <chartFormat chart="4" format="26">
      <pivotArea type="data" outline="0" fieldPosition="0">
        <references count="2">
          <reference field="4294967294" count="1" selected="0">
            <x v="0"/>
          </reference>
          <reference field="8" count="1" selected="0">
            <x v="1"/>
          </reference>
        </references>
      </pivotArea>
    </chartFormat>
    <chartFormat chart="4" format="27">
      <pivotArea type="data" outline="0" fieldPosition="0">
        <references count="2">
          <reference field="4294967294" count="1" selected="0">
            <x v="0"/>
          </reference>
          <reference field="8" count="1" selected="0">
            <x v="2"/>
          </reference>
        </references>
      </pivotArea>
    </chartFormat>
    <chartFormat chart="4" format="28">
      <pivotArea type="data" outline="0" fieldPosition="0">
        <references count="2">
          <reference field="4294967294" count="1" selected="0">
            <x v="0"/>
          </reference>
          <reference field="8" count="1" selected="0">
            <x v="3"/>
          </reference>
        </references>
      </pivotArea>
    </chartFormat>
    <chartFormat chart="4" format="29">
      <pivotArea type="data" outline="0" fieldPosition="0">
        <references count="2">
          <reference field="4294967294" count="1" selected="0">
            <x v="0"/>
          </reference>
          <reference field="8" count="1" selected="0">
            <x v="4"/>
          </reference>
        </references>
      </pivotArea>
    </chartFormat>
    <chartFormat chart="4" format="30">
      <pivotArea type="data" outline="0" fieldPosition="0">
        <references count="2">
          <reference field="4294967294" count="1" selected="0">
            <x v="0"/>
          </reference>
          <reference field="8" count="1" selected="0">
            <x v="5"/>
          </reference>
        </references>
      </pivotArea>
    </chartFormat>
    <chartFormat chart="4" format="31">
      <pivotArea type="data" outline="0" fieldPosition="0">
        <references count="2">
          <reference field="4294967294" count="1" selected="0">
            <x v="0"/>
          </reference>
          <reference field="8" count="1" selected="0">
            <x v="6"/>
          </reference>
        </references>
      </pivotArea>
    </chartFormat>
    <chartFormat chart="4" format="32">
      <pivotArea type="data" outline="0" fieldPosition="0">
        <references count="2">
          <reference field="4294967294" count="1" selected="0">
            <x v="0"/>
          </reference>
          <reference field="8" count="1" selected="0">
            <x v="7"/>
          </reference>
        </references>
      </pivotArea>
    </chartFormat>
    <chartFormat chart="4" format="33">
      <pivotArea type="data" outline="0" fieldPosition="0">
        <references count="2">
          <reference field="4294967294" count="1" selected="0">
            <x v="0"/>
          </reference>
          <reference field="8" count="1" selected="0">
            <x v="8"/>
          </reference>
        </references>
      </pivotArea>
    </chartFormat>
    <chartFormat chart="4" format="34">
      <pivotArea type="data" outline="0" fieldPosition="0">
        <references count="2">
          <reference field="4294967294" count="1" selected="0">
            <x v="0"/>
          </reference>
          <reference field="8" count="1" selected="0">
            <x v="9"/>
          </reference>
        </references>
      </pivotArea>
    </chartFormat>
    <chartFormat chart="4" format="35">
      <pivotArea type="data" outline="0" fieldPosition="0">
        <references count="2">
          <reference field="4294967294" count="1" selected="0">
            <x v="0"/>
          </reference>
          <reference field="8" count="1" selected="0">
            <x v="10"/>
          </reference>
        </references>
      </pivotArea>
    </chartFormat>
    <chartFormat chart="0" format="12">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AF06B15-D9F7-4565-93BB-945D84F55809}" name="PivotTable4"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1">
  <location ref="A3:B6" firstHeaderRow="1" firstDataRow="1" firstDataCol="1"/>
  <pivotFields count="15">
    <pivotField dataField="1" showAll="0"/>
    <pivotField showAll="0"/>
    <pivotField showAll="0"/>
    <pivotField numFmtId="164" showAll="0"/>
    <pivotField numFmtId="164" showAll="0"/>
    <pivotField numFmtId="9" showAll="0"/>
    <pivotField numFmtId="164" showAll="0"/>
    <pivotField axis="axisRow" showAll="0">
      <items count="4">
        <item x="2"/>
        <item x="1"/>
        <item x="0"/>
        <item t="default"/>
      </items>
    </pivotField>
    <pivotField showAll="0">
      <items count="12">
        <item x="2"/>
        <item x="5"/>
        <item x="9"/>
        <item x="10"/>
        <item x="1"/>
        <item x="7"/>
        <item x="0"/>
        <item x="3"/>
        <item x="8"/>
        <item x="4"/>
        <item x="6"/>
        <item t="default"/>
      </items>
    </pivotField>
    <pivotField showAll="0"/>
    <pivotField showAll="0"/>
    <pivotField showAll="0"/>
    <pivotField showAll="0"/>
    <pivotField showAll="0"/>
    <pivotField showAll="0">
      <items count="17">
        <item x="11"/>
        <item x="2"/>
        <item x="10"/>
        <item x="1"/>
        <item x="4"/>
        <item x="9"/>
        <item x="14"/>
        <item x="0"/>
        <item x="15"/>
        <item x="8"/>
        <item x="5"/>
        <item x="3"/>
        <item x="12"/>
        <item x="6"/>
        <item x="13"/>
        <item x="7"/>
        <item t="default"/>
      </items>
    </pivotField>
  </pivotFields>
  <rowFields count="1">
    <field x="7"/>
  </rowFields>
  <rowItems count="3">
    <i>
      <x/>
    </i>
    <i>
      <x v="1"/>
    </i>
    <i>
      <x v="2"/>
    </i>
  </rowItems>
  <colItems count="1">
    <i/>
  </colItems>
  <dataFields count="1">
    <dataField name="Count of web-scraper-order" fld="0" subtotal="count" baseField="0" baseItem="0"/>
  </dataFields>
  <chartFormats count="9">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7" count="1" selected="0">
            <x v="2"/>
          </reference>
        </references>
      </pivotArea>
    </chartFormat>
    <chartFormat chart="0" format="2">
      <pivotArea type="data" outline="0" fieldPosition="0">
        <references count="2">
          <reference field="4294967294" count="1" selected="0">
            <x v="0"/>
          </reference>
          <reference field="7" count="1" selected="0">
            <x v="0"/>
          </reference>
        </references>
      </pivotArea>
    </chartFormat>
    <chartFormat chart="0" format="3">
      <pivotArea type="data" outline="0" fieldPosition="0">
        <references count="2">
          <reference field="4294967294" count="1" selected="0">
            <x v="0"/>
          </reference>
          <reference field="7" count="1" selected="0">
            <x v="1"/>
          </reference>
        </references>
      </pivotArea>
    </chartFormat>
    <chartFormat chart="6" format="8" series="1">
      <pivotArea type="data" outline="0" fieldPosition="0">
        <references count="1">
          <reference field="4294967294" count="1" selected="0">
            <x v="0"/>
          </reference>
        </references>
      </pivotArea>
    </chartFormat>
    <chartFormat chart="6" format="9">
      <pivotArea type="data" outline="0" fieldPosition="0">
        <references count="2">
          <reference field="4294967294" count="1" selected="0">
            <x v="0"/>
          </reference>
          <reference field="7" count="1" selected="0">
            <x v="0"/>
          </reference>
        </references>
      </pivotArea>
    </chartFormat>
    <chartFormat chart="6" format="10">
      <pivotArea type="data" outline="0" fieldPosition="0">
        <references count="2">
          <reference field="4294967294" count="1" selected="0">
            <x v="0"/>
          </reference>
          <reference field="7" count="1" selected="0">
            <x v="1"/>
          </reference>
        </references>
      </pivotArea>
    </chartFormat>
    <chartFormat chart="6" format="11">
      <pivotArea type="data" outline="0" fieldPosition="0">
        <references count="2">
          <reference field="4294967294" count="1" selected="0">
            <x v="0"/>
          </reference>
          <reference field="7" count="1" selected="0">
            <x v="2"/>
          </reference>
        </references>
      </pivotArea>
    </chartFormat>
    <chartFormat chart="0" format="4">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10EF7A4-6CE1-44A5-B0FE-813653063E51}"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3:B7" firstHeaderRow="1" firstDataRow="1" firstDataCol="1"/>
  <pivotFields count="15">
    <pivotField showAll="0"/>
    <pivotField dataField="1" showAll="0"/>
    <pivotField axis="axisRow" showAll="0">
      <items count="4">
        <item x="0"/>
        <item x="1"/>
        <item x="2"/>
        <item t="default"/>
      </items>
    </pivotField>
    <pivotField numFmtId="164" showAll="0"/>
    <pivotField numFmtId="164" showAll="0"/>
    <pivotField numFmtId="9" showAll="0"/>
    <pivotField numFmtId="164" showAll="0"/>
    <pivotField showAll="0">
      <items count="4">
        <item x="2"/>
        <item x="1"/>
        <item x="0"/>
        <item t="default"/>
      </items>
    </pivotField>
    <pivotField showAll="0">
      <items count="12">
        <item x="2"/>
        <item x="5"/>
        <item x="9"/>
        <item x="10"/>
        <item x="1"/>
        <item x="7"/>
        <item x="0"/>
        <item x="3"/>
        <item x="8"/>
        <item x="4"/>
        <item x="6"/>
        <item t="default"/>
      </items>
    </pivotField>
    <pivotField showAll="0"/>
    <pivotField showAll="0">
      <items count="4">
        <item x="1"/>
        <item x="2"/>
        <item x="0"/>
        <item t="default"/>
      </items>
    </pivotField>
    <pivotField showAll="0"/>
    <pivotField showAll="0"/>
    <pivotField showAll="0"/>
    <pivotField showAll="0">
      <items count="17">
        <item x="11"/>
        <item x="2"/>
        <item x="10"/>
        <item x="1"/>
        <item x="4"/>
        <item x="9"/>
        <item x="14"/>
        <item x="0"/>
        <item x="15"/>
        <item x="8"/>
        <item x="5"/>
        <item x="3"/>
        <item x="12"/>
        <item x="6"/>
        <item x="13"/>
        <item x="7"/>
        <item t="default"/>
      </items>
    </pivotField>
  </pivotFields>
  <rowFields count="1">
    <field x="2"/>
  </rowFields>
  <rowItems count="4">
    <i>
      <x/>
    </i>
    <i>
      <x v="1"/>
    </i>
    <i>
      <x v="2"/>
    </i>
    <i t="grand">
      <x/>
    </i>
  </rowItems>
  <colItems count="1">
    <i/>
  </colItems>
  <dataFields count="1">
    <dataField name="Count of NAME" fld="1" subtotal="count" baseField="0" baseItem="0"/>
  </dataFields>
  <chartFormats count="12">
    <chartFormat chart="9" format="0" series="1">
      <pivotArea type="data" outline="0" fieldPosition="0">
        <references count="1">
          <reference field="4294967294" count="1" selected="0">
            <x v="0"/>
          </reference>
        </references>
      </pivotArea>
    </chartFormat>
    <chartFormat chart="9" format="1">
      <pivotArea type="data" outline="0" fieldPosition="0">
        <references count="2">
          <reference field="4294967294" count="1" selected="0">
            <x v="0"/>
          </reference>
          <reference field="2" count="1" selected="0">
            <x v="2"/>
          </reference>
        </references>
      </pivotArea>
    </chartFormat>
    <chartFormat chart="9" format="2">
      <pivotArea type="data" outline="0" fieldPosition="0">
        <references count="2">
          <reference field="4294967294" count="1" selected="0">
            <x v="0"/>
          </reference>
          <reference field="2" count="1" selected="0">
            <x v="1"/>
          </reference>
        </references>
      </pivotArea>
    </chartFormat>
    <chartFormat chart="9" format="3">
      <pivotArea type="data" outline="0" fieldPosition="0">
        <references count="2">
          <reference field="4294967294" count="1" selected="0">
            <x v="0"/>
          </reference>
          <reference field="2" count="1" selected="0">
            <x v="0"/>
          </reference>
        </references>
      </pivotArea>
    </chartFormat>
    <chartFormat chart="12" format="4" series="1">
      <pivotArea type="data" outline="0" fieldPosition="0">
        <references count="1">
          <reference field="4294967294" count="1" selected="0">
            <x v="0"/>
          </reference>
        </references>
      </pivotArea>
    </chartFormat>
    <chartFormat chart="12" format="5">
      <pivotArea type="data" outline="0" fieldPosition="0">
        <references count="2">
          <reference field="4294967294" count="1" selected="0">
            <x v="0"/>
          </reference>
          <reference field="2" count="1" selected="0">
            <x v="0"/>
          </reference>
        </references>
      </pivotArea>
    </chartFormat>
    <chartFormat chart="12" format="6">
      <pivotArea type="data" outline="0" fieldPosition="0">
        <references count="2">
          <reference field="4294967294" count="1" selected="0">
            <x v="0"/>
          </reference>
          <reference field="2" count="1" selected="0">
            <x v="1"/>
          </reference>
        </references>
      </pivotArea>
    </chartFormat>
    <chartFormat chart="12" format="7">
      <pivotArea type="data" outline="0" fieldPosition="0">
        <references count="2">
          <reference field="4294967294" count="1" selected="0">
            <x v="0"/>
          </reference>
          <reference field="2" count="1" selected="0">
            <x v="2"/>
          </reference>
        </references>
      </pivotArea>
    </chartFormat>
    <chartFormat chart="13" format="8" series="1">
      <pivotArea type="data" outline="0" fieldPosition="0">
        <references count="1">
          <reference field="4294967294" count="1" selected="0">
            <x v="0"/>
          </reference>
        </references>
      </pivotArea>
    </chartFormat>
    <chartFormat chart="13" format="9">
      <pivotArea type="data" outline="0" fieldPosition="0">
        <references count="2">
          <reference field="4294967294" count="1" selected="0">
            <x v="0"/>
          </reference>
          <reference field="2" count="1" selected="0">
            <x v="0"/>
          </reference>
        </references>
      </pivotArea>
    </chartFormat>
    <chartFormat chart="13" format="10">
      <pivotArea type="data" outline="0" fieldPosition="0">
        <references count="2">
          <reference field="4294967294" count="1" selected="0">
            <x v="0"/>
          </reference>
          <reference field="2" count="1" selected="0">
            <x v="1"/>
          </reference>
        </references>
      </pivotArea>
    </chartFormat>
    <chartFormat chart="13" format="11">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E7F31A9-9070-4180-91E7-F50A319A394C}" name="PivotTable3"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9">
  <location ref="A3:B6" firstHeaderRow="1" firstDataRow="1" firstDataCol="1"/>
  <pivotFields count="15">
    <pivotField showAll="0"/>
    <pivotField showAll="0"/>
    <pivotField showAll="0"/>
    <pivotField numFmtId="164" showAll="0"/>
    <pivotField numFmtId="164" showAll="0"/>
    <pivotField numFmtId="9" showAll="0"/>
    <pivotField numFmtId="164" showAll="0"/>
    <pivotField axis="axisRow" showAll="0">
      <items count="4">
        <item x="2"/>
        <item x="1"/>
        <item x="0"/>
        <item t="default"/>
      </items>
    </pivotField>
    <pivotField showAll="0">
      <items count="12">
        <item x="2"/>
        <item x="5"/>
        <item x="9"/>
        <item x="10"/>
        <item x="1"/>
        <item x="7"/>
        <item x="0"/>
        <item x="3"/>
        <item x="8"/>
        <item x="4"/>
        <item x="6"/>
        <item t="default"/>
      </items>
    </pivotField>
    <pivotField showAll="0"/>
    <pivotField showAll="0"/>
    <pivotField showAll="0"/>
    <pivotField showAll="0"/>
    <pivotField showAll="0">
      <items count="2">
        <item x="0"/>
        <item t="default"/>
      </items>
    </pivotField>
    <pivotField dataField="1" showAll="0"/>
  </pivotFields>
  <rowFields count="1">
    <field x="7"/>
  </rowFields>
  <rowItems count="3">
    <i>
      <x/>
    </i>
    <i>
      <x v="1"/>
    </i>
    <i>
      <x v="2"/>
    </i>
  </rowItems>
  <colItems count="1">
    <i/>
  </colItems>
  <dataFields count="1">
    <dataField name="Average of RATING" fld="14" subtotal="average" baseField="7" baseItem="2"/>
  </dataFields>
  <formats count="3">
    <format dxfId="22">
      <pivotArea collapsedLevelsAreSubtotals="1" fieldPosition="0">
        <references count="1">
          <reference field="7" count="1">
            <x v="0"/>
          </reference>
        </references>
      </pivotArea>
    </format>
    <format dxfId="21">
      <pivotArea collapsedLevelsAreSubtotals="1" fieldPosition="0">
        <references count="1">
          <reference field="7" count="1">
            <x v="1"/>
          </reference>
        </references>
      </pivotArea>
    </format>
    <format dxfId="20">
      <pivotArea collapsedLevelsAreSubtotals="1" fieldPosition="0">
        <references count="1">
          <reference field="7" count="1">
            <x v="2"/>
          </reference>
        </references>
      </pivotArea>
    </format>
  </formats>
  <chartFormats count="1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7" count="1" selected="0">
            <x v="1"/>
          </reference>
        </references>
      </pivotArea>
    </chartFormat>
    <chartFormat chart="0" format="2">
      <pivotArea type="data" outline="0" fieldPosition="0">
        <references count="2">
          <reference field="4294967294" count="1" selected="0">
            <x v="0"/>
          </reference>
          <reference field="7" count="1" selected="0">
            <x v="2"/>
          </reference>
        </references>
      </pivotArea>
    </chartFormat>
    <chartFormat chart="0" format="3">
      <pivotArea type="data" outline="0" fieldPosition="0">
        <references count="2">
          <reference field="4294967294" count="1" selected="0">
            <x v="0"/>
          </reference>
          <reference field="7" count="1" selected="0">
            <x v="0"/>
          </reference>
        </references>
      </pivotArea>
    </chartFormat>
    <chartFormat chart="5" format="4" series="1">
      <pivotArea type="data" outline="0" fieldPosition="0">
        <references count="1">
          <reference field="4294967294" count="1" selected="0">
            <x v="0"/>
          </reference>
        </references>
      </pivotArea>
    </chartFormat>
    <chartFormat chart="5" format="5">
      <pivotArea type="data" outline="0" fieldPosition="0">
        <references count="2">
          <reference field="4294967294" count="1" selected="0">
            <x v="0"/>
          </reference>
          <reference field="7" count="1" selected="0">
            <x v="0"/>
          </reference>
        </references>
      </pivotArea>
    </chartFormat>
    <chartFormat chart="5" format="6">
      <pivotArea type="data" outline="0" fieldPosition="0">
        <references count="2">
          <reference field="4294967294" count="1" selected="0">
            <x v="0"/>
          </reference>
          <reference field="7" count="1" selected="0">
            <x v="1"/>
          </reference>
        </references>
      </pivotArea>
    </chartFormat>
    <chartFormat chart="5" format="7">
      <pivotArea type="data" outline="0" fieldPosition="0">
        <references count="2">
          <reference field="4294967294" count="1" selected="0">
            <x v="0"/>
          </reference>
          <reference field="7" count="1" selected="0">
            <x v="2"/>
          </reference>
        </references>
      </pivotArea>
    </chartFormat>
    <chartFormat chart="6" format="8" series="1">
      <pivotArea type="data" outline="0" fieldPosition="0">
        <references count="1">
          <reference field="4294967294" count="1" selected="0">
            <x v="0"/>
          </reference>
        </references>
      </pivotArea>
    </chartFormat>
    <chartFormat chart="6" format="9">
      <pivotArea type="data" outline="0" fieldPosition="0">
        <references count="2">
          <reference field="4294967294" count="1" selected="0">
            <x v="0"/>
          </reference>
          <reference field="7" count="1" selected="0">
            <x v="0"/>
          </reference>
        </references>
      </pivotArea>
    </chartFormat>
    <chartFormat chart="6" format="10">
      <pivotArea type="data" outline="0" fieldPosition="0">
        <references count="2">
          <reference field="4294967294" count="1" selected="0">
            <x v="0"/>
          </reference>
          <reference field="7" count="1" selected="0">
            <x v="1"/>
          </reference>
        </references>
      </pivotArea>
    </chartFormat>
    <chartFormat chart="6" format="11">
      <pivotArea type="data" outline="0" fieldPosition="0">
        <references count="2">
          <reference field="4294967294" count="1" selected="0">
            <x v="0"/>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2E7C087-1CC1-4026-B3F1-5438FF538CCB}" name="PivotTable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A3:B125" firstHeaderRow="1" firstDataRow="1" firstDataCol="1"/>
  <pivotFields count="15">
    <pivotField showAll="0"/>
    <pivotField axis="axisRow" showAll="0">
      <items count="123">
        <item x="18"/>
        <item x="101"/>
        <item x="0"/>
        <item x="14"/>
        <item x="116"/>
        <item x="71"/>
        <item x="21"/>
        <item x="30"/>
        <item x="53"/>
        <item x="46"/>
        <item x="16"/>
        <item x="73"/>
        <item x="99"/>
        <item x="100"/>
        <item x="108"/>
        <item x="110"/>
        <item x="51"/>
        <item x="45"/>
        <item x="39"/>
        <item x="96"/>
        <item x="94"/>
        <item x="6"/>
        <item x="43"/>
        <item x="40"/>
        <item x="17"/>
        <item x="7"/>
        <item x="90"/>
        <item x="63"/>
        <item x="29"/>
        <item x="54"/>
        <item x="3"/>
        <item x="13"/>
        <item x="70"/>
        <item x="117"/>
        <item x="120"/>
        <item x="113"/>
        <item x="75"/>
        <item x="66"/>
        <item x="68"/>
        <item x="49"/>
        <item x="61"/>
        <item x="15"/>
        <item x="62"/>
        <item x="76"/>
        <item x="1"/>
        <item x="41"/>
        <item x="103"/>
        <item x="112"/>
        <item x="44"/>
        <item x="2"/>
        <item x="91"/>
        <item x="32"/>
        <item x="55"/>
        <item x="107"/>
        <item x="35"/>
        <item x="47"/>
        <item x="85"/>
        <item x="10"/>
        <item x="28"/>
        <item x="38"/>
        <item x="56"/>
        <item x="65"/>
        <item x="12"/>
        <item x="5"/>
        <item x="83"/>
        <item x="80"/>
        <item x="97"/>
        <item x="59"/>
        <item x="23"/>
        <item x="102"/>
        <item x="69"/>
        <item x="87"/>
        <item x="33"/>
        <item x="60"/>
        <item x="78"/>
        <item x="93"/>
        <item x="95"/>
        <item x="19"/>
        <item x="22"/>
        <item x="64"/>
        <item x="89"/>
        <item x="20"/>
        <item x="25"/>
        <item x="50"/>
        <item x="74"/>
        <item x="104"/>
        <item x="88"/>
        <item x="98"/>
        <item x="57"/>
        <item x="37"/>
        <item x="67"/>
        <item x="111"/>
        <item x="121"/>
        <item x="86"/>
        <item x="8"/>
        <item x="72"/>
        <item x="26"/>
        <item x="58"/>
        <item x="52"/>
        <item x="79"/>
        <item x="9"/>
        <item x="81"/>
        <item x="48"/>
        <item x="27"/>
        <item x="4"/>
        <item x="42"/>
        <item x="36"/>
        <item x="24"/>
        <item x="84"/>
        <item x="31"/>
        <item x="82"/>
        <item x="115"/>
        <item x="109"/>
        <item x="114"/>
        <item x="106"/>
        <item x="119"/>
        <item x="118"/>
        <item x="11"/>
        <item x="105"/>
        <item x="77"/>
        <item x="92"/>
        <item x="34"/>
        <item t="default"/>
      </items>
    </pivotField>
    <pivotField showAll="0"/>
    <pivotField numFmtId="164" showAll="0"/>
    <pivotField numFmtId="164" showAll="0"/>
    <pivotField numFmtId="9" showAll="0"/>
    <pivotField numFmtId="164" showAll="0"/>
    <pivotField showAll="0">
      <items count="4">
        <item x="2"/>
        <item x="1"/>
        <item x="0"/>
        <item t="default"/>
      </items>
    </pivotField>
    <pivotField showAll="0">
      <items count="12">
        <item x="2"/>
        <item x="5"/>
        <item x="9"/>
        <item x="10"/>
        <item x="1"/>
        <item x="7"/>
        <item x="0"/>
        <item x="3"/>
        <item x="8"/>
        <item x="4"/>
        <item x="6"/>
        <item t="default"/>
      </items>
    </pivotField>
    <pivotField showAll="0"/>
    <pivotField showAll="0"/>
    <pivotField showAll="0"/>
    <pivotField showAll="0"/>
    <pivotField showAll="0"/>
    <pivotField dataField="1" showAll="0">
      <items count="17">
        <item x="11"/>
        <item x="2"/>
        <item x="10"/>
        <item x="1"/>
        <item x="4"/>
        <item x="9"/>
        <item x="14"/>
        <item x="0"/>
        <item x="15"/>
        <item x="8"/>
        <item x="5"/>
        <item x="3"/>
        <item x="12"/>
        <item x="6"/>
        <item x="13"/>
        <item x="7"/>
        <item t="default"/>
      </items>
    </pivotField>
  </pivotFields>
  <rowFields count="1">
    <field x="1"/>
  </rowFields>
  <rowItems count="12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rowItems>
  <colItems count="1">
    <i/>
  </colItems>
  <dataFields count="1">
    <dataField name="Average of RATING" fld="14" subtotal="average" baseField="1" baseItem="0"/>
  </dataFields>
  <formats count="2">
    <format dxfId="19">
      <pivotArea collapsedLevelsAreSubtotals="1" fieldPosition="0">
        <references count="1">
          <reference field="1" count="2">
            <x v="40"/>
            <x v="41"/>
          </reference>
        </references>
      </pivotArea>
    </format>
    <format dxfId="18">
      <pivotArea collapsedLevelsAreSubtotals="1" fieldPosition="0">
        <references count="1">
          <reference field="1" count="1">
            <x v="9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634F1A1B-A96B-4663-B110-6A4F5F4257EC}" autoFormatId="16" applyNumberFormats="0" applyBorderFormats="0" applyFontFormats="0" applyPatternFormats="0" applyAlignmentFormats="0" applyWidthHeightFormats="0">
  <queryTableRefresh nextId="19" unboundColumnsRight="1">
    <queryTableFields count="15">
      <queryTableField id="1" name="web-scraper-order" tableColumnId="1"/>
      <queryTableField id="3" name="NAME" tableColumnId="3"/>
      <queryTableField id="15" name="PACK OF.1" tableColumnId="15"/>
      <queryTableField id="4" name="ORIGINAL_PRICE" tableColumnId="4"/>
      <queryTableField id="14" dataBound="0" tableColumnId="14"/>
      <queryTableField id="5" name="DISCOUNT" tableColumnId="5"/>
      <queryTableField id="6" name="SPECIAL_PRICE" tableColumnId="6"/>
      <queryTableField id="7" name="PANT SIZE" tableColumnId="7"/>
      <queryTableField id="8" name="TYPE" tableColumnId="8"/>
      <queryTableField id="9" name="RETURN POLICY" tableColumnId="9"/>
      <queryTableField id="10" name="LIFE CYCLE" tableColumnId="10"/>
      <queryTableField id="11" name="LOCATION" tableColumnId="11"/>
      <queryTableField id="12" name="QUENTITY" tableColumnId="12"/>
      <queryTableField id="13" name="ORIGIN" tableColumnId="13"/>
      <queryTableField id="18" dataBound="0" tableColumnId="16"/>
    </queryTableFields>
    <queryTableDeletedFields count="1">
      <deletedField name="plant_data"/>
    </queryTableDeleted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ATING" xr10:uid="{2260B5B0-46B8-4D3C-9B53-AE8F8CB1064E}" sourceName="RATING">
  <pivotTables>
    <pivotTable tabId="7" name="PivotTable6"/>
    <pivotTable tabId="5" name="PivotTable4"/>
    <pivotTable tabId="4" name="PivotTable3"/>
    <pivotTable tabId="6" name="PivotTable5"/>
    <pivotTable tabId="10" name="PivotTable1"/>
  </pivotTables>
  <data>
    <tabular pivotCacheId="1993562800">
      <items count="16">
        <i x="11" s="1"/>
        <i x="2" s="1"/>
        <i x="10" s="1"/>
        <i x="1" s="1"/>
        <i x="4" s="1"/>
        <i x="9" s="1"/>
        <i x="14" s="1"/>
        <i x="0" s="1"/>
        <i x="15" s="1"/>
        <i x="8" s="1"/>
        <i x="5" s="1"/>
        <i x="3" s="1"/>
        <i x="12" s="1"/>
        <i x="6" s="1"/>
        <i x="13" s="1"/>
        <i x="7"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NT_SIZE" xr10:uid="{6F84D2B7-044D-4D78-9BDB-630226C8AFE8}" sourceName="PANT SIZE">
  <pivotTables>
    <pivotTable tabId="7" name="PivotTable6"/>
    <pivotTable tabId="4" name="PivotTable3"/>
    <pivotTable tabId="2" name="PivotTable2"/>
    <pivotTable tabId="6" name="PivotTable5"/>
    <pivotTable tabId="9" name="PivotTable3"/>
    <pivotTable tabId="10" name="PivotTable1"/>
  </pivotTables>
  <data>
    <tabular pivotCacheId="1993562800">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YPE1" xr10:uid="{E78D7EEE-DBDC-45D5-B7B0-A4254E7F352F}" sourceName="TYPE">
  <pivotTables>
    <pivotTable tabId="10" name="PivotTable1"/>
    <pivotTable tabId="9" name="PivotTable3"/>
    <pivotTable tabId="6" name="PivotTable5"/>
    <pivotTable tabId="4" name="PivotTable3"/>
    <pivotTable tabId="5" name="PivotTable4"/>
    <pivotTable tabId="7" name="PivotTable6"/>
  </pivotTables>
  <data>
    <tabular pivotCacheId="1993562800">
      <items count="11">
        <i x="2" s="1"/>
        <i x="5" s="1"/>
        <i x="9" s="1"/>
        <i x="10" s="1"/>
        <i x="1" s="1"/>
        <i x="7" s="1"/>
        <i x="0" s="1"/>
        <i x="3" s="1"/>
        <i x="8" s="1"/>
        <i x="4" s="1"/>
        <i x="6"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YPE 1" xr10:uid="{E6207A1F-142A-4F9F-A385-6ADC0631A544}" cache="Slicer_TYPE1" caption="TYPE"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ATING" xr10:uid="{F6DDA394-5BC4-4BBE-9613-E8FE8B9392DC}" cache="Slicer_RATING" caption="RATING" rowHeight="234950"/>
  <slicer name="PANT SIZE" xr10:uid="{4BB4ADAE-B6F8-45B8-B6E7-306E40D982DE}" cache="Slicer_PANT_SIZE" caption="PANT SIZE" rowHeight="234950"/>
  <slicer name="TYPE 2" xr10:uid="{EBFF41CB-0D6E-40D3-AA42-0D34684614F1}" cache="Slicer_TYPE1" caption="TYPE"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3E599B6-0076-4985-A0EC-6E2C58888B8A}" name="tab_1" displayName="tab_1" ref="A1:O138" tableType="queryTable" totalsRowShown="0">
  <autoFilter ref="A1:O138" xr:uid="{83E599B6-0076-4985-A0EC-6E2C58888B8A}"/>
  <tableColumns count="15">
    <tableColumn id="1" xr3:uid="{AD973E0E-ED59-4DF0-B6DA-7FE7347556D5}" uniqueName="1" name="web-scraper-order" queryTableFieldId="1"/>
    <tableColumn id="3" xr3:uid="{AC4AB40D-32B1-4FD2-BA03-31E7EE8A4ECC}" uniqueName="3" name="NAME" queryTableFieldId="3" dataDxfId="17"/>
    <tableColumn id="15" xr3:uid="{A7034CF4-73FE-4B4E-AE71-BD5682FD85B7}" uniqueName="15" name="PACK OF" queryTableFieldId="15"/>
    <tableColumn id="4" xr3:uid="{3F792409-5B6D-4F96-9415-58850D7063F0}" uniqueName="4" name="ORIGINAL_PRICE" queryTableFieldId="4" dataDxfId="16"/>
    <tableColumn id="14" xr3:uid="{2742643F-57D3-4037-8019-89D38CE8342F}" uniqueName="14" name="DISCOUNT PRICE" queryTableFieldId="14" dataDxfId="15">
      <calculatedColumnFormula>tab_1[[#This Row],[ORIGINAL_PRICE]]*tab_1[[#This Row],[DISCOUNT]]</calculatedColumnFormula>
    </tableColumn>
    <tableColumn id="5" xr3:uid="{83F6E6E4-CE28-4234-B08B-A189EBC982DB}" uniqueName="5" name="DISCOUNT" queryTableFieldId="5" dataDxfId="14"/>
    <tableColumn id="6" xr3:uid="{707E9833-AB98-4330-A9BE-730D9B494FA1}" uniqueName="6" name="SPECIAL_PRICE" queryTableFieldId="6" dataDxfId="13"/>
    <tableColumn id="7" xr3:uid="{FCF2E845-850E-4F93-A1B4-4499A88496AB}" uniqueName="7" name="PANT SIZE" queryTableFieldId="7"/>
    <tableColumn id="8" xr3:uid="{7061A1E5-F398-4854-85F2-8EF38FED7F4B}" uniqueName="8" name="TYPE" queryTableFieldId="8"/>
    <tableColumn id="9" xr3:uid="{5AD17223-3611-4CD1-95C3-95C0D60686F9}" uniqueName="9" name="RETURN POLICY" queryTableFieldId="9"/>
    <tableColumn id="10" xr3:uid="{E4267325-E19C-4955-8439-FBAC59A5AC2A}" uniqueName="10" name="LIFE CYCLE" queryTableFieldId="10"/>
    <tableColumn id="11" xr3:uid="{3CF45099-C904-4701-9319-7DD70B37F6ED}" uniqueName="11" name="LOCATION" queryTableFieldId="11"/>
    <tableColumn id="12" xr3:uid="{5C498E91-ACF0-4933-9EFE-4AD9505B3A60}" uniqueName="12" name="QUENTITY" queryTableFieldId="12"/>
    <tableColumn id="13" xr3:uid="{4F12CC54-D7ED-451A-87F2-305CAD30DE08}" uniqueName="13" name="ORIGIN" queryTableFieldId="13"/>
    <tableColumn id="16" xr3:uid="{65BD3527-F1D2-456C-99C8-8C2C694238E1}" uniqueName="16" name="RATING" queryTableFieldId="18"/>
  </tableColumns>
  <tableStyleInfo name="TableStyleMedium1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9.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19E3CE-B82D-4C0B-A342-012677A4B108}">
  <dimension ref="A3:B14"/>
  <sheetViews>
    <sheetView topLeftCell="A2" workbookViewId="0">
      <selection activeCell="D15" sqref="D15"/>
    </sheetView>
  </sheetViews>
  <sheetFormatPr defaultRowHeight="14.4" x14ac:dyDescent="0.3"/>
  <cols>
    <col min="1" max="1" width="19.77734375" bestFit="1" customWidth="1"/>
    <col min="2" max="2" width="17.21875" bestFit="1" customWidth="1"/>
  </cols>
  <sheetData>
    <row r="3" spans="1:2" x14ac:dyDescent="0.3">
      <c r="A3" s="4" t="s">
        <v>300</v>
      </c>
      <c r="B3" t="s">
        <v>302</v>
      </c>
    </row>
    <row r="4" spans="1:2" x14ac:dyDescent="0.3">
      <c r="A4" s="5" t="s">
        <v>36</v>
      </c>
      <c r="B4" s="6">
        <v>3.2</v>
      </c>
    </row>
    <row r="5" spans="1:2" x14ac:dyDescent="0.3">
      <c r="A5" s="5" t="s">
        <v>61</v>
      </c>
      <c r="B5" s="6">
        <v>2.8600000000000003</v>
      </c>
    </row>
    <row r="6" spans="1:2" x14ac:dyDescent="0.3">
      <c r="A6" s="5" t="s">
        <v>200</v>
      </c>
      <c r="B6" s="6">
        <v>3.2</v>
      </c>
    </row>
    <row r="7" spans="1:2" x14ac:dyDescent="0.3">
      <c r="A7" s="5" t="s">
        <v>257</v>
      </c>
      <c r="B7" s="6">
        <v>4.0999999999999996</v>
      </c>
    </row>
    <row r="8" spans="1:2" x14ac:dyDescent="0.3">
      <c r="A8" s="5" t="s">
        <v>28</v>
      </c>
      <c r="B8" s="6">
        <v>3.1826086956521746</v>
      </c>
    </row>
    <row r="9" spans="1:2" x14ac:dyDescent="0.3">
      <c r="A9" s="5" t="s">
        <v>83</v>
      </c>
      <c r="B9" s="6">
        <v>3.2</v>
      </c>
    </row>
    <row r="10" spans="1:2" x14ac:dyDescent="0.3">
      <c r="A10" s="5" t="s">
        <v>18</v>
      </c>
      <c r="B10" s="6">
        <v>3.2828947368421022</v>
      </c>
    </row>
    <row r="11" spans="1:2" x14ac:dyDescent="0.3">
      <c r="A11" s="5" t="s">
        <v>43</v>
      </c>
      <c r="B11" s="6">
        <v>3.3600000000000003</v>
      </c>
    </row>
    <row r="12" spans="1:2" x14ac:dyDescent="0.3">
      <c r="A12" s="5" t="s">
        <v>97</v>
      </c>
      <c r="B12" s="6">
        <v>3.1999999999999997</v>
      </c>
    </row>
    <row r="13" spans="1:2" x14ac:dyDescent="0.3">
      <c r="A13" s="5" t="s">
        <v>46</v>
      </c>
      <c r="B13" s="6">
        <v>3.3</v>
      </c>
    </row>
    <row r="14" spans="1:2" x14ac:dyDescent="0.3">
      <c r="A14" s="5" t="s">
        <v>66</v>
      </c>
      <c r="B14" s="6">
        <v>3.2</v>
      </c>
    </row>
  </sheetData>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15248F-9B42-4E63-BBF5-E01429B81317}">
  <dimension ref="A1"/>
  <sheetViews>
    <sheetView showGridLines="0" showRowColHeaders="0" tabSelected="1" workbookViewId="0">
      <selection activeCell="P15" sqref="P15"/>
    </sheetView>
  </sheetViews>
  <sheetFormatPr defaultRowHeight="14.4" x14ac:dyDescent="0.3"/>
  <cols>
    <col min="1" max="16384" width="8.88671875" style="19"/>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6BF504-42A5-4F01-BC9D-7A51AF171994}">
  <dimension ref="C3:L21"/>
  <sheetViews>
    <sheetView workbookViewId="0">
      <selection activeCell="R28" sqref="R28"/>
    </sheetView>
  </sheetViews>
  <sheetFormatPr defaultRowHeight="14.4" x14ac:dyDescent="0.3"/>
  <cols>
    <col min="3" max="3" width="21.33203125" bestFit="1" customWidth="1"/>
    <col min="4" max="4" width="12" bestFit="1" customWidth="1"/>
    <col min="7" max="7" width="21.33203125" bestFit="1" customWidth="1"/>
    <col min="8" max="8" width="12" bestFit="1" customWidth="1"/>
    <col min="11" max="11" width="21.33203125" bestFit="1" customWidth="1"/>
    <col min="12" max="12" width="12" bestFit="1" customWidth="1"/>
  </cols>
  <sheetData>
    <row r="3" spans="3:12" ht="15" thickBot="1" x14ac:dyDescent="0.35"/>
    <row r="4" spans="3:12" x14ac:dyDescent="0.3">
      <c r="C4" s="27" t="s">
        <v>4</v>
      </c>
      <c r="D4" s="27"/>
      <c r="G4" s="27" t="s">
        <v>3</v>
      </c>
      <c r="H4" s="27"/>
      <c r="K4" s="27" t="s">
        <v>6</v>
      </c>
      <c r="L4" s="27"/>
    </row>
    <row r="6" spans="3:12" x14ac:dyDescent="0.3">
      <c r="C6" t="s">
        <v>878</v>
      </c>
      <c r="D6">
        <v>306.52262773722612</v>
      </c>
      <c r="G6" t="s">
        <v>878</v>
      </c>
      <c r="H6">
        <v>458.35766423357666</v>
      </c>
      <c r="K6" t="s">
        <v>878</v>
      </c>
      <c r="L6">
        <v>149.51824817518249</v>
      </c>
    </row>
    <row r="7" spans="3:12" x14ac:dyDescent="0.3">
      <c r="C7" t="s">
        <v>879</v>
      </c>
      <c r="D7">
        <v>25.964595060669755</v>
      </c>
      <c r="G7" t="s">
        <v>879</v>
      </c>
      <c r="H7">
        <v>26.39443586955143</v>
      </c>
      <c r="K7" t="s">
        <v>879</v>
      </c>
      <c r="L7">
        <v>4.8491532748307433</v>
      </c>
    </row>
    <row r="8" spans="3:12" x14ac:dyDescent="0.3">
      <c r="C8" t="s">
        <v>880</v>
      </c>
      <c r="D8">
        <v>249.48000000000002</v>
      </c>
      <c r="G8" t="s">
        <v>880</v>
      </c>
      <c r="H8">
        <v>399</v>
      </c>
      <c r="K8" t="s">
        <v>880</v>
      </c>
      <c r="L8">
        <v>129</v>
      </c>
    </row>
    <row r="9" spans="3:12" x14ac:dyDescent="0.3">
      <c r="C9" t="s">
        <v>881</v>
      </c>
      <c r="D9">
        <v>173.42</v>
      </c>
      <c r="G9" t="s">
        <v>881</v>
      </c>
      <c r="H9">
        <v>399</v>
      </c>
      <c r="K9" t="s">
        <v>881</v>
      </c>
      <c r="L9">
        <v>125</v>
      </c>
    </row>
    <row r="10" spans="3:12" x14ac:dyDescent="0.3">
      <c r="C10" t="s">
        <v>882</v>
      </c>
      <c r="D10">
        <v>303.90779348849253</v>
      </c>
      <c r="G10" t="s">
        <v>882</v>
      </c>
      <c r="H10">
        <v>308.93895116583349</v>
      </c>
      <c r="K10" t="s">
        <v>882</v>
      </c>
      <c r="L10">
        <v>56.757883902977184</v>
      </c>
    </row>
    <row r="11" spans="3:12" x14ac:dyDescent="0.3">
      <c r="C11" t="s">
        <v>883</v>
      </c>
      <c r="D11">
        <v>92359.946943044211</v>
      </c>
      <c r="G11" t="s">
        <v>883</v>
      </c>
      <c r="H11">
        <v>95443.275547445257</v>
      </c>
      <c r="K11" t="s">
        <v>883</v>
      </c>
      <c r="L11">
        <v>3221.4573851438367</v>
      </c>
    </row>
    <row r="12" spans="3:12" x14ac:dyDescent="0.3">
      <c r="C12" t="s">
        <v>884</v>
      </c>
      <c r="D12">
        <v>19.859163026590608</v>
      </c>
      <c r="G12" t="s">
        <v>884</v>
      </c>
      <c r="H12">
        <v>18.257133434240224</v>
      </c>
      <c r="K12" t="s">
        <v>884</v>
      </c>
      <c r="L12">
        <v>12.867251214327357</v>
      </c>
    </row>
    <row r="13" spans="3:12" x14ac:dyDescent="0.3">
      <c r="C13" t="s">
        <v>885</v>
      </c>
      <c r="D13">
        <v>3.960285036929708</v>
      </c>
      <c r="G13" t="s">
        <v>885</v>
      </c>
      <c r="H13">
        <v>3.7652026406776731</v>
      </c>
      <c r="K13" t="s">
        <v>885</v>
      </c>
      <c r="L13">
        <v>3.3513028504266118</v>
      </c>
    </row>
    <row r="14" spans="3:12" x14ac:dyDescent="0.3">
      <c r="C14" t="s">
        <v>886</v>
      </c>
      <c r="D14">
        <v>2330.29</v>
      </c>
      <c r="G14" t="s">
        <v>886</v>
      </c>
      <c r="H14">
        <v>2351</v>
      </c>
      <c r="K14" t="s">
        <v>886</v>
      </c>
      <c r="L14">
        <v>386</v>
      </c>
    </row>
    <row r="15" spans="3:12" x14ac:dyDescent="0.3">
      <c r="C15" t="s">
        <v>887</v>
      </c>
      <c r="D15">
        <v>19.71</v>
      </c>
      <c r="G15" t="s">
        <v>887</v>
      </c>
      <c r="H15">
        <v>149</v>
      </c>
      <c r="K15" t="s">
        <v>887</v>
      </c>
      <c r="L15">
        <v>105</v>
      </c>
    </row>
    <row r="16" spans="3:12" x14ac:dyDescent="0.3">
      <c r="C16" t="s">
        <v>888</v>
      </c>
      <c r="D16">
        <v>2350</v>
      </c>
      <c r="G16" t="s">
        <v>888</v>
      </c>
      <c r="H16">
        <v>2500</v>
      </c>
      <c r="K16" t="s">
        <v>888</v>
      </c>
      <c r="L16">
        <v>491</v>
      </c>
    </row>
    <row r="17" spans="3:12" x14ac:dyDescent="0.3">
      <c r="C17" t="s">
        <v>889</v>
      </c>
      <c r="D17">
        <v>41993.599999999977</v>
      </c>
      <c r="G17" t="s">
        <v>889</v>
      </c>
      <c r="H17">
        <v>62795</v>
      </c>
      <c r="K17" t="s">
        <v>889</v>
      </c>
      <c r="L17">
        <v>20484</v>
      </c>
    </row>
    <row r="18" spans="3:12" x14ac:dyDescent="0.3">
      <c r="C18" t="s">
        <v>890</v>
      </c>
      <c r="D18">
        <v>137</v>
      </c>
      <c r="G18" t="s">
        <v>890</v>
      </c>
      <c r="H18">
        <v>137</v>
      </c>
      <c r="K18" t="s">
        <v>890</v>
      </c>
      <c r="L18">
        <v>137</v>
      </c>
    </row>
    <row r="19" spans="3:12" x14ac:dyDescent="0.3">
      <c r="C19" t="s">
        <v>891</v>
      </c>
      <c r="D19">
        <v>2350</v>
      </c>
      <c r="G19" t="s">
        <v>891</v>
      </c>
      <c r="H19">
        <v>2500</v>
      </c>
      <c r="K19" t="s">
        <v>891</v>
      </c>
      <c r="L19">
        <v>491</v>
      </c>
    </row>
    <row r="20" spans="3:12" x14ac:dyDescent="0.3">
      <c r="C20" t="s">
        <v>892</v>
      </c>
      <c r="D20">
        <v>19.71</v>
      </c>
      <c r="G20" t="s">
        <v>892</v>
      </c>
      <c r="H20">
        <v>149</v>
      </c>
      <c r="K20" t="s">
        <v>892</v>
      </c>
      <c r="L20">
        <v>105</v>
      </c>
    </row>
    <row r="21" spans="3:12" ht="15" thickBot="1" x14ac:dyDescent="0.35">
      <c r="C21" s="26" t="s">
        <v>893</v>
      </c>
      <c r="D21" s="26">
        <v>51.346564771216336</v>
      </c>
      <c r="G21" s="26" t="s">
        <v>893</v>
      </c>
      <c r="H21" s="26">
        <v>52.196601095025102</v>
      </c>
      <c r="K21" s="26" t="s">
        <v>893</v>
      </c>
      <c r="L21" s="26">
        <v>9.5894953158275822</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0F15D5-4032-4956-824A-4ADF01C8C158}">
  <dimension ref="B3:V10"/>
  <sheetViews>
    <sheetView zoomScale="93" workbookViewId="0">
      <selection activeCell="AA48" sqref="AA48"/>
    </sheetView>
  </sheetViews>
  <sheetFormatPr defaultRowHeight="14.4" x14ac:dyDescent="0.3"/>
  <cols>
    <col min="2" max="2" width="13.88671875" bestFit="1" customWidth="1"/>
    <col min="3" max="3" width="6.77734375" bestFit="1" customWidth="1"/>
    <col min="11" max="11" width="13.109375" bestFit="1" customWidth="1"/>
    <col min="12" max="12" width="12.44140625" bestFit="1" customWidth="1"/>
    <col min="21" max="21" width="13" bestFit="1" customWidth="1"/>
    <col min="22" max="22" width="6.88671875" bestFit="1" customWidth="1"/>
  </cols>
  <sheetData>
    <row r="3" spans="2:22" ht="15" thickBot="1" x14ac:dyDescent="0.35"/>
    <row r="4" spans="2:22" x14ac:dyDescent="0.3">
      <c r="B4" s="28" t="s">
        <v>877</v>
      </c>
      <c r="C4" s="29"/>
      <c r="K4" s="28" t="s">
        <v>877</v>
      </c>
      <c r="L4" s="29"/>
      <c r="U4" s="28" t="s">
        <v>877</v>
      </c>
      <c r="V4" s="29"/>
    </row>
    <row r="5" spans="2:22" x14ac:dyDescent="0.3">
      <c r="B5" s="22" t="s">
        <v>872</v>
      </c>
      <c r="C5" s="21">
        <f>_xlfn.QUARTILE.INC(tab_1[ORIGINAL_PRICE],0)</f>
        <v>149</v>
      </c>
      <c r="K5" s="22" t="s">
        <v>872</v>
      </c>
      <c r="L5" s="21">
        <f>_xlfn.QUARTILE.INC(tab_1[DISCOUNT PRICE],0)</f>
        <v>19.71</v>
      </c>
      <c r="U5" s="22" t="s">
        <v>872</v>
      </c>
      <c r="V5" s="21">
        <f>_xlfn.QUARTILE.INC(tab_1[SPECIAL_PRICE],0)</f>
        <v>105</v>
      </c>
    </row>
    <row r="6" spans="2:22" x14ac:dyDescent="0.3">
      <c r="B6" s="23" t="s">
        <v>873</v>
      </c>
      <c r="C6" s="20">
        <f>_xlfn.QUARTILE.INC(tab_1[ORIGINAL_PRICE],1)</f>
        <v>299</v>
      </c>
      <c r="K6" s="23" t="s">
        <v>873</v>
      </c>
      <c r="L6" s="20">
        <f>_xlfn.QUARTILE.INC(tab_1[DISCOUNT PRICE],1)</f>
        <v>167.44000000000003</v>
      </c>
      <c r="U6" s="23" t="s">
        <v>873</v>
      </c>
      <c r="V6" s="20">
        <f>_xlfn.QUARTILE.INC(tab_1[SPECIAL_PRICE],1)</f>
        <v>125</v>
      </c>
    </row>
    <row r="7" spans="2:22" x14ac:dyDescent="0.3">
      <c r="B7" s="23" t="s">
        <v>874</v>
      </c>
      <c r="C7" s="20">
        <f>_xlfn.QUARTILE.INC(tab_1[ORIGINAL_PRICE],2)</f>
        <v>399</v>
      </c>
      <c r="K7" s="23" t="s">
        <v>874</v>
      </c>
      <c r="L7" s="20">
        <f>_xlfn.QUARTILE.INC(tab_1[DISCOUNT PRICE],2)</f>
        <v>249.48000000000002</v>
      </c>
      <c r="U7" s="23" t="s">
        <v>874</v>
      </c>
      <c r="V7" s="20">
        <f>_xlfn.QUARTILE.INC(tab_1[SPECIAL_PRICE],2)</f>
        <v>129</v>
      </c>
    </row>
    <row r="8" spans="2:22" x14ac:dyDescent="0.3">
      <c r="B8" s="23" t="s">
        <v>875</v>
      </c>
      <c r="C8" s="20">
        <f>_xlfn.QUARTILE.INC(tab_1[ORIGINAL_PRICE],3)</f>
        <v>499</v>
      </c>
      <c r="K8" s="23" t="s">
        <v>875</v>
      </c>
      <c r="L8" s="20">
        <f>_xlfn.QUARTILE.INC(tab_1[DISCOUNT PRICE],3)</f>
        <v>358.43</v>
      </c>
      <c r="U8" s="23" t="s">
        <v>875</v>
      </c>
      <c r="V8" s="20">
        <f>_xlfn.QUARTILE.INC(tab_1[SPECIAL_PRICE],3)</f>
        <v>144</v>
      </c>
    </row>
    <row r="9" spans="2:22" x14ac:dyDescent="0.3">
      <c r="B9" s="23" t="s">
        <v>876</v>
      </c>
      <c r="C9" s="20">
        <f>_xlfn.QUARTILE.INC(tab_1[ORIGINAL_PRICE],4)</f>
        <v>2500</v>
      </c>
      <c r="K9" s="23" t="s">
        <v>876</v>
      </c>
      <c r="L9" s="20">
        <f>_xlfn.QUARTILE.INC(tab_1[DISCOUNT PRICE],4)</f>
        <v>2350</v>
      </c>
      <c r="U9" s="23" t="s">
        <v>876</v>
      </c>
      <c r="V9" s="20">
        <f>_xlfn.QUARTILE.INC(tab_1[SPECIAL_PRICE],4)</f>
        <v>491</v>
      </c>
    </row>
    <row r="10" spans="2:22" ht="15" thickBot="1" x14ac:dyDescent="0.35">
      <c r="B10" s="24" t="s">
        <v>878</v>
      </c>
      <c r="C10" s="25">
        <f>AVERAGE(tab_1[ORIGINAL_PRICE])</f>
        <v>458.35766423357666</v>
      </c>
      <c r="K10" s="24" t="s">
        <v>878</v>
      </c>
      <c r="L10" s="25">
        <f>AVERAGE(tab_1[DISCOUNT PRICE])</f>
        <v>306.52262773722612</v>
      </c>
      <c r="U10" s="24" t="s">
        <v>878</v>
      </c>
      <c r="V10" s="25">
        <f>AVERAGE(tab_1[SPECIAL_PRICE])</f>
        <v>149.51824817518249</v>
      </c>
    </row>
  </sheetData>
  <mergeCells count="3">
    <mergeCell ref="B4:C4"/>
    <mergeCell ref="K4:L4"/>
    <mergeCell ref="U4:V4"/>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342A02-B70E-4C32-963E-76BA8FFFDF67}">
  <dimension ref="A3:D21"/>
  <sheetViews>
    <sheetView topLeftCell="C1" workbookViewId="0">
      <selection activeCell="B10" sqref="B10"/>
    </sheetView>
  </sheetViews>
  <sheetFormatPr defaultRowHeight="14.4" x14ac:dyDescent="0.3"/>
  <cols>
    <col min="1" max="1" width="19.77734375" bestFit="1" customWidth="1"/>
    <col min="2" max="2" width="21.88671875" bestFit="1" customWidth="1"/>
    <col min="3" max="3" width="22" bestFit="1" customWidth="1"/>
    <col min="4" max="4" width="20.44140625" bestFit="1" customWidth="1"/>
  </cols>
  <sheetData>
    <row r="3" spans="1:4" x14ac:dyDescent="0.3">
      <c r="A3" s="4" t="s">
        <v>300</v>
      </c>
      <c r="B3" t="s">
        <v>864</v>
      </c>
      <c r="C3" t="s">
        <v>865</v>
      </c>
      <c r="D3" t="s">
        <v>866</v>
      </c>
    </row>
    <row r="4" spans="1:4" x14ac:dyDescent="0.3">
      <c r="A4" s="5" t="s">
        <v>36</v>
      </c>
      <c r="B4">
        <v>2396</v>
      </c>
      <c r="C4">
        <v>1679.3999999999999</v>
      </c>
      <c r="D4">
        <v>710</v>
      </c>
    </row>
    <row r="5" spans="1:4" x14ac:dyDescent="0.3">
      <c r="A5" s="5" t="s">
        <v>61</v>
      </c>
      <c r="B5">
        <v>2575</v>
      </c>
      <c r="C5">
        <v>1640.94</v>
      </c>
      <c r="D5">
        <v>928</v>
      </c>
    </row>
    <row r="6" spans="1:4" x14ac:dyDescent="0.3">
      <c r="A6" s="5" t="s">
        <v>200</v>
      </c>
      <c r="B6">
        <v>499</v>
      </c>
      <c r="C6">
        <v>359.28</v>
      </c>
      <c r="D6">
        <v>135</v>
      </c>
    </row>
    <row r="7" spans="1:4" x14ac:dyDescent="0.3">
      <c r="A7" s="5" t="s">
        <v>257</v>
      </c>
      <c r="B7">
        <v>999</v>
      </c>
      <c r="C7">
        <v>859.14</v>
      </c>
      <c r="D7">
        <v>139</v>
      </c>
    </row>
    <row r="8" spans="1:4" x14ac:dyDescent="0.3">
      <c r="A8" s="5" t="s">
        <v>28</v>
      </c>
      <c r="B8">
        <v>9790</v>
      </c>
      <c r="C8">
        <v>6578.420000000001</v>
      </c>
      <c r="D8">
        <v>3165</v>
      </c>
    </row>
    <row r="9" spans="1:4" x14ac:dyDescent="0.3">
      <c r="A9" s="5" t="s">
        <v>83</v>
      </c>
      <c r="B9">
        <v>1078</v>
      </c>
      <c r="C9">
        <v>392.21</v>
      </c>
      <c r="D9">
        <v>680</v>
      </c>
    </row>
    <row r="10" spans="1:4" x14ac:dyDescent="0.3">
      <c r="A10" s="5" t="s">
        <v>18</v>
      </c>
      <c r="B10">
        <v>34371</v>
      </c>
      <c r="C10">
        <v>24059.549999999992</v>
      </c>
      <c r="D10">
        <v>10125</v>
      </c>
    </row>
    <row r="11" spans="1:4" x14ac:dyDescent="0.3">
      <c r="A11" s="5" t="s">
        <v>43</v>
      </c>
      <c r="B11">
        <v>2579</v>
      </c>
      <c r="C11">
        <v>1853.5400000000002</v>
      </c>
      <c r="D11">
        <v>707</v>
      </c>
    </row>
    <row r="12" spans="1:4" x14ac:dyDescent="0.3">
      <c r="A12" s="5" t="s">
        <v>97</v>
      </c>
      <c r="B12">
        <v>3412</v>
      </c>
      <c r="C12">
        <v>1430.89</v>
      </c>
      <c r="D12">
        <v>1968</v>
      </c>
    </row>
    <row r="13" spans="1:4" x14ac:dyDescent="0.3">
      <c r="A13" s="5" t="s">
        <v>46</v>
      </c>
      <c r="B13">
        <v>4639</v>
      </c>
      <c r="C13">
        <v>2929.8599999999997</v>
      </c>
      <c r="D13">
        <v>1682</v>
      </c>
    </row>
    <row r="14" spans="1:4" x14ac:dyDescent="0.3">
      <c r="A14" s="5" t="s">
        <v>66</v>
      </c>
      <c r="B14">
        <v>457</v>
      </c>
      <c r="C14">
        <v>210.37</v>
      </c>
      <c r="D14">
        <v>245</v>
      </c>
    </row>
    <row r="21" spans="2:4" x14ac:dyDescent="0.3">
      <c r="B21">
        <f>SUM(B4:B14)</f>
        <v>62795</v>
      </c>
      <c r="C21">
        <f>SUM(C4:C14)</f>
        <v>41993.599999999991</v>
      </c>
      <c r="D21">
        <f>SUM(D4:D14)</f>
        <v>20484</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0750A1-5447-46D4-811D-398E457299E4}">
  <dimension ref="A3:B14"/>
  <sheetViews>
    <sheetView workbookViewId="0">
      <selection activeCell="D17" sqref="D17"/>
    </sheetView>
  </sheetViews>
  <sheetFormatPr defaultRowHeight="14.4" x14ac:dyDescent="0.3"/>
  <cols>
    <col min="1" max="1" width="19.77734375" bestFit="1" customWidth="1"/>
    <col min="2" max="2" width="14.21875" bestFit="1" customWidth="1"/>
    <col min="3" max="122" width="43.6640625" bestFit="1" customWidth="1"/>
    <col min="123" max="123" width="10.77734375" bestFit="1" customWidth="1"/>
  </cols>
  <sheetData>
    <row r="3" spans="1:2" x14ac:dyDescent="0.3">
      <c r="A3" s="4" t="s">
        <v>300</v>
      </c>
      <c r="B3" t="s">
        <v>868</v>
      </c>
    </row>
    <row r="4" spans="1:2" x14ac:dyDescent="0.3">
      <c r="A4" s="5" t="s">
        <v>36</v>
      </c>
      <c r="B4">
        <v>4</v>
      </c>
    </row>
    <row r="5" spans="1:2" x14ac:dyDescent="0.3">
      <c r="A5" s="5" t="s">
        <v>61</v>
      </c>
      <c r="B5">
        <v>5</v>
      </c>
    </row>
    <row r="6" spans="1:2" x14ac:dyDescent="0.3">
      <c r="A6" s="5" t="s">
        <v>200</v>
      </c>
      <c r="B6">
        <v>1</v>
      </c>
    </row>
    <row r="7" spans="1:2" x14ac:dyDescent="0.3">
      <c r="A7" s="5" t="s">
        <v>257</v>
      </c>
      <c r="B7">
        <v>1</v>
      </c>
    </row>
    <row r="8" spans="1:2" x14ac:dyDescent="0.3">
      <c r="A8" s="5" t="s">
        <v>28</v>
      </c>
      <c r="B8">
        <v>23</v>
      </c>
    </row>
    <row r="9" spans="1:2" x14ac:dyDescent="0.3">
      <c r="A9" s="5" t="s">
        <v>83</v>
      </c>
      <c r="B9">
        <v>2</v>
      </c>
    </row>
    <row r="10" spans="1:2" x14ac:dyDescent="0.3">
      <c r="A10" s="5" t="s">
        <v>18</v>
      </c>
      <c r="B10">
        <v>76</v>
      </c>
    </row>
    <row r="11" spans="1:2" x14ac:dyDescent="0.3">
      <c r="A11" s="5" t="s">
        <v>43</v>
      </c>
      <c r="B11">
        <v>5</v>
      </c>
    </row>
    <row r="12" spans="1:2" x14ac:dyDescent="0.3">
      <c r="A12" s="5" t="s">
        <v>97</v>
      </c>
      <c r="B12">
        <v>7</v>
      </c>
    </row>
    <row r="13" spans="1:2" x14ac:dyDescent="0.3">
      <c r="A13" s="5" t="s">
        <v>46</v>
      </c>
      <c r="B13">
        <v>11</v>
      </c>
    </row>
    <row r="14" spans="1:2" x14ac:dyDescent="0.3">
      <c r="A14" s="5" t="s">
        <v>66</v>
      </c>
      <c r="B14">
        <v>2</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21D83C-5246-4102-B7CB-F05AEFE3A1F7}">
  <dimension ref="A3:B6"/>
  <sheetViews>
    <sheetView workbookViewId="0">
      <selection activeCell="D5" sqref="D5"/>
    </sheetView>
  </sheetViews>
  <sheetFormatPr defaultRowHeight="14.4" x14ac:dyDescent="0.3"/>
  <cols>
    <col min="1" max="1" width="12.5546875" bestFit="1" customWidth="1"/>
    <col min="2" max="2" width="24.6640625" bestFit="1" customWidth="1"/>
  </cols>
  <sheetData>
    <row r="3" spans="1:2" x14ac:dyDescent="0.3">
      <c r="A3" s="4" t="s">
        <v>300</v>
      </c>
      <c r="B3" t="s">
        <v>867</v>
      </c>
    </row>
    <row r="4" spans="1:2" x14ac:dyDescent="0.3">
      <c r="A4" s="5" t="s">
        <v>133</v>
      </c>
      <c r="B4">
        <v>2</v>
      </c>
    </row>
    <row r="5" spans="1:2" x14ac:dyDescent="0.3">
      <c r="A5" s="5" t="s">
        <v>32</v>
      </c>
      <c r="B5">
        <v>44</v>
      </c>
    </row>
    <row r="6" spans="1:2" x14ac:dyDescent="0.3">
      <c r="A6" s="5" t="s">
        <v>17</v>
      </c>
      <c r="B6">
        <v>91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28E735-4781-4505-A440-284CB3FF150E}">
  <dimension ref="A3:B7"/>
  <sheetViews>
    <sheetView workbookViewId="0">
      <selection activeCell="N11" sqref="N11"/>
    </sheetView>
  </sheetViews>
  <sheetFormatPr defaultRowHeight="14.4" x14ac:dyDescent="0.3"/>
  <cols>
    <col min="1" max="1" width="12.5546875" bestFit="1" customWidth="1"/>
    <col min="2" max="2" width="14.21875" bestFit="1" customWidth="1"/>
  </cols>
  <sheetData>
    <row r="3" spans="1:2" x14ac:dyDescent="0.3">
      <c r="A3" s="4" t="s">
        <v>300</v>
      </c>
      <c r="B3" t="s">
        <v>868</v>
      </c>
    </row>
    <row r="4" spans="1:2" x14ac:dyDescent="0.3">
      <c r="A4" s="5">
        <v>1</v>
      </c>
      <c r="B4">
        <v>131</v>
      </c>
    </row>
    <row r="5" spans="1:2" x14ac:dyDescent="0.3">
      <c r="A5" s="5">
        <v>2</v>
      </c>
      <c r="B5">
        <v>5</v>
      </c>
    </row>
    <row r="6" spans="1:2" x14ac:dyDescent="0.3">
      <c r="A6" s="5">
        <v>3</v>
      </c>
      <c r="B6">
        <v>1</v>
      </c>
    </row>
    <row r="7" spans="1:2" x14ac:dyDescent="0.3">
      <c r="A7" s="5" t="s">
        <v>301</v>
      </c>
      <c r="B7">
        <v>137</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A048B-6C60-4240-823D-D69D881ACD7A}">
  <dimension ref="A3:B6"/>
  <sheetViews>
    <sheetView topLeftCell="A2" workbookViewId="0">
      <selection activeCell="K30" sqref="K30"/>
    </sheetView>
  </sheetViews>
  <sheetFormatPr defaultRowHeight="14.4" x14ac:dyDescent="0.3"/>
  <cols>
    <col min="1" max="1" width="12.5546875" bestFit="1" customWidth="1"/>
    <col min="2" max="2" width="17.21875" bestFit="1" customWidth="1"/>
  </cols>
  <sheetData>
    <row r="3" spans="1:2" x14ac:dyDescent="0.3">
      <c r="A3" s="4" t="s">
        <v>300</v>
      </c>
      <c r="B3" t="s">
        <v>302</v>
      </c>
    </row>
    <row r="4" spans="1:2" x14ac:dyDescent="0.3">
      <c r="A4" s="5" t="s">
        <v>133</v>
      </c>
      <c r="B4" s="6">
        <v>3.2</v>
      </c>
    </row>
    <row r="5" spans="1:2" x14ac:dyDescent="0.3">
      <c r="A5" s="5" t="s">
        <v>32</v>
      </c>
      <c r="B5" s="6">
        <v>3.3431818181818183</v>
      </c>
    </row>
    <row r="6" spans="1:2" x14ac:dyDescent="0.3">
      <c r="A6" s="5" t="s">
        <v>17</v>
      </c>
      <c r="B6" s="6">
        <v>3.207692307692303</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2CE7C4-C441-4817-B8AB-8FCBC5AB8F34}">
  <dimension ref="A3:U125"/>
  <sheetViews>
    <sheetView workbookViewId="0">
      <selection activeCell="U6" sqref="U6"/>
    </sheetView>
  </sheetViews>
  <sheetFormatPr defaultRowHeight="14.4" x14ac:dyDescent="0.3"/>
  <cols>
    <col min="1" max="1" width="42.44140625" bestFit="1" customWidth="1"/>
    <col min="2" max="2" width="17.21875" bestFit="1" customWidth="1"/>
    <col min="3" max="6" width="4" bestFit="1" customWidth="1"/>
    <col min="7" max="7" width="2" bestFit="1" customWidth="1"/>
    <col min="8" max="11" width="4" bestFit="1" customWidth="1"/>
    <col min="12" max="12" width="2" bestFit="1" customWidth="1"/>
    <col min="13" max="17" width="4" bestFit="1" customWidth="1"/>
    <col min="18" max="18" width="10.77734375" bestFit="1" customWidth="1"/>
  </cols>
  <sheetData>
    <row r="3" spans="1:21" x14ac:dyDescent="0.3">
      <c r="A3" s="4" t="s">
        <v>300</v>
      </c>
      <c r="B3" t="s">
        <v>302</v>
      </c>
    </row>
    <row r="4" spans="1:21" x14ac:dyDescent="0.3">
      <c r="A4" s="5" t="s">
        <v>68</v>
      </c>
      <c r="B4">
        <v>3.2</v>
      </c>
    </row>
    <row r="5" spans="1:21" x14ac:dyDescent="0.3">
      <c r="A5" s="5" t="s">
        <v>254</v>
      </c>
      <c r="B5">
        <v>4.3</v>
      </c>
      <c r="R5" t="s">
        <v>869</v>
      </c>
      <c r="S5" t="s">
        <v>870</v>
      </c>
      <c r="U5" t="s">
        <v>871</v>
      </c>
    </row>
    <row r="6" spans="1:21" x14ac:dyDescent="0.3">
      <c r="A6" s="5" t="s">
        <v>16</v>
      </c>
      <c r="B6">
        <v>3.2</v>
      </c>
      <c r="E6">
        <f>MAX(B4:B125)</f>
        <v>4.9000000000000004</v>
      </c>
      <c r="F6" t="str">
        <f>_xlfn.XLOOKUP(E6,B4:B125,A4:A125,"Not Found!!")</f>
        <v>Bala plant creation Jamun Plant  </v>
      </c>
      <c r="O6" t="str">
        <f>_xlfn.XLOOKUP(F6,tab_1[NAME],tab_1[PANT SIZE],"Not Found!!")</f>
        <v>Medium</v>
      </c>
      <c r="R6" s="1">
        <f>_xlfn.XLOOKUP(F6,tab_1[NAME],tab_1[SPECIAL_PRICE],"Not Found!!")</f>
        <v>145</v>
      </c>
      <c r="S6" s="1">
        <f>_xlfn.XLOOKUP(F6,tab_1[NAME],tab_1[ORIGINAL_PRICE],"Not Found!!")</f>
        <v>599</v>
      </c>
      <c r="U6" s="1">
        <f>_xlfn.XLOOKUP(F6,tab_1[NAME],tab_1[DISCOUNT PRICE],"Not Found!!")</f>
        <v>449.25</v>
      </c>
    </row>
    <row r="7" spans="1:21" x14ac:dyDescent="0.3">
      <c r="A7" s="5" t="s">
        <v>58</v>
      </c>
      <c r="B7">
        <v>3.2</v>
      </c>
    </row>
    <row r="8" spans="1:21" x14ac:dyDescent="0.3">
      <c r="A8" s="5" t="s">
        <v>288</v>
      </c>
      <c r="B8">
        <v>3.2</v>
      </c>
    </row>
    <row r="9" spans="1:21" x14ac:dyDescent="0.3">
      <c r="A9" s="5" t="s">
        <v>181</v>
      </c>
      <c r="B9">
        <v>3.2</v>
      </c>
    </row>
    <row r="10" spans="1:21" x14ac:dyDescent="0.3">
      <c r="A10" s="5" t="s">
        <v>74</v>
      </c>
      <c r="B10">
        <v>3.2</v>
      </c>
    </row>
    <row r="11" spans="1:21" x14ac:dyDescent="0.3">
      <c r="A11" s="5" t="s">
        <v>94</v>
      </c>
      <c r="B11">
        <v>3.2</v>
      </c>
    </row>
    <row r="12" spans="1:21" x14ac:dyDescent="0.3">
      <c r="A12" s="5" t="s">
        <v>143</v>
      </c>
      <c r="B12">
        <v>3.2</v>
      </c>
    </row>
    <row r="13" spans="1:21" x14ac:dyDescent="0.3">
      <c r="A13" s="5" t="s">
        <v>128</v>
      </c>
      <c r="B13">
        <v>3.2</v>
      </c>
    </row>
    <row r="14" spans="1:21" x14ac:dyDescent="0.3">
      <c r="A14" s="5" t="s">
        <v>63</v>
      </c>
      <c r="B14">
        <v>3.2</v>
      </c>
    </row>
    <row r="15" spans="1:21" x14ac:dyDescent="0.3">
      <c r="A15" s="5" t="s">
        <v>187</v>
      </c>
      <c r="B15">
        <v>3.2</v>
      </c>
    </row>
    <row r="16" spans="1:21" x14ac:dyDescent="0.3">
      <c r="A16" s="5" t="s">
        <v>249</v>
      </c>
      <c r="B16">
        <v>3.2</v>
      </c>
    </row>
    <row r="17" spans="1:2" x14ac:dyDescent="0.3">
      <c r="A17" s="5" t="s">
        <v>252</v>
      </c>
      <c r="B17">
        <v>3.2</v>
      </c>
    </row>
    <row r="18" spans="1:2" x14ac:dyDescent="0.3">
      <c r="A18" s="5" t="s">
        <v>271</v>
      </c>
      <c r="B18">
        <v>3.2</v>
      </c>
    </row>
    <row r="19" spans="1:2" x14ac:dyDescent="0.3">
      <c r="A19" s="5" t="s">
        <v>276</v>
      </c>
      <c r="B19">
        <v>3.2</v>
      </c>
    </row>
    <row r="20" spans="1:2" x14ac:dyDescent="0.3">
      <c r="A20" s="5" t="s">
        <v>139</v>
      </c>
      <c r="B20">
        <v>4.9000000000000004</v>
      </c>
    </row>
    <row r="21" spans="1:2" x14ac:dyDescent="0.3">
      <c r="A21" s="5" t="s">
        <v>126</v>
      </c>
      <c r="B21">
        <v>3.2</v>
      </c>
    </row>
    <row r="22" spans="1:2" x14ac:dyDescent="0.3">
      <c r="A22" s="5" t="s">
        <v>114</v>
      </c>
      <c r="B22">
        <v>4</v>
      </c>
    </row>
    <row r="23" spans="1:2" x14ac:dyDescent="0.3">
      <c r="A23" s="5" t="s">
        <v>243</v>
      </c>
      <c r="B23">
        <v>3.2</v>
      </c>
    </row>
    <row r="24" spans="1:2" x14ac:dyDescent="0.3">
      <c r="A24" s="5" t="s">
        <v>239</v>
      </c>
      <c r="B24">
        <v>3.2</v>
      </c>
    </row>
    <row r="25" spans="1:2" x14ac:dyDescent="0.3">
      <c r="A25" s="5" t="s">
        <v>40</v>
      </c>
      <c r="B25">
        <v>1.7</v>
      </c>
    </row>
    <row r="26" spans="1:2" x14ac:dyDescent="0.3">
      <c r="A26" s="5" t="s">
        <v>122</v>
      </c>
      <c r="B26">
        <v>3.2</v>
      </c>
    </row>
    <row r="27" spans="1:2" x14ac:dyDescent="0.3">
      <c r="A27" s="5" t="s">
        <v>116</v>
      </c>
      <c r="B27">
        <v>3.2</v>
      </c>
    </row>
    <row r="28" spans="1:2" x14ac:dyDescent="0.3">
      <c r="A28" s="5" t="s">
        <v>65</v>
      </c>
      <c r="B28">
        <v>3.2</v>
      </c>
    </row>
    <row r="29" spans="1:2" x14ac:dyDescent="0.3">
      <c r="A29" s="5" t="s">
        <v>42</v>
      </c>
      <c r="B29">
        <v>3.2</v>
      </c>
    </row>
    <row r="30" spans="1:2" x14ac:dyDescent="0.3">
      <c r="A30" s="5" t="s">
        <v>229</v>
      </c>
      <c r="B30">
        <v>4.3</v>
      </c>
    </row>
    <row r="31" spans="1:2" x14ac:dyDescent="0.3">
      <c r="A31" s="5" t="s">
        <v>164</v>
      </c>
      <c r="B31">
        <v>3.2</v>
      </c>
    </row>
    <row r="32" spans="1:2" x14ac:dyDescent="0.3">
      <c r="A32" s="5" t="s">
        <v>92</v>
      </c>
      <c r="B32">
        <v>3.2</v>
      </c>
    </row>
    <row r="33" spans="1:2" x14ac:dyDescent="0.3">
      <c r="A33" s="5" t="s">
        <v>145</v>
      </c>
      <c r="B33">
        <v>3.2</v>
      </c>
    </row>
    <row r="34" spans="1:2" x14ac:dyDescent="0.3">
      <c r="A34" s="5" t="s">
        <v>31</v>
      </c>
      <c r="B34">
        <v>3.2</v>
      </c>
    </row>
    <row r="35" spans="1:2" x14ac:dyDescent="0.3">
      <c r="A35" s="5" t="s">
        <v>56</v>
      </c>
      <c r="B35">
        <v>3.2</v>
      </c>
    </row>
    <row r="36" spans="1:2" x14ac:dyDescent="0.3">
      <c r="A36" s="5" t="s">
        <v>179</v>
      </c>
      <c r="B36">
        <v>3.2</v>
      </c>
    </row>
    <row r="37" spans="1:2" x14ac:dyDescent="0.3">
      <c r="A37" s="5" t="s">
        <v>290</v>
      </c>
      <c r="B37">
        <v>3.2</v>
      </c>
    </row>
    <row r="38" spans="1:2" x14ac:dyDescent="0.3">
      <c r="A38" s="5" t="s">
        <v>296</v>
      </c>
      <c r="B38">
        <v>3.2</v>
      </c>
    </row>
    <row r="39" spans="1:2" x14ac:dyDescent="0.3">
      <c r="A39" s="5" t="s">
        <v>282</v>
      </c>
      <c r="B39">
        <v>3.2</v>
      </c>
    </row>
    <row r="40" spans="1:2" x14ac:dyDescent="0.3">
      <c r="A40" s="5" t="s">
        <v>191</v>
      </c>
      <c r="B40">
        <v>3.2</v>
      </c>
    </row>
    <row r="41" spans="1:2" x14ac:dyDescent="0.3">
      <c r="A41" s="5" t="s">
        <v>170</v>
      </c>
      <c r="B41">
        <v>4.9000000000000004</v>
      </c>
    </row>
    <row r="42" spans="1:2" x14ac:dyDescent="0.3">
      <c r="A42" s="5" t="s">
        <v>175</v>
      </c>
      <c r="B42">
        <v>3.2</v>
      </c>
    </row>
    <row r="43" spans="1:2" x14ac:dyDescent="0.3">
      <c r="A43" s="5" t="s">
        <v>135</v>
      </c>
      <c r="B43">
        <v>3.2</v>
      </c>
    </row>
    <row r="44" spans="1:2" x14ac:dyDescent="0.3">
      <c r="A44" s="5" t="s">
        <v>160</v>
      </c>
      <c r="B44" s="6">
        <v>3.95</v>
      </c>
    </row>
    <row r="45" spans="1:2" x14ac:dyDescent="0.3">
      <c r="A45" s="5" t="s">
        <v>60</v>
      </c>
      <c r="B45" s="6">
        <v>3.45</v>
      </c>
    </row>
    <row r="46" spans="1:2" x14ac:dyDescent="0.3">
      <c r="A46" s="5" t="s">
        <v>162</v>
      </c>
      <c r="B46">
        <v>3.2</v>
      </c>
    </row>
    <row r="47" spans="1:2" x14ac:dyDescent="0.3">
      <c r="A47" s="5" t="s">
        <v>193</v>
      </c>
      <c r="B47">
        <v>3.2</v>
      </c>
    </row>
    <row r="48" spans="1:2" x14ac:dyDescent="0.3">
      <c r="A48" s="5" t="s">
        <v>24</v>
      </c>
      <c r="B48">
        <v>2.5</v>
      </c>
    </row>
    <row r="49" spans="1:2" x14ac:dyDescent="0.3">
      <c r="A49" s="5" t="s">
        <v>118</v>
      </c>
      <c r="B49">
        <v>4.0999999999999996</v>
      </c>
    </row>
    <row r="50" spans="1:2" x14ac:dyDescent="0.3">
      <c r="A50" s="5" t="s">
        <v>259</v>
      </c>
      <c r="B50">
        <v>3.2</v>
      </c>
    </row>
    <row r="51" spans="1:2" x14ac:dyDescent="0.3">
      <c r="A51" s="5" t="s">
        <v>280</v>
      </c>
      <c r="B51">
        <v>3.2</v>
      </c>
    </row>
    <row r="52" spans="1:2" x14ac:dyDescent="0.3">
      <c r="A52" s="5" t="s">
        <v>124</v>
      </c>
      <c r="B52">
        <v>3.9</v>
      </c>
    </row>
    <row r="53" spans="1:2" x14ac:dyDescent="0.3">
      <c r="A53" s="5" t="s">
        <v>27</v>
      </c>
      <c r="B53">
        <v>3.2</v>
      </c>
    </row>
    <row r="54" spans="1:2" x14ac:dyDescent="0.3">
      <c r="A54" s="5" t="s">
        <v>232</v>
      </c>
      <c r="B54">
        <v>3.2</v>
      </c>
    </row>
    <row r="55" spans="1:2" x14ac:dyDescent="0.3">
      <c r="A55" s="5" t="s">
        <v>99</v>
      </c>
      <c r="B55">
        <v>3.2</v>
      </c>
    </row>
    <row r="56" spans="1:2" x14ac:dyDescent="0.3">
      <c r="A56" s="5" t="s">
        <v>148</v>
      </c>
      <c r="B56">
        <v>3.2</v>
      </c>
    </row>
    <row r="57" spans="1:2" x14ac:dyDescent="0.3">
      <c r="A57" s="5" t="s">
        <v>268</v>
      </c>
      <c r="B57">
        <v>3.2</v>
      </c>
    </row>
    <row r="58" spans="1:2" x14ac:dyDescent="0.3">
      <c r="A58" s="5" t="s">
        <v>106</v>
      </c>
      <c r="B58">
        <v>2.7</v>
      </c>
    </row>
    <row r="59" spans="1:2" x14ac:dyDescent="0.3">
      <c r="A59" s="5" t="s">
        <v>130</v>
      </c>
      <c r="B59">
        <v>3.2</v>
      </c>
    </row>
    <row r="60" spans="1:2" x14ac:dyDescent="0.3">
      <c r="A60" s="5" t="s">
        <v>217</v>
      </c>
      <c r="B60">
        <v>3.2</v>
      </c>
    </row>
    <row r="61" spans="1:2" x14ac:dyDescent="0.3">
      <c r="A61" s="5" t="s">
        <v>50</v>
      </c>
      <c r="B61">
        <v>3.2</v>
      </c>
    </row>
    <row r="62" spans="1:2" x14ac:dyDescent="0.3">
      <c r="A62" s="5" t="s">
        <v>90</v>
      </c>
      <c r="B62">
        <v>3.2</v>
      </c>
    </row>
    <row r="63" spans="1:2" x14ac:dyDescent="0.3">
      <c r="A63" s="5" t="s">
        <v>112</v>
      </c>
      <c r="B63">
        <v>3.2</v>
      </c>
    </row>
    <row r="64" spans="1:2" x14ac:dyDescent="0.3">
      <c r="A64" s="5" t="s">
        <v>150</v>
      </c>
      <c r="B64">
        <v>3.2</v>
      </c>
    </row>
    <row r="65" spans="1:2" x14ac:dyDescent="0.3">
      <c r="A65" s="5" t="s">
        <v>168</v>
      </c>
      <c r="B65">
        <v>3.2</v>
      </c>
    </row>
    <row r="66" spans="1:2" x14ac:dyDescent="0.3">
      <c r="A66" s="5" t="s">
        <v>54</v>
      </c>
      <c r="B66">
        <v>3.2</v>
      </c>
    </row>
    <row r="67" spans="1:2" x14ac:dyDescent="0.3">
      <c r="A67" s="5" t="s">
        <v>38</v>
      </c>
      <c r="B67">
        <v>3.2</v>
      </c>
    </row>
    <row r="68" spans="1:2" x14ac:dyDescent="0.3">
      <c r="A68" s="5" t="s">
        <v>211</v>
      </c>
      <c r="B68">
        <v>3.7</v>
      </c>
    </row>
    <row r="69" spans="1:2" x14ac:dyDescent="0.3">
      <c r="A69" s="5" t="s">
        <v>203</v>
      </c>
      <c r="B69">
        <v>2.5</v>
      </c>
    </row>
    <row r="70" spans="1:2" x14ac:dyDescent="0.3">
      <c r="A70" s="5" t="s">
        <v>245</v>
      </c>
      <c r="B70">
        <v>3.2</v>
      </c>
    </row>
    <row r="71" spans="1:2" x14ac:dyDescent="0.3">
      <c r="A71" s="5" t="s">
        <v>156</v>
      </c>
      <c r="B71">
        <v>3.2</v>
      </c>
    </row>
    <row r="72" spans="1:2" x14ac:dyDescent="0.3">
      <c r="A72" s="5" t="s">
        <v>78</v>
      </c>
      <c r="B72">
        <v>3.2</v>
      </c>
    </row>
    <row r="73" spans="1:2" x14ac:dyDescent="0.3">
      <c r="A73" s="5" t="s">
        <v>256</v>
      </c>
      <c r="B73">
        <v>4.0999999999999996</v>
      </c>
    </row>
    <row r="74" spans="1:2" x14ac:dyDescent="0.3">
      <c r="A74" s="5" t="s">
        <v>177</v>
      </c>
      <c r="B74">
        <v>3.2</v>
      </c>
    </row>
    <row r="75" spans="1:2" x14ac:dyDescent="0.3">
      <c r="A75" s="5" t="s">
        <v>222</v>
      </c>
      <c r="B75">
        <v>2.5</v>
      </c>
    </row>
    <row r="76" spans="1:2" x14ac:dyDescent="0.3">
      <c r="A76" s="5" t="s">
        <v>102</v>
      </c>
      <c r="B76">
        <v>3.2</v>
      </c>
    </row>
    <row r="77" spans="1:2" x14ac:dyDescent="0.3">
      <c r="A77" s="5" t="s">
        <v>158</v>
      </c>
      <c r="B77">
        <v>3.2</v>
      </c>
    </row>
    <row r="78" spans="1:2" x14ac:dyDescent="0.3">
      <c r="A78" s="5" t="s">
        <v>197</v>
      </c>
      <c r="B78">
        <v>3.2</v>
      </c>
    </row>
    <row r="79" spans="1:2" x14ac:dyDescent="0.3">
      <c r="A79" s="5" t="s">
        <v>236</v>
      </c>
      <c r="B79">
        <v>3.2</v>
      </c>
    </row>
    <row r="80" spans="1:2" x14ac:dyDescent="0.3">
      <c r="A80" s="5" t="s">
        <v>241</v>
      </c>
      <c r="B80">
        <v>3.2</v>
      </c>
    </row>
    <row r="81" spans="1:2" x14ac:dyDescent="0.3">
      <c r="A81" s="5" t="s">
        <v>70</v>
      </c>
      <c r="B81">
        <v>3.2</v>
      </c>
    </row>
    <row r="82" spans="1:2" x14ac:dyDescent="0.3">
      <c r="A82" s="5" t="s">
        <v>76</v>
      </c>
      <c r="B82">
        <v>3.2</v>
      </c>
    </row>
    <row r="83" spans="1:2" x14ac:dyDescent="0.3">
      <c r="A83" s="5" t="s">
        <v>166</v>
      </c>
      <c r="B83">
        <v>3.2</v>
      </c>
    </row>
    <row r="84" spans="1:2" x14ac:dyDescent="0.3">
      <c r="A84" s="5" t="s">
        <v>227</v>
      </c>
      <c r="B84">
        <v>1</v>
      </c>
    </row>
    <row r="85" spans="1:2" x14ac:dyDescent="0.3">
      <c r="A85" s="5" t="s">
        <v>72</v>
      </c>
      <c r="B85">
        <v>3.2</v>
      </c>
    </row>
    <row r="86" spans="1:2" x14ac:dyDescent="0.3">
      <c r="A86" s="5" t="s">
        <v>82</v>
      </c>
      <c r="B86">
        <v>3.2</v>
      </c>
    </row>
    <row r="87" spans="1:2" x14ac:dyDescent="0.3">
      <c r="A87" s="5" t="s">
        <v>137</v>
      </c>
      <c r="B87">
        <v>3.2</v>
      </c>
    </row>
    <row r="88" spans="1:2" x14ac:dyDescent="0.3">
      <c r="A88" s="5" t="s">
        <v>189</v>
      </c>
      <c r="B88">
        <v>3.2</v>
      </c>
    </row>
    <row r="89" spans="1:2" x14ac:dyDescent="0.3">
      <c r="A89" s="5" t="s">
        <v>261</v>
      </c>
      <c r="B89">
        <v>3.2</v>
      </c>
    </row>
    <row r="90" spans="1:2" x14ac:dyDescent="0.3">
      <c r="A90" s="5" t="s">
        <v>224</v>
      </c>
      <c r="B90">
        <v>3.2</v>
      </c>
    </row>
    <row r="91" spans="1:2" x14ac:dyDescent="0.3">
      <c r="A91" s="5" t="s">
        <v>247</v>
      </c>
      <c r="B91">
        <v>4</v>
      </c>
    </row>
    <row r="92" spans="1:2" x14ac:dyDescent="0.3">
      <c r="A92" s="5" t="s">
        <v>152</v>
      </c>
      <c r="B92">
        <v>3.2</v>
      </c>
    </row>
    <row r="93" spans="1:2" x14ac:dyDescent="0.3">
      <c r="A93" s="5" t="s">
        <v>110</v>
      </c>
      <c r="B93">
        <v>3.2</v>
      </c>
    </row>
    <row r="94" spans="1:2" x14ac:dyDescent="0.3">
      <c r="A94" s="5" t="s">
        <v>173</v>
      </c>
      <c r="B94" s="6">
        <v>3.75</v>
      </c>
    </row>
    <row r="95" spans="1:2" x14ac:dyDescent="0.3">
      <c r="A95" s="5" t="s">
        <v>278</v>
      </c>
      <c r="B95">
        <v>3.2</v>
      </c>
    </row>
    <row r="96" spans="1:2" x14ac:dyDescent="0.3">
      <c r="A96" s="5" t="s">
        <v>299</v>
      </c>
      <c r="B96">
        <v>3.2</v>
      </c>
    </row>
    <row r="97" spans="1:2" x14ac:dyDescent="0.3">
      <c r="A97" s="5" t="s">
        <v>220</v>
      </c>
      <c r="B97">
        <v>3.2</v>
      </c>
    </row>
    <row r="98" spans="1:2" x14ac:dyDescent="0.3">
      <c r="A98" s="5" t="s">
        <v>45</v>
      </c>
      <c r="B98">
        <v>4.0999999999999996</v>
      </c>
    </row>
    <row r="99" spans="1:2" x14ac:dyDescent="0.3">
      <c r="A99" s="5" t="s">
        <v>184</v>
      </c>
      <c r="B99">
        <v>3.2</v>
      </c>
    </row>
    <row r="100" spans="1:2" x14ac:dyDescent="0.3">
      <c r="A100" s="5" t="s">
        <v>86</v>
      </c>
      <c r="B100">
        <v>3.2</v>
      </c>
    </row>
    <row r="101" spans="1:2" x14ac:dyDescent="0.3">
      <c r="A101" s="5" t="s">
        <v>154</v>
      </c>
      <c r="B101">
        <v>3.2</v>
      </c>
    </row>
    <row r="102" spans="1:2" x14ac:dyDescent="0.3">
      <c r="A102" s="5" t="s">
        <v>141</v>
      </c>
      <c r="B102">
        <v>3.2</v>
      </c>
    </row>
    <row r="103" spans="1:2" x14ac:dyDescent="0.3">
      <c r="A103" s="5" t="s">
        <v>199</v>
      </c>
      <c r="B103">
        <v>3.2</v>
      </c>
    </row>
    <row r="104" spans="1:2" x14ac:dyDescent="0.3">
      <c r="A104" s="5" t="s">
        <v>48</v>
      </c>
      <c r="B104">
        <v>3.2</v>
      </c>
    </row>
    <row r="105" spans="1:2" x14ac:dyDescent="0.3">
      <c r="A105" s="5" t="s">
        <v>207</v>
      </c>
      <c r="B105">
        <v>3</v>
      </c>
    </row>
    <row r="106" spans="1:2" x14ac:dyDescent="0.3">
      <c r="A106" s="5" t="s">
        <v>132</v>
      </c>
      <c r="B106">
        <v>3.2</v>
      </c>
    </row>
    <row r="107" spans="1:2" x14ac:dyDescent="0.3">
      <c r="A107" s="5" t="s">
        <v>88</v>
      </c>
      <c r="B107">
        <v>3.2</v>
      </c>
    </row>
    <row r="108" spans="1:2" x14ac:dyDescent="0.3">
      <c r="A108" s="5" t="s">
        <v>35</v>
      </c>
      <c r="B108">
        <v>3.2</v>
      </c>
    </row>
    <row r="109" spans="1:2" x14ac:dyDescent="0.3">
      <c r="A109" s="5" t="s">
        <v>120</v>
      </c>
      <c r="B109">
        <v>3.2</v>
      </c>
    </row>
    <row r="110" spans="1:2" x14ac:dyDescent="0.3">
      <c r="A110" s="5" t="s">
        <v>108</v>
      </c>
      <c r="B110">
        <v>3.2</v>
      </c>
    </row>
    <row r="111" spans="1:2" x14ac:dyDescent="0.3">
      <c r="A111" s="5" t="s">
        <v>80</v>
      </c>
      <c r="B111">
        <v>3.2</v>
      </c>
    </row>
    <row r="112" spans="1:2" x14ac:dyDescent="0.3">
      <c r="A112" s="5" t="s">
        <v>213</v>
      </c>
      <c r="B112">
        <v>3.2</v>
      </c>
    </row>
    <row r="113" spans="1:2" x14ac:dyDescent="0.3">
      <c r="A113" s="5" t="s">
        <v>96</v>
      </c>
      <c r="B113">
        <v>3.2</v>
      </c>
    </row>
    <row r="114" spans="1:2" x14ac:dyDescent="0.3">
      <c r="A114" s="5" t="s">
        <v>209</v>
      </c>
      <c r="B114">
        <v>2.2999999999999998</v>
      </c>
    </row>
    <row r="115" spans="1:2" x14ac:dyDescent="0.3">
      <c r="A115" s="5" t="s">
        <v>286</v>
      </c>
      <c r="B115">
        <v>3.2</v>
      </c>
    </row>
    <row r="116" spans="1:2" x14ac:dyDescent="0.3">
      <c r="A116" s="5" t="s">
        <v>274</v>
      </c>
      <c r="B116">
        <v>3.2</v>
      </c>
    </row>
    <row r="117" spans="1:2" x14ac:dyDescent="0.3">
      <c r="A117" s="5" t="s">
        <v>284</v>
      </c>
      <c r="B117">
        <v>3.5</v>
      </c>
    </row>
    <row r="118" spans="1:2" x14ac:dyDescent="0.3">
      <c r="A118" s="5" t="s">
        <v>266</v>
      </c>
      <c r="B118">
        <v>3.2</v>
      </c>
    </row>
    <row r="119" spans="1:2" x14ac:dyDescent="0.3">
      <c r="A119" s="5" t="s">
        <v>294</v>
      </c>
      <c r="B119">
        <v>3.2</v>
      </c>
    </row>
    <row r="120" spans="1:2" x14ac:dyDescent="0.3">
      <c r="A120" s="5" t="s">
        <v>292</v>
      </c>
      <c r="B120">
        <v>3.2</v>
      </c>
    </row>
    <row r="121" spans="1:2" x14ac:dyDescent="0.3">
      <c r="A121" s="5" t="s">
        <v>52</v>
      </c>
      <c r="B121">
        <v>3.2</v>
      </c>
    </row>
    <row r="122" spans="1:2" x14ac:dyDescent="0.3">
      <c r="A122" s="5" t="s">
        <v>264</v>
      </c>
      <c r="B122">
        <v>2.5</v>
      </c>
    </row>
    <row r="123" spans="1:2" x14ac:dyDescent="0.3">
      <c r="A123" s="5" t="s">
        <v>195</v>
      </c>
      <c r="B123">
        <v>3.2</v>
      </c>
    </row>
    <row r="124" spans="1:2" x14ac:dyDescent="0.3">
      <c r="A124" s="5" t="s">
        <v>234</v>
      </c>
      <c r="B124">
        <v>3.1</v>
      </c>
    </row>
    <row r="125" spans="1:2" x14ac:dyDescent="0.3">
      <c r="A125" s="5" t="s">
        <v>104</v>
      </c>
      <c r="B125">
        <v>3.2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D34BBB-F75B-4D1A-B6C1-B27D6FCF2128}">
  <dimension ref="A1:R138"/>
  <sheetViews>
    <sheetView topLeftCell="J1" workbookViewId="0">
      <selection activeCell="P18" sqref="P18"/>
    </sheetView>
  </sheetViews>
  <sheetFormatPr defaultRowHeight="14.4" x14ac:dyDescent="0.3"/>
  <cols>
    <col min="1" max="1" width="18.44140625" bestFit="1" customWidth="1"/>
    <col min="2" max="2" width="106.33203125" bestFit="1" customWidth="1"/>
    <col min="3" max="3" width="41.44140625" bestFit="1" customWidth="1"/>
    <col min="4" max="4" width="255.77734375" bestFit="1" customWidth="1"/>
    <col min="5" max="5" width="57.44140625" bestFit="1" customWidth="1"/>
    <col min="6" max="6" width="16.5546875" bestFit="1" customWidth="1"/>
    <col min="7" max="7" width="10.77734375" bestFit="1" customWidth="1"/>
    <col min="8" max="8" width="14.88671875" bestFit="1" customWidth="1"/>
    <col min="9" max="9" width="10.44140625" bestFit="1" customWidth="1"/>
    <col min="10" max="10" width="24.33203125" bestFit="1" customWidth="1"/>
    <col min="11" max="11" width="20" bestFit="1" customWidth="1"/>
    <col min="12" max="12" width="10.6640625" bestFit="1" customWidth="1"/>
    <col min="13" max="13" width="23.6640625" bestFit="1" customWidth="1"/>
    <col min="14" max="14" width="10.44140625" bestFit="1" customWidth="1"/>
    <col min="15" max="15" width="8.109375" bestFit="1" customWidth="1"/>
    <col min="16" max="16" width="7.77734375" bestFit="1" customWidth="1"/>
    <col min="17" max="17" width="12.109375" bestFit="1" customWidth="1"/>
    <col min="18" max="18" width="114.77734375" bestFit="1" customWidth="1"/>
  </cols>
  <sheetData>
    <row r="1" spans="1:18" ht="16.2" thickBot="1" x14ac:dyDescent="0.35">
      <c r="A1" s="7" t="s">
        <v>0</v>
      </c>
      <c r="B1" s="8" t="s">
        <v>303</v>
      </c>
      <c r="C1" s="8" t="s">
        <v>304</v>
      </c>
      <c r="D1" s="8" t="s">
        <v>305</v>
      </c>
      <c r="E1" s="8" t="s">
        <v>1</v>
      </c>
      <c r="F1" s="8" t="s">
        <v>3</v>
      </c>
      <c r="G1" s="8" t="s">
        <v>5</v>
      </c>
      <c r="H1" s="8" t="s">
        <v>6</v>
      </c>
      <c r="I1" s="8" t="s">
        <v>7</v>
      </c>
      <c r="J1" s="8" t="s">
        <v>8</v>
      </c>
      <c r="K1" s="8" t="s">
        <v>9</v>
      </c>
      <c r="L1" s="8" t="s">
        <v>10</v>
      </c>
      <c r="M1" s="8" t="s">
        <v>11</v>
      </c>
      <c r="N1" s="8" t="s">
        <v>12</v>
      </c>
      <c r="O1" s="9" t="s">
        <v>14</v>
      </c>
      <c r="P1" s="8" t="s">
        <v>13</v>
      </c>
      <c r="Q1" s="8" t="s">
        <v>306</v>
      </c>
      <c r="R1" s="8" t="s">
        <v>307</v>
      </c>
    </row>
    <row r="2" spans="1:18" ht="15" thickTop="1" x14ac:dyDescent="0.3">
      <c r="A2" s="10" t="s">
        <v>15</v>
      </c>
      <c r="B2" s="11" t="s">
        <v>308</v>
      </c>
      <c r="C2" s="11" t="s">
        <v>309</v>
      </c>
      <c r="D2" s="11" t="s">
        <v>310</v>
      </c>
      <c r="E2" s="11" t="s">
        <v>311</v>
      </c>
      <c r="F2" s="11" t="s">
        <v>312</v>
      </c>
      <c r="G2" s="11" t="s">
        <v>313</v>
      </c>
      <c r="H2" s="11" t="s">
        <v>314</v>
      </c>
      <c r="I2" s="11" t="s">
        <v>17</v>
      </c>
      <c r="J2" s="11" t="s">
        <v>315</v>
      </c>
      <c r="K2" s="11" t="s">
        <v>19</v>
      </c>
      <c r="L2" s="11" t="s">
        <v>20</v>
      </c>
      <c r="M2" s="11" t="s">
        <v>21</v>
      </c>
      <c r="N2" s="11" t="s">
        <v>316</v>
      </c>
      <c r="O2" s="12">
        <v>3.2</v>
      </c>
      <c r="P2" s="11" t="s">
        <v>317</v>
      </c>
      <c r="Q2" s="11" t="s">
        <v>318</v>
      </c>
      <c r="R2" s="11" t="s">
        <v>319</v>
      </c>
    </row>
    <row r="3" spans="1:18" x14ac:dyDescent="0.3">
      <c r="A3" s="13" t="s">
        <v>23</v>
      </c>
      <c r="B3" s="14" t="s">
        <v>308</v>
      </c>
      <c r="C3" s="14" t="s">
        <v>320</v>
      </c>
      <c r="D3" s="14" t="s">
        <v>321</v>
      </c>
      <c r="E3" s="14" t="s">
        <v>322</v>
      </c>
      <c r="F3" s="14" t="s">
        <v>323</v>
      </c>
      <c r="G3" s="14" t="s">
        <v>324</v>
      </c>
      <c r="H3" s="14" t="s">
        <v>325</v>
      </c>
      <c r="I3" s="14" t="s">
        <v>17</v>
      </c>
      <c r="J3" s="14" t="s">
        <v>315</v>
      </c>
      <c r="K3" s="14" t="s">
        <v>19</v>
      </c>
      <c r="L3" s="14" t="s">
        <v>20</v>
      </c>
      <c r="M3" s="14" t="s">
        <v>25</v>
      </c>
      <c r="N3" s="14" t="s">
        <v>316</v>
      </c>
      <c r="O3" s="15">
        <v>2.5</v>
      </c>
      <c r="P3" s="14" t="s">
        <v>22</v>
      </c>
      <c r="Q3" s="14" t="s">
        <v>318</v>
      </c>
      <c r="R3" s="14" t="s">
        <v>319</v>
      </c>
    </row>
    <row r="4" spans="1:18" x14ac:dyDescent="0.3">
      <c r="A4" s="16" t="s">
        <v>26</v>
      </c>
      <c r="B4" s="17" t="s">
        <v>308</v>
      </c>
      <c r="C4" s="17" t="s">
        <v>326</v>
      </c>
      <c r="D4" s="17" t="s">
        <v>327</v>
      </c>
      <c r="E4" s="17" t="s">
        <v>328</v>
      </c>
      <c r="F4" s="17" t="s">
        <v>329</v>
      </c>
      <c r="G4" s="17" t="s">
        <v>330</v>
      </c>
      <c r="H4" s="17" t="s">
        <v>331</v>
      </c>
      <c r="I4" s="17" t="s">
        <v>17</v>
      </c>
      <c r="J4" s="17" t="s">
        <v>332</v>
      </c>
      <c r="K4" s="17" t="s">
        <v>19</v>
      </c>
      <c r="L4" s="17" t="s">
        <v>29</v>
      </c>
      <c r="M4" s="17" t="s">
        <v>21</v>
      </c>
      <c r="N4" s="17" t="s">
        <v>316</v>
      </c>
      <c r="O4" s="12">
        <v>3.2</v>
      </c>
      <c r="P4" s="17" t="s">
        <v>22</v>
      </c>
      <c r="Q4" s="17" t="s">
        <v>318</v>
      </c>
      <c r="R4" s="17" t="s">
        <v>319</v>
      </c>
    </row>
    <row r="5" spans="1:18" x14ac:dyDescent="0.3">
      <c r="A5" s="13" t="s">
        <v>30</v>
      </c>
      <c r="B5" s="14" t="s">
        <v>308</v>
      </c>
      <c r="C5" s="14" t="s">
        <v>333</v>
      </c>
      <c r="D5" s="14" t="s">
        <v>334</v>
      </c>
      <c r="E5" s="14" t="s">
        <v>335</v>
      </c>
      <c r="F5" s="14" t="s">
        <v>329</v>
      </c>
      <c r="G5" s="14" t="s">
        <v>336</v>
      </c>
      <c r="H5" s="14" t="s">
        <v>337</v>
      </c>
      <c r="I5" s="14" t="s">
        <v>32</v>
      </c>
      <c r="J5" s="14" t="s">
        <v>315</v>
      </c>
      <c r="K5" s="14" t="s">
        <v>19</v>
      </c>
      <c r="L5" s="14" t="s">
        <v>20</v>
      </c>
      <c r="M5" s="14" t="s">
        <v>33</v>
      </c>
      <c r="N5" s="14" t="s">
        <v>316</v>
      </c>
      <c r="O5" s="15">
        <v>3.2</v>
      </c>
      <c r="P5" s="14" t="s">
        <v>22</v>
      </c>
      <c r="Q5" s="14" t="s">
        <v>318</v>
      </c>
      <c r="R5" s="14" t="s">
        <v>319</v>
      </c>
    </row>
    <row r="6" spans="1:18" x14ac:dyDescent="0.3">
      <c r="A6" s="16" t="s">
        <v>34</v>
      </c>
      <c r="B6" s="17" t="s">
        <v>308</v>
      </c>
      <c r="C6" s="17" t="s">
        <v>338</v>
      </c>
      <c r="D6" s="17" t="s">
        <v>339</v>
      </c>
      <c r="E6" s="17" t="s">
        <v>340</v>
      </c>
      <c r="F6" s="17" t="s">
        <v>323</v>
      </c>
      <c r="G6" s="17" t="s">
        <v>341</v>
      </c>
      <c r="H6" s="17" t="s">
        <v>342</v>
      </c>
      <c r="I6" s="17" t="s">
        <v>17</v>
      </c>
      <c r="J6" s="17" t="s">
        <v>343</v>
      </c>
      <c r="K6" s="17" t="s">
        <v>19</v>
      </c>
      <c r="L6" s="17" t="s">
        <v>29</v>
      </c>
      <c r="M6" s="17" t="s">
        <v>21</v>
      </c>
      <c r="N6" s="17" t="s">
        <v>316</v>
      </c>
      <c r="O6" s="12">
        <v>3.2</v>
      </c>
      <c r="P6" s="17" t="s">
        <v>317</v>
      </c>
      <c r="Q6" s="17" t="s">
        <v>318</v>
      </c>
      <c r="R6" s="17" t="s">
        <v>319</v>
      </c>
    </row>
    <row r="7" spans="1:18" x14ac:dyDescent="0.3">
      <c r="A7" s="13" t="s">
        <v>37</v>
      </c>
      <c r="B7" s="14" t="s">
        <v>308</v>
      </c>
      <c r="C7" s="14" t="s">
        <v>344</v>
      </c>
      <c r="D7" s="14" t="s">
        <v>345</v>
      </c>
      <c r="E7" s="14" t="s">
        <v>346</v>
      </c>
      <c r="F7" s="14" t="s">
        <v>347</v>
      </c>
      <c r="G7" s="14" t="s">
        <v>341</v>
      </c>
      <c r="H7" s="14" t="s">
        <v>337</v>
      </c>
      <c r="I7" s="14" t="s">
        <v>17</v>
      </c>
      <c r="J7" s="14" t="s">
        <v>332</v>
      </c>
      <c r="K7" s="14" t="s">
        <v>19</v>
      </c>
      <c r="L7" s="14" t="s">
        <v>20</v>
      </c>
      <c r="M7" s="14" t="s">
        <v>21</v>
      </c>
      <c r="N7" s="14" t="s">
        <v>316</v>
      </c>
      <c r="O7" s="15">
        <v>3.2</v>
      </c>
      <c r="P7" s="14" t="s">
        <v>317</v>
      </c>
      <c r="Q7" s="14" t="s">
        <v>318</v>
      </c>
      <c r="R7" s="14" t="s">
        <v>319</v>
      </c>
    </row>
    <row r="8" spans="1:18" x14ac:dyDescent="0.3">
      <c r="A8" s="16" t="s">
        <v>39</v>
      </c>
      <c r="B8" s="17" t="s">
        <v>308</v>
      </c>
      <c r="C8" s="17" t="s">
        <v>348</v>
      </c>
      <c r="D8" s="17" t="s">
        <v>349</v>
      </c>
      <c r="E8" s="17" t="s">
        <v>350</v>
      </c>
      <c r="F8" s="17" t="s">
        <v>351</v>
      </c>
      <c r="G8" s="17" t="s">
        <v>352</v>
      </c>
      <c r="H8" s="17" t="s">
        <v>337</v>
      </c>
      <c r="I8" s="17" t="s">
        <v>32</v>
      </c>
      <c r="J8" s="17" t="s">
        <v>315</v>
      </c>
      <c r="K8" s="17" t="s">
        <v>19</v>
      </c>
      <c r="L8" s="17" t="s">
        <v>20</v>
      </c>
      <c r="M8" s="17" t="s">
        <v>33</v>
      </c>
      <c r="N8" s="17" t="s">
        <v>316</v>
      </c>
      <c r="O8" s="12">
        <v>1.7</v>
      </c>
      <c r="P8" s="17" t="s">
        <v>22</v>
      </c>
      <c r="Q8" s="17" t="s">
        <v>318</v>
      </c>
      <c r="R8" s="17" t="s">
        <v>319</v>
      </c>
    </row>
    <row r="9" spans="1:18" x14ac:dyDescent="0.3">
      <c r="A9" s="13" t="s">
        <v>41</v>
      </c>
      <c r="B9" s="14" t="s">
        <v>308</v>
      </c>
      <c r="C9" s="14" t="s">
        <v>353</v>
      </c>
      <c r="D9" s="14" t="s">
        <v>354</v>
      </c>
      <c r="E9" s="14" t="s">
        <v>355</v>
      </c>
      <c r="F9" s="14" t="s">
        <v>356</v>
      </c>
      <c r="G9" s="14" t="s">
        <v>357</v>
      </c>
      <c r="H9" s="14" t="s">
        <v>331</v>
      </c>
      <c r="I9" s="14" t="s">
        <v>32</v>
      </c>
      <c r="J9" s="14" t="s">
        <v>358</v>
      </c>
      <c r="K9" s="14" t="s">
        <v>19</v>
      </c>
      <c r="L9" s="14" t="s">
        <v>20</v>
      </c>
      <c r="M9" s="14" t="s">
        <v>33</v>
      </c>
      <c r="N9" s="14" t="s">
        <v>316</v>
      </c>
      <c r="O9" s="15">
        <v>3.2</v>
      </c>
      <c r="P9" s="14" t="s">
        <v>22</v>
      </c>
      <c r="Q9" s="14" t="s">
        <v>318</v>
      </c>
      <c r="R9" s="14" t="s">
        <v>319</v>
      </c>
    </row>
    <row r="10" spans="1:18" x14ac:dyDescent="0.3">
      <c r="A10" s="16" t="s">
        <v>44</v>
      </c>
      <c r="B10" s="17" t="s">
        <v>308</v>
      </c>
      <c r="C10" s="17" t="s">
        <v>359</v>
      </c>
      <c r="D10" s="17" t="s">
        <v>360</v>
      </c>
      <c r="E10" s="17" t="s">
        <v>361</v>
      </c>
      <c r="F10" s="17" t="s">
        <v>329</v>
      </c>
      <c r="G10" s="17" t="s">
        <v>330</v>
      </c>
      <c r="H10" s="17" t="s">
        <v>331</v>
      </c>
      <c r="I10" s="17" t="s">
        <v>17</v>
      </c>
      <c r="J10" s="17" t="s">
        <v>362</v>
      </c>
      <c r="K10" s="17" t="s">
        <v>19</v>
      </c>
      <c r="L10" s="17" t="s">
        <v>29</v>
      </c>
      <c r="M10" s="17" t="s">
        <v>25</v>
      </c>
      <c r="N10" s="17" t="s">
        <v>316</v>
      </c>
      <c r="O10" s="12">
        <v>4.0999999999999996</v>
      </c>
      <c r="P10" s="17" t="s">
        <v>317</v>
      </c>
      <c r="Q10" s="17" t="s">
        <v>318</v>
      </c>
      <c r="R10" s="17" t="s">
        <v>319</v>
      </c>
    </row>
    <row r="11" spans="1:18" x14ac:dyDescent="0.3">
      <c r="A11" s="13" t="s">
        <v>47</v>
      </c>
      <c r="B11" s="14" t="s">
        <v>308</v>
      </c>
      <c r="C11" s="14" t="s">
        <v>363</v>
      </c>
      <c r="D11" s="14" t="s">
        <v>364</v>
      </c>
      <c r="E11" s="14" t="s">
        <v>365</v>
      </c>
      <c r="F11" s="14" t="s">
        <v>366</v>
      </c>
      <c r="G11" s="14" t="s">
        <v>367</v>
      </c>
      <c r="H11" s="14" t="s">
        <v>356</v>
      </c>
      <c r="I11" s="14" t="s">
        <v>17</v>
      </c>
      <c r="J11" s="14" t="s">
        <v>332</v>
      </c>
      <c r="K11" s="14" t="s">
        <v>19</v>
      </c>
      <c r="L11" s="14" t="s">
        <v>29</v>
      </c>
      <c r="M11" s="14" t="s">
        <v>21</v>
      </c>
      <c r="N11" s="14" t="s">
        <v>316</v>
      </c>
      <c r="O11" s="15">
        <v>3.2</v>
      </c>
      <c r="P11" s="14" t="s">
        <v>22</v>
      </c>
      <c r="Q11" s="14" t="s">
        <v>318</v>
      </c>
      <c r="R11" s="14" t="s">
        <v>319</v>
      </c>
    </row>
    <row r="12" spans="1:18" x14ac:dyDescent="0.3">
      <c r="A12" s="16" t="s">
        <v>49</v>
      </c>
      <c r="B12" s="17" t="s">
        <v>308</v>
      </c>
      <c r="C12" s="17" t="s">
        <v>368</v>
      </c>
      <c r="D12" s="17" t="s">
        <v>369</v>
      </c>
      <c r="E12" s="17" t="s">
        <v>370</v>
      </c>
      <c r="F12" s="17" t="s">
        <v>351</v>
      </c>
      <c r="G12" s="17" t="s">
        <v>371</v>
      </c>
      <c r="H12" s="17" t="s">
        <v>372</v>
      </c>
      <c r="I12" s="17" t="s">
        <v>17</v>
      </c>
      <c r="J12" s="17" t="s">
        <v>315</v>
      </c>
      <c r="K12" s="17" t="s">
        <v>19</v>
      </c>
      <c r="L12" s="17" t="s">
        <v>29</v>
      </c>
      <c r="M12" s="17" t="s">
        <v>33</v>
      </c>
      <c r="N12" s="17" t="s">
        <v>316</v>
      </c>
      <c r="O12" s="12">
        <v>3.2</v>
      </c>
      <c r="P12" s="17" t="s">
        <v>317</v>
      </c>
      <c r="Q12" s="17" t="s">
        <v>318</v>
      </c>
      <c r="R12" s="17" t="s">
        <v>319</v>
      </c>
    </row>
    <row r="13" spans="1:18" x14ac:dyDescent="0.3">
      <c r="A13" s="13" t="s">
        <v>51</v>
      </c>
      <c r="B13" s="14" t="s">
        <v>308</v>
      </c>
      <c r="C13" s="14" t="s">
        <v>373</v>
      </c>
      <c r="D13" s="14" t="s">
        <v>374</v>
      </c>
      <c r="E13" s="14" t="s">
        <v>375</v>
      </c>
      <c r="F13" s="14" t="s">
        <v>323</v>
      </c>
      <c r="G13" s="14" t="s">
        <v>376</v>
      </c>
      <c r="H13" s="14" t="s">
        <v>377</v>
      </c>
      <c r="I13" s="14" t="s">
        <v>17</v>
      </c>
      <c r="J13" s="14" t="s">
        <v>315</v>
      </c>
      <c r="K13" s="14" t="s">
        <v>19</v>
      </c>
      <c r="L13" s="14" t="s">
        <v>29</v>
      </c>
      <c r="M13" s="14" t="s">
        <v>25</v>
      </c>
      <c r="N13" s="14" t="s">
        <v>316</v>
      </c>
      <c r="O13" s="15">
        <v>3.2</v>
      </c>
      <c r="P13" s="14" t="s">
        <v>22</v>
      </c>
      <c r="Q13" s="14" t="s">
        <v>318</v>
      </c>
      <c r="R13" s="14" t="s">
        <v>319</v>
      </c>
    </row>
    <row r="14" spans="1:18" x14ac:dyDescent="0.3">
      <c r="A14" s="16" t="s">
        <v>53</v>
      </c>
      <c r="B14" s="17" t="s">
        <v>308</v>
      </c>
      <c r="C14" s="17" t="s">
        <v>378</v>
      </c>
      <c r="D14" s="17" t="s">
        <v>379</v>
      </c>
      <c r="E14" s="17" t="s">
        <v>380</v>
      </c>
      <c r="F14" s="17" t="s">
        <v>381</v>
      </c>
      <c r="G14" s="17" t="s">
        <v>352</v>
      </c>
      <c r="H14" s="17" t="s">
        <v>325</v>
      </c>
      <c r="I14" s="17" t="s">
        <v>17</v>
      </c>
      <c r="J14" s="17" t="s">
        <v>332</v>
      </c>
      <c r="K14" s="17" t="s">
        <v>19</v>
      </c>
      <c r="L14" s="17" t="s">
        <v>29</v>
      </c>
      <c r="M14" s="17" t="s">
        <v>21</v>
      </c>
      <c r="N14" s="17" t="s">
        <v>316</v>
      </c>
      <c r="O14" s="12">
        <v>3.2</v>
      </c>
      <c r="P14" s="17" t="s">
        <v>22</v>
      </c>
      <c r="Q14" s="17" t="s">
        <v>318</v>
      </c>
      <c r="R14" s="17" t="s">
        <v>319</v>
      </c>
    </row>
    <row r="15" spans="1:18" x14ac:dyDescent="0.3">
      <c r="A15" s="13" t="s">
        <v>55</v>
      </c>
      <c r="B15" s="14" t="s">
        <v>308</v>
      </c>
      <c r="C15" s="14" t="s">
        <v>382</v>
      </c>
      <c r="D15" s="14" t="s">
        <v>383</v>
      </c>
      <c r="E15" s="14" t="s">
        <v>384</v>
      </c>
      <c r="F15" s="14" t="s">
        <v>329</v>
      </c>
      <c r="G15" s="14" t="s">
        <v>330</v>
      </c>
      <c r="H15" s="14" t="s">
        <v>331</v>
      </c>
      <c r="I15" s="14" t="s">
        <v>32</v>
      </c>
      <c r="J15" s="14" t="s">
        <v>315</v>
      </c>
      <c r="K15" s="14" t="s">
        <v>19</v>
      </c>
      <c r="L15" s="14" t="s">
        <v>20</v>
      </c>
      <c r="M15" s="14" t="s">
        <v>33</v>
      </c>
      <c r="N15" s="14" t="s">
        <v>316</v>
      </c>
      <c r="O15" s="15">
        <v>3.2</v>
      </c>
      <c r="P15" s="14" t="s">
        <v>22</v>
      </c>
      <c r="Q15" s="14" t="s">
        <v>318</v>
      </c>
      <c r="R15" s="14" t="s">
        <v>319</v>
      </c>
    </row>
    <row r="16" spans="1:18" x14ac:dyDescent="0.3">
      <c r="A16" s="16" t="s">
        <v>57</v>
      </c>
      <c r="B16" s="17" t="s">
        <v>308</v>
      </c>
      <c r="C16" s="17" t="s">
        <v>385</v>
      </c>
      <c r="D16" s="17" t="s">
        <v>386</v>
      </c>
      <c r="E16" s="17" t="s">
        <v>387</v>
      </c>
      <c r="F16" s="17" t="s">
        <v>388</v>
      </c>
      <c r="G16" s="17" t="s">
        <v>336</v>
      </c>
      <c r="H16" s="17" t="s">
        <v>389</v>
      </c>
      <c r="I16" s="17" t="s">
        <v>17</v>
      </c>
      <c r="J16" s="17" t="s">
        <v>332</v>
      </c>
      <c r="K16" s="17" t="s">
        <v>19</v>
      </c>
      <c r="L16" s="17" t="s">
        <v>20</v>
      </c>
      <c r="M16" s="17" t="s">
        <v>25</v>
      </c>
      <c r="N16" s="17" t="s">
        <v>390</v>
      </c>
      <c r="O16" s="12">
        <v>3.2</v>
      </c>
      <c r="P16" s="17" t="s">
        <v>22</v>
      </c>
      <c r="Q16" s="17" t="s">
        <v>318</v>
      </c>
      <c r="R16" s="17" t="s">
        <v>319</v>
      </c>
    </row>
    <row r="17" spans="1:18" x14ac:dyDescent="0.3">
      <c r="A17" s="13" t="s">
        <v>59</v>
      </c>
      <c r="B17" s="14" t="s">
        <v>308</v>
      </c>
      <c r="C17" s="14" t="s">
        <v>391</v>
      </c>
      <c r="D17" s="14" t="s">
        <v>392</v>
      </c>
      <c r="E17" s="14" t="s">
        <v>393</v>
      </c>
      <c r="F17" s="14" t="s">
        <v>329</v>
      </c>
      <c r="G17" s="14" t="s">
        <v>394</v>
      </c>
      <c r="H17" s="14" t="s">
        <v>395</v>
      </c>
      <c r="I17" s="14" t="s">
        <v>32</v>
      </c>
      <c r="J17" s="14" t="s">
        <v>396</v>
      </c>
      <c r="K17" s="14" t="s">
        <v>19</v>
      </c>
      <c r="L17" s="14" t="s">
        <v>20</v>
      </c>
      <c r="M17" s="14" t="s">
        <v>33</v>
      </c>
      <c r="N17" s="14" t="s">
        <v>316</v>
      </c>
      <c r="O17" s="15">
        <v>3.2</v>
      </c>
      <c r="P17" s="14" t="s">
        <v>22</v>
      </c>
      <c r="Q17" s="14" t="s">
        <v>318</v>
      </c>
      <c r="R17" s="14" t="s">
        <v>319</v>
      </c>
    </row>
    <row r="18" spans="1:18" x14ac:dyDescent="0.3">
      <c r="A18" s="16" t="s">
        <v>62</v>
      </c>
      <c r="B18" s="17" t="s">
        <v>308</v>
      </c>
      <c r="C18" s="17" t="s">
        <v>397</v>
      </c>
      <c r="D18" s="17" t="s">
        <v>398</v>
      </c>
      <c r="E18" s="17" t="s">
        <v>399</v>
      </c>
      <c r="F18" s="17" t="s">
        <v>323</v>
      </c>
      <c r="G18" s="17" t="s">
        <v>400</v>
      </c>
      <c r="H18" s="17" t="s">
        <v>401</v>
      </c>
      <c r="I18" s="17" t="s">
        <v>32</v>
      </c>
      <c r="J18" s="17" t="s">
        <v>315</v>
      </c>
      <c r="K18" s="17" t="s">
        <v>19</v>
      </c>
      <c r="L18" s="17" t="s">
        <v>29</v>
      </c>
      <c r="M18" s="17" t="s">
        <v>25</v>
      </c>
      <c r="N18" s="17" t="s">
        <v>316</v>
      </c>
      <c r="O18" s="12">
        <v>3.2</v>
      </c>
      <c r="P18" s="17" t="s">
        <v>402</v>
      </c>
      <c r="Q18" s="17" t="s">
        <v>318</v>
      </c>
      <c r="R18" s="17" t="s">
        <v>319</v>
      </c>
    </row>
    <row r="19" spans="1:18" x14ac:dyDescent="0.3">
      <c r="A19" s="13" t="s">
        <v>64</v>
      </c>
      <c r="B19" s="14" t="s">
        <v>308</v>
      </c>
      <c r="C19" s="14" t="s">
        <v>403</v>
      </c>
      <c r="D19" s="14" t="s">
        <v>404</v>
      </c>
      <c r="E19" s="14" t="s">
        <v>405</v>
      </c>
      <c r="F19" s="14" t="s">
        <v>356</v>
      </c>
      <c r="G19" s="14" t="s">
        <v>357</v>
      </c>
      <c r="H19" s="14" t="s">
        <v>331</v>
      </c>
      <c r="I19" s="14" t="s">
        <v>32</v>
      </c>
      <c r="J19" s="14" t="s">
        <v>406</v>
      </c>
      <c r="K19" s="14" t="s">
        <v>19</v>
      </c>
      <c r="L19" s="14" t="s">
        <v>20</v>
      </c>
      <c r="M19" s="14" t="s">
        <v>33</v>
      </c>
      <c r="N19" s="14" t="s">
        <v>316</v>
      </c>
      <c r="O19" s="15">
        <v>3.2</v>
      </c>
      <c r="P19" s="14" t="s">
        <v>22</v>
      </c>
      <c r="Q19" s="14" t="s">
        <v>318</v>
      </c>
      <c r="R19" s="14" t="s">
        <v>319</v>
      </c>
    </row>
    <row r="20" spans="1:18" x14ac:dyDescent="0.3">
      <c r="A20" s="16" t="s">
        <v>67</v>
      </c>
      <c r="B20" s="17" t="s">
        <v>308</v>
      </c>
      <c r="C20" s="17" t="s">
        <v>407</v>
      </c>
      <c r="D20" s="17" t="s">
        <v>408</v>
      </c>
      <c r="E20" s="17" t="s">
        <v>409</v>
      </c>
      <c r="F20" s="17" t="s">
        <v>312</v>
      </c>
      <c r="G20" s="17" t="s">
        <v>410</v>
      </c>
      <c r="H20" s="17" t="s">
        <v>411</v>
      </c>
      <c r="I20" s="17" t="s">
        <v>17</v>
      </c>
      <c r="J20" s="17" t="s">
        <v>358</v>
      </c>
      <c r="K20" s="17" t="s">
        <v>19</v>
      </c>
      <c r="L20" s="17" t="s">
        <v>20</v>
      </c>
      <c r="M20" s="17" t="s">
        <v>21</v>
      </c>
      <c r="N20" s="17" t="s">
        <v>316</v>
      </c>
      <c r="O20" s="12">
        <v>3.2</v>
      </c>
      <c r="P20" s="17" t="s">
        <v>317</v>
      </c>
      <c r="Q20" s="17" t="s">
        <v>318</v>
      </c>
      <c r="R20" s="17" t="s">
        <v>319</v>
      </c>
    </row>
    <row r="21" spans="1:18" x14ac:dyDescent="0.3">
      <c r="A21" s="13" t="s">
        <v>69</v>
      </c>
      <c r="B21" s="14" t="s">
        <v>308</v>
      </c>
      <c r="C21" s="14" t="s">
        <v>412</v>
      </c>
      <c r="D21" s="14" t="s">
        <v>413</v>
      </c>
      <c r="E21" s="14" t="s">
        <v>414</v>
      </c>
      <c r="F21" s="14" t="s">
        <v>351</v>
      </c>
      <c r="G21" s="14" t="s">
        <v>415</v>
      </c>
      <c r="H21" s="14" t="s">
        <v>331</v>
      </c>
      <c r="I21" s="14" t="s">
        <v>17</v>
      </c>
      <c r="J21" s="14" t="s">
        <v>332</v>
      </c>
      <c r="K21" s="14" t="s">
        <v>19</v>
      </c>
      <c r="L21" s="14" t="s">
        <v>20</v>
      </c>
      <c r="M21" s="14" t="s">
        <v>21</v>
      </c>
      <c r="N21" s="14" t="s">
        <v>316</v>
      </c>
      <c r="O21" s="15">
        <v>3.2</v>
      </c>
      <c r="P21" s="14" t="s">
        <v>317</v>
      </c>
      <c r="Q21" s="14" t="s">
        <v>318</v>
      </c>
      <c r="R21" s="14" t="s">
        <v>319</v>
      </c>
    </row>
    <row r="22" spans="1:18" x14ac:dyDescent="0.3">
      <c r="A22" s="16" t="s">
        <v>71</v>
      </c>
      <c r="B22" s="17" t="s">
        <v>308</v>
      </c>
      <c r="C22" s="17" t="s">
        <v>416</v>
      </c>
      <c r="D22" s="17" t="s">
        <v>417</v>
      </c>
      <c r="E22" s="17" t="s">
        <v>418</v>
      </c>
      <c r="F22" s="17" t="s">
        <v>419</v>
      </c>
      <c r="G22" s="17" t="s">
        <v>420</v>
      </c>
      <c r="H22" s="17" t="s">
        <v>331</v>
      </c>
      <c r="I22" s="17" t="s">
        <v>32</v>
      </c>
      <c r="J22" s="17" t="s">
        <v>315</v>
      </c>
      <c r="K22" s="17" t="s">
        <v>19</v>
      </c>
      <c r="L22" s="17" t="s">
        <v>20</v>
      </c>
      <c r="M22" s="17" t="s">
        <v>21</v>
      </c>
      <c r="N22" s="17" t="s">
        <v>316</v>
      </c>
      <c r="O22" s="12">
        <v>3.2</v>
      </c>
      <c r="P22" s="17" t="s">
        <v>317</v>
      </c>
      <c r="Q22" s="17" t="s">
        <v>318</v>
      </c>
      <c r="R22" s="17" t="s">
        <v>319</v>
      </c>
    </row>
    <row r="23" spans="1:18" x14ac:dyDescent="0.3">
      <c r="A23" s="13" t="s">
        <v>73</v>
      </c>
      <c r="B23" s="14" t="s">
        <v>308</v>
      </c>
      <c r="C23" s="14" t="s">
        <v>421</v>
      </c>
      <c r="D23" s="14" t="s">
        <v>422</v>
      </c>
      <c r="E23" s="14" t="s">
        <v>423</v>
      </c>
      <c r="F23" s="14" t="s">
        <v>424</v>
      </c>
      <c r="G23" s="14" t="s">
        <v>425</v>
      </c>
      <c r="H23" s="14" t="s">
        <v>426</v>
      </c>
      <c r="I23" s="14" t="s">
        <v>17</v>
      </c>
      <c r="J23" s="14" t="s">
        <v>332</v>
      </c>
      <c r="K23" s="14" t="s">
        <v>19</v>
      </c>
      <c r="L23" s="14" t="s">
        <v>20</v>
      </c>
      <c r="M23" s="14" t="s">
        <v>25</v>
      </c>
      <c r="N23" s="14" t="s">
        <v>316</v>
      </c>
      <c r="O23" s="15">
        <v>3.2</v>
      </c>
      <c r="P23" s="14" t="s">
        <v>22</v>
      </c>
      <c r="Q23" s="14" t="s">
        <v>318</v>
      </c>
      <c r="R23" s="14" t="s">
        <v>319</v>
      </c>
    </row>
    <row r="24" spans="1:18" x14ac:dyDescent="0.3">
      <c r="A24" s="16" t="s">
        <v>75</v>
      </c>
      <c r="B24" s="17" t="s">
        <v>308</v>
      </c>
      <c r="C24" s="17" t="s">
        <v>427</v>
      </c>
      <c r="D24" s="17" t="s">
        <v>428</v>
      </c>
      <c r="E24" s="17" t="s">
        <v>429</v>
      </c>
      <c r="F24" s="17" t="s">
        <v>430</v>
      </c>
      <c r="G24" s="17" t="s">
        <v>431</v>
      </c>
      <c r="H24" s="17" t="s">
        <v>432</v>
      </c>
      <c r="I24" s="17" t="s">
        <v>17</v>
      </c>
      <c r="J24" s="17" t="s">
        <v>315</v>
      </c>
      <c r="K24" s="17" t="s">
        <v>19</v>
      </c>
      <c r="L24" s="17" t="s">
        <v>29</v>
      </c>
      <c r="M24" s="17" t="s">
        <v>21</v>
      </c>
      <c r="N24" s="17" t="s">
        <v>316</v>
      </c>
      <c r="O24" s="12">
        <v>3.2</v>
      </c>
      <c r="P24" s="17" t="s">
        <v>317</v>
      </c>
      <c r="Q24" s="17" t="s">
        <v>318</v>
      </c>
      <c r="R24" s="17" t="s">
        <v>319</v>
      </c>
    </row>
    <row r="25" spans="1:18" x14ac:dyDescent="0.3">
      <c r="A25" s="13" t="s">
        <v>77</v>
      </c>
      <c r="B25" s="14" t="s">
        <v>308</v>
      </c>
      <c r="C25" s="14" t="s">
        <v>433</v>
      </c>
      <c r="D25" s="14" t="s">
        <v>434</v>
      </c>
      <c r="E25" s="14" t="s">
        <v>435</v>
      </c>
      <c r="F25" s="14" t="s">
        <v>436</v>
      </c>
      <c r="G25" s="14" t="s">
        <v>357</v>
      </c>
      <c r="H25" s="14" t="s">
        <v>331</v>
      </c>
      <c r="I25" s="14" t="s">
        <v>17</v>
      </c>
      <c r="J25" s="14" t="s">
        <v>315</v>
      </c>
      <c r="K25" s="14" t="s">
        <v>19</v>
      </c>
      <c r="L25" s="14" t="s">
        <v>20</v>
      </c>
      <c r="M25" s="14" t="s">
        <v>33</v>
      </c>
      <c r="N25" s="14" t="s">
        <v>316</v>
      </c>
      <c r="O25" s="15">
        <v>3.2</v>
      </c>
      <c r="P25" s="14" t="s">
        <v>22</v>
      </c>
      <c r="Q25" s="14" t="s">
        <v>318</v>
      </c>
      <c r="R25" s="14" t="s">
        <v>319</v>
      </c>
    </row>
    <row r="26" spans="1:18" x14ac:dyDescent="0.3">
      <c r="A26" s="16" t="s">
        <v>79</v>
      </c>
      <c r="B26" s="17" t="s">
        <v>308</v>
      </c>
      <c r="C26" s="17" t="s">
        <v>437</v>
      </c>
      <c r="D26" s="17" t="s">
        <v>438</v>
      </c>
      <c r="E26" s="17" t="s">
        <v>439</v>
      </c>
      <c r="F26" s="17" t="s">
        <v>440</v>
      </c>
      <c r="G26" s="17" t="s">
        <v>441</v>
      </c>
      <c r="H26" s="17" t="s">
        <v>401</v>
      </c>
      <c r="I26" s="17" t="s">
        <v>17</v>
      </c>
      <c r="J26" s="17" t="s">
        <v>315</v>
      </c>
      <c r="K26" s="17" t="s">
        <v>19</v>
      </c>
      <c r="L26" s="17" t="s">
        <v>29</v>
      </c>
      <c r="M26" s="17" t="s">
        <v>33</v>
      </c>
      <c r="N26" s="17" t="s">
        <v>316</v>
      </c>
      <c r="O26" s="12">
        <v>3.2</v>
      </c>
      <c r="P26" s="17" t="s">
        <v>317</v>
      </c>
      <c r="Q26" s="17" t="s">
        <v>318</v>
      </c>
      <c r="R26" s="17" t="s">
        <v>319</v>
      </c>
    </row>
    <row r="27" spans="1:18" x14ac:dyDescent="0.3">
      <c r="A27" s="13" t="s">
        <v>81</v>
      </c>
      <c r="B27" s="14" t="s">
        <v>308</v>
      </c>
      <c r="C27" s="14" t="s">
        <v>442</v>
      </c>
      <c r="D27" s="14" t="s">
        <v>443</v>
      </c>
      <c r="E27" s="14" t="s">
        <v>444</v>
      </c>
      <c r="F27" s="14" t="s">
        <v>424</v>
      </c>
      <c r="G27" s="14" t="s">
        <v>445</v>
      </c>
      <c r="H27" s="14" t="s">
        <v>446</v>
      </c>
      <c r="I27" s="14" t="s">
        <v>32</v>
      </c>
      <c r="J27" s="14" t="s">
        <v>447</v>
      </c>
      <c r="K27" s="14" t="s">
        <v>19</v>
      </c>
      <c r="L27" s="14" t="s">
        <v>29</v>
      </c>
      <c r="M27" s="14" t="s">
        <v>84</v>
      </c>
      <c r="N27" s="14" t="s">
        <v>316</v>
      </c>
      <c r="O27" s="15">
        <v>3.2</v>
      </c>
      <c r="P27" s="14" t="s">
        <v>22</v>
      </c>
      <c r="Q27" s="14" t="s">
        <v>318</v>
      </c>
      <c r="R27" s="14" t="s">
        <v>319</v>
      </c>
    </row>
    <row r="28" spans="1:18" x14ac:dyDescent="0.3">
      <c r="A28" s="16" t="s">
        <v>85</v>
      </c>
      <c r="B28" s="17" t="s">
        <v>308</v>
      </c>
      <c r="C28" s="17" t="s">
        <v>448</v>
      </c>
      <c r="D28" s="17" t="s">
        <v>449</v>
      </c>
      <c r="E28" s="17" t="s">
        <v>450</v>
      </c>
      <c r="F28" s="17" t="s">
        <v>323</v>
      </c>
      <c r="G28" s="17" t="s">
        <v>400</v>
      </c>
      <c r="H28" s="17" t="s">
        <v>331</v>
      </c>
      <c r="I28" s="17" t="s">
        <v>32</v>
      </c>
      <c r="J28" s="17" t="s">
        <v>315</v>
      </c>
      <c r="K28" s="17" t="s">
        <v>19</v>
      </c>
      <c r="L28" s="17" t="s">
        <v>29</v>
      </c>
      <c r="M28" s="17" t="s">
        <v>33</v>
      </c>
      <c r="N28" s="17" t="s">
        <v>316</v>
      </c>
      <c r="O28" s="12">
        <v>3.2</v>
      </c>
      <c r="P28" s="17" t="s">
        <v>317</v>
      </c>
      <c r="Q28" s="17" t="s">
        <v>318</v>
      </c>
      <c r="R28" s="17" t="s">
        <v>319</v>
      </c>
    </row>
    <row r="29" spans="1:18" x14ac:dyDescent="0.3">
      <c r="A29" s="13" t="s">
        <v>87</v>
      </c>
      <c r="B29" s="14" t="s">
        <v>308</v>
      </c>
      <c r="C29" s="14" t="s">
        <v>451</v>
      </c>
      <c r="D29" s="14" t="s">
        <v>452</v>
      </c>
      <c r="E29" s="14" t="s">
        <v>453</v>
      </c>
      <c r="F29" s="14" t="s">
        <v>454</v>
      </c>
      <c r="G29" s="14" t="s">
        <v>455</v>
      </c>
      <c r="H29" s="14" t="s">
        <v>456</v>
      </c>
      <c r="I29" s="14" t="s">
        <v>17</v>
      </c>
      <c r="J29" s="14" t="s">
        <v>315</v>
      </c>
      <c r="K29" s="14" t="s">
        <v>19</v>
      </c>
      <c r="L29" s="14" t="s">
        <v>29</v>
      </c>
      <c r="M29" s="14" t="s">
        <v>21</v>
      </c>
      <c r="N29" s="14" t="s">
        <v>457</v>
      </c>
      <c r="O29" s="15">
        <v>3.2</v>
      </c>
      <c r="P29" s="14" t="s">
        <v>317</v>
      </c>
      <c r="Q29" s="14" t="s">
        <v>318</v>
      </c>
      <c r="R29" s="14" t="s">
        <v>319</v>
      </c>
    </row>
    <row r="30" spans="1:18" x14ac:dyDescent="0.3">
      <c r="A30" s="16" t="s">
        <v>89</v>
      </c>
      <c r="B30" s="17" t="s">
        <v>308</v>
      </c>
      <c r="C30" s="17" t="s">
        <v>458</v>
      </c>
      <c r="D30" s="17" t="s">
        <v>459</v>
      </c>
      <c r="E30" s="17" t="s">
        <v>460</v>
      </c>
      <c r="F30" s="17" t="s">
        <v>461</v>
      </c>
      <c r="G30" s="17" t="s">
        <v>462</v>
      </c>
      <c r="H30" s="17" t="s">
        <v>432</v>
      </c>
      <c r="I30" s="17" t="s">
        <v>17</v>
      </c>
      <c r="J30" s="17" t="s">
        <v>315</v>
      </c>
      <c r="K30" s="17" t="s">
        <v>19</v>
      </c>
      <c r="L30" s="17" t="s">
        <v>20</v>
      </c>
      <c r="M30" s="17" t="s">
        <v>33</v>
      </c>
      <c r="N30" s="17" t="s">
        <v>316</v>
      </c>
      <c r="O30" s="12">
        <v>3.2</v>
      </c>
      <c r="P30" s="17" t="s">
        <v>317</v>
      </c>
      <c r="Q30" s="17" t="s">
        <v>318</v>
      </c>
      <c r="R30" s="17" t="s">
        <v>319</v>
      </c>
    </row>
    <row r="31" spans="1:18" x14ac:dyDescent="0.3">
      <c r="A31" s="13" t="s">
        <v>91</v>
      </c>
      <c r="B31" s="14" t="s">
        <v>308</v>
      </c>
      <c r="C31" s="14" t="s">
        <v>463</v>
      </c>
      <c r="D31" s="14" t="s">
        <v>464</v>
      </c>
      <c r="E31" s="14" t="s">
        <v>465</v>
      </c>
      <c r="F31" s="14" t="s">
        <v>323</v>
      </c>
      <c r="G31" s="14" t="s">
        <v>376</v>
      </c>
      <c r="H31" s="14" t="s">
        <v>314</v>
      </c>
      <c r="I31" s="14" t="s">
        <v>32</v>
      </c>
      <c r="J31" s="14" t="s">
        <v>315</v>
      </c>
      <c r="K31" s="14" t="s">
        <v>19</v>
      </c>
      <c r="L31" s="14" t="s">
        <v>20</v>
      </c>
      <c r="M31" s="14" t="s">
        <v>33</v>
      </c>
      <c r="N31" s="14" t="s">
        <v>316</v>
      </c>
      <c r="O31" s="15">
        <v>3.2</v>
      </c>
      <c r="P31" s="14" t="s">
        <v>22</v>
      </c>
      <c r="Q31" s="14" t="s">
        <v>318</v>
      </c>
      <c r="R31" s="14" t="s">
        <v>319</v>
      </c>
    </row>
    <row r="32" spans="1:18" x14ac:dyDescent="0.3">
      <c r="A32" s="16" t="s">
        <v>93</v>
      </c>
      <c r="B32" s="17" t="s">
        <v>308</v>
      </c>
      <c r="C32" s="17" t="s">
        <v>466</v>
      </c>
      <c r="D32" s="17" t="s">
        <v>467</v>
      </c>
      <c r="E32" s="17" t="s">
        <v>468</v>
      </c>
      <c r="F32" s="17" t="s">
        <v>469</v>
      </c>
      <c r="G32" s="17" t="s">
        <v>336</v>
      </c>
      <c r="H32" s="17" t="s">
        <v>470</v>
      </c>
      <c r="I32" s="17" t="s">
        <v>17</v>
      </c>
      <c r="J32" s="17" t="s">
        <v>315</v>
      </c>
      <c r="K32" s="17" t="s">
        <v>19</v>
      </c>
      <c r="L32" s="17" t="s">
        <v>29</v>
      </c>
      <c r="M32" s="17" t="s">
        <v>33</v>
      </c>
      <c r="N32" s="17" t="s">
        <v>316</v>
      </c>
      <c r="O32" s="12">
        <v>3.2</v>
      </c>
      <c r="P32" s="17" t="s">
        <v>317</v>
      </c>
      <c r="Q32" s="17" t="s">
        <v>318</v>
      </c>
      <c r="R32" s="17" t="s">
        <v>319</v>
      </c>
    </row>
    <row r="33" spans="1:18" x14ac:dyDescent="0.3">
      <c r="A33" s="13" t="s">
        <v>95</v>
      </c>
      <c r="B33" s="14" t="s">
        <v>308</v>
      </c>
      <c r="C33" s="14" t="s">
        <v>471</v>
      </c>
      <c r="D33" s="14" t="s">
        <v>472</v>
      </c>
      <c r="E33" s="14" t="s">
        <v>473</v>
      </c>
      <c r="F33" s="14" t="s">
        <v>474</v>
      </c>
      <c r="G33" s="14" t="s">
        <v>475</v>
      </c>
      <c r="H33" s="14" t="s">
        <v>476</v>
      </c>
      <c r="I33" s="14" t="s">
        <v>17</v>
      </c>
      <c r="J33" s="14" t="s">
        <v>477</v>
      </c>
      <c r="K33" s="14" t="s">
        <v>19</v>
      </c>
      <c r="L33" s="14" t="s">
        <v>20</v>
      </c>
      <c r="M33" s="14" t="s">
        <v>25</v>
      </c>
      <c r="N33" s="14" t="s">
        <v>316</v>
      </c>
      <c r="O33" s="15">
        <v>3.2</v>
      </c>
      <c r="P33" s="14" t="s">
        <v>22</v>
      </c>
      <c r="Q33" s="14" t="s">
        <v>318</v>
      </c>
      <c r="R33" s="14" t="s">
        <v>319</v>
      </c>
    </row>
    <row r="34" spans="1:18" x14ac:dyDescent="0.3">
      <c r="A34" s="16" t="s">
        <v>98</v>
      </c>
      <c r="B34" s="17" t="s">
        <v>308</v>
      </c>
      <c r="C34" s="17" t="s">
        <v>478</v>
      </c>
      <c r="D34" s="17" t="s">
        <v>479</v>
      </c>
      <c r="E34" s="17" t="s">
        <v>480</v>
      </c>
      <c r="F34" s="17" t="s">
        <v>481</v>
      </c>
      <c r="G34" s="17" t="s">
        <v>475</v>
      </c>
      <c r="H34" s="17" t="s">
        <v>482</v>
      </c>
      <c r="I34" s="17" t="s">
        <v>17</v>
      </c>
      <c r="J34" s="17" t="s">
        <v>396</v>
      </c>
      <c r="K34" s="17" t="s">
        <v>19</v>
      </c>
      <c r="L34" s="17" t="s">
        <v>29</v>
      </c>
      <c r="M34" s="17" t="s">
        <v>100</v>
      </c>
      <c r="N34" s="17" t="s">
        <v>316</v>
      </c>
      <c r="O34" s="12">
        <v>3.2</v>
      </c>
      <c r="P34" s="17" t="s">
        <v>317</v>
      </c>
      <c r="Q34" s="17" t="s">
        <v>318</v>
      </c>
      <c r="R34" s="17" t="s">
        <v>319</v>
      </c>
    </row>
    <row r="35" spans="1:18" x14ac:dyDescent="0.3">
      <c r="A35" s="13" t="s">
        <v>101</v>
      </c>
      <c r="B35" s="14" t="s">
        <v>308</v>
      </c>
      <c r="C35" s="14" t="s">
        <v>483</v>
      </c>
      <c r="D35" s="14" t="s">
        <v>484</v>
      </c>
      <c r="E35" s="14" t="s">
        <v>485</v>
      </c>
      <c r="F35" s="14" t="s">
        <v>486</v>
      </c>
      <c r="G35" s="14" t="s">
        <v>462</v>
      </c>
      <c r="H35" s="14" t="s">
        <v>337</v>
      </c>
      <c r="I35" s="14" t="s">
        <v>17</v>
      </c>
      <c r="J35" s="14" t="s">
        <v>362</v>
      </c>
      <c r="K35" s="14" t="s">
        <v>19</v>
      </c>
      <c r="L35" s="14" t="s">
        <v>20</v>
      </c>
      <c r="M35" s="14" t="s">
        <v>21</v>
      </c>
      <c r="N35" s="14" t="s">
        <v>390</v>
      </c>
      <c r="O35" s="15">
        <v>3.2</v>
      </c>
      <c r="P35" s="14" t="s">
        <v>317</v>
      </c>
      <c r="Q35" s="14" t="s">
        <v>318</v>
      </c>
      <c r="R35" s="14" t="s">
        <v>319</v>
      </c>
    </row>
    <row r="36" spans="1:18" x14ac:dyDescent="0.3">
      <c r="A36" s="16" t="s">
        <v>103</v>
      </c>
      <c r="B36" s="17" t="s">
        <v>308</v>
      </c>
      <c r="C36" s="17" t="s">
        <v>487</v>
      </c>
      <c r="D36" s="17" t="s">
        <v>488</v>
      </c>
      <c r="E36" s="17" t="s">
        <v>489</v>
      </c>
      <c r="F36" s="17" t="s">
        <v>323</v>
      </c>
      <c r="G36" s="17" t="s">
        <v>490</v>
      </c>
      <c r="H36" s="17" t="s">
        <v>491</v>
      </c>
      <c r="I36" s="17" t="s">
        <v>32</v>
      </c>
      <c r="J36" s="17" t="s">
        <v>315</v>
      </c>
      <c r="K36" s="17" t="s">
        <v>19</v>
      </c>
      <c r="L36" s="17" t="s">
        <v>29</v>
      </c>
      <c r="M36" s="17" t="s">
        <v>33</v>
      </c>
      <c r="N36" s="17" t="s">
        <v>316</v>
      </c>
      <c r="O36" s="12">
        <v>3.2</v>
      </c>
      <c r="P36" s="17" t="s">
        <v>402</v>
      </c>
      <c r="Q36" s="17" t="s">
        <v>318</v>
      </c>
      <c r="R36" s="17" t="s">
        <v>319</v>
      </c>
    </row>
    <row r="37" spans="1:18" x14ac:dyDescent="0.3">
      <c r="A37" s="13" t="s">
        <v>105</v>
      </c>
      <c r="B37" s="14" t="s">
        <v>308</v>
      </c>
      <c r="C37" s="14" t="s">
        <v>492</v>
      </c>
      <c r="D37" s="14" t="s">
        <v>493</v>
      </c>
      <c r="E37" s="14" t="s">
        <v>494</v>
      </c>
      <c r="F37" s="14" t="s">
        <v>323</v>
      </c>
      <c r="G37" s="14" t="s">
        <v>475</v>
      </c>
      <c r="H37" s="14" t="s">
        <v>495</v>
      </c>
      <c r="I37" s="14" t="s">
        <v>17</v>
      </c>
      <c r="J37" s="14" t="s">
        <v>315</v>
      </c>
      <c r="K37" s="14" t="s">
        <v>19</v>
      </c>
      <c r="L37" s="14" t="s">
        <v>29</v>
      </c>
      <c r="M37" s="14" t="s">
        <v>25</v>
      </c>
      <c r="N37" s="14" t="s">
        <v>316</v>
      </c>
      <c r="O37" s="15">
        <v>2.7</v>
      </c>
      <c r="P37" s="14" t="s">
        <v>317</v>
      </c>
      <c r="Q37" s="14" t="s">
        <v>318</v>
      </c>
      <c r="R37" s="14" t="s">
        <v>319</v>
      </c>
    </row>
    <row r="38" spans="1:18" x14ac:dyDescent="0.3">
      <c r="A38" s="16" t="s">
        <v>107</v>
      </c>
      <c r="B38" s="17" t="s">
        <v>308</v>
      </c>
      <c r="C38" s="17" t="s">
        <v>496</v>
      </c>
      <c r="D38" s="17" t="s">
        <v>497</v>
      </c>
      <c r="E38" s="17" t="s">
        <v>498</v>
      </c>
      <c r="F38" s="17" t="s">
        <v>499</v>
      </c>
      <c r="G38" s="17" t="s">
        <v>500</v>
      </c>
      <c r="H38" s="17" t="s">
        <v>347</v>
      </c>
      <c r="I38" s="17" t="s">
        <v>32</v>
      </c>
      <c r="J38" s="17" t="s">
        <v>343</v>
      </c>
      <c r="K38" s="17" t="s">
        <v>19</v>
      </c>
      <c r="L38" s="17" t="s">
        <v>20</v>
      </c>
      <c r="M38" s="17" t="s">
        <v>84</v>
      </c>
      <c r="N38" s="17" t="s">
        <v>316</v>
      </c>
      <c r="O38" s="12">
        <v>3.2</v>
      </c>
      <c r="P38" s="17" t="s">
        <v>501</v>
      </c>
      <c r="Q38" s="17" t="s">
        <v>318</v>
      </c>
      <c r="R38" s="17" t="s">
        <v>319</v>
      </c>
    </row>
    <row r="39" spans="1:18" x14ac:dyDescent="0.3">
      <c r="A39" s="13" t="s">
        <v>109</v>
      </c>
      <c r="B39" s="14" t="s">
        <v>308</v>
      </c>
      <c r="C39" s="14" t="s">
        <v>502</v>
      </c>
      <c r="D39" s="14" t="s">
        <v>503</v>
      </c>
      <c r="E39" s="14" t="s">
        <v>504</v>
      </c>
      <c r="F39" s="14" t="s">
        <v>329</v>
      </c>
      <c r="G39" s="14" t="s">
        <v>336</v>
      </c>
      <c r="H39" s="14" t="s">
        <v>337</v>
      </c>
      <c r="I39" s="14" t="s">
        <v>32</v>
      </c>
      <c r="J39" s="14" t="s">
        <v>362</v>
      </c>
      <c r="K39" s="14" t="s">
        <v>19</v>
      </c>
      <c r="L39" s="14" t="s">
        <v>20</v>
      </c>
      <c r="M39" s="14" t="s">
        <v>21</v>
      </c>
      <c r="N39" s="14" t="s">
        <v>316</v>
      </c>
      <c r="O39" s="15">
        <v>3.2</v>
      </c>
      <c r="P39" s="14" t="s">
        <v>22</v>
      </c>
      <c r="Q39" s="14" t="s">
        <v>318</v>
      </c>
      <c r="R39" s="14" t="s">
        <v>319</v>
      </c>
    </row>
    <row r="40" spans="1:18" x14ac:dyDescent="0.3">
      <c r="A40" s="16" t="s">
        <v>111</v>
      </c>
      <c r="B40" s="17" t="s">
        <v>308</v>
      </c>
      <c r="C40" s="17" t="s">
        <v>505</v>
      </c>
      <c r="D40" s="17" t="s">
        <v>506</v>
      </c>
      <c r="E40" s="17" t="s">
        <v>507</v>
      </c>
      <c r="F40" s="17" t="s">
        <v>508</v>
      </c>
      <c r="G40" s="17" t="s">
        <v>509</v>
      </c>
      <c r="H40" s="17" t="s">
        <v>401</v>
      </c>
      <c r="I40" s="17" t="s">
        <v>17</v>
      </c>
      <c r="J40" s="17" t="s">
        <v>315</v>
      </c>
      <c r="K40" s="17" t="s">
        <v>19</v>
      </c>
      <c r="L40" s="17" t="s">
        <v>29</v>
      </c>
      <c r="M40" s="17" t="s">
        <v>21</v>
      </c>
      <c r="N40" s="17" t="s">
        <v>316</v>
      </c>
      <c r="O40" s="12">
        <v>3.2</v>
      </c>
      <c r="P40" s="17" t="s">
        <v>22</v>
      </c>
      <c r="Q40" s="17" t="s">
        <v>318</v>
      </c>
      <c r="R40" s="17" t="s">
        <v>319</v>
      </c>
    </row>
    <row r="41" spans="1:18" x14ac:dyDescent="0.3">
      <c r="A41" s="13" t="s">
        <v>113</v>
      </c>
      <c r="B41" s="14" t="s">
        <v>308</v>
      </c>
      <c r="C41" s="14" t="s">
        <v>510</v>
      </c>
      <c r="D41" s="14" t="s">
        <v>511</v>
      </c>
      <c r="E41" s="14" t="s">
        <v>512</v>
      </c>
      <c r="F41" s="14" t="s">
        <v>513</v>
      </c>
      <c r="G41" s="14" t="s">
        <v>514</v>
      </c>
      <c r="H41" s="14" t="s">
        <v>325</v>
      </c>
      <c r="I41" s="14" t="s">
        <v>17</v>
      </c>
      <c r="J41" s="14" t="s">
        <v>315</v>
      </c>
      <c r="K41" s="14" t="s">
        <v>19</v>
      </c>
      <c r="L41" s="14" t="s">
        <v>29</v>
      </c>
      <c r="M41" s="14" t="s">
        <v>21</v>
      </c>
      <c r="N41" s="14" t="s">
        <v>316</v>
      </c>
      <c r="O41" s="15">
        <v>4</v>
      </c>
      <c r="P41" s="14" t="s">
        <v>317</v>
      </c>
      <c r="Q41" s="14" t="s">
        <v>318</v>
      </c>
      <c r="R41" s="14" t="s">
        <v>319</v>
      </c>
    </row>
    <row r="42" spans="1:18" x14ac:dyDescent="0.3">
      <c r="A42" s="16" t="s">
        <v>115</v>
      </c>
      <c r="B42" s="17" t="s">
        <v>308</v>
      </c>
      <c r="C42" s="17" t="s">
        <v>515</v>
      </c>
      <c r="D42" s="17" t="s">
        <v>516</v>
      </c>
      <c r="E42" s="17" t="s">
        <v>517</v>
      </c>
      <c r="F42" s="17" t="s">
        <v>518</v>
      </c>
      <c r="G42" s="17" t="s">
        <v>519</v>
      </c>
      <c r="H42" s="17" t="s">
        <v>314</v>
      </c>
      <c r="I42" s="17" t="s">
        <v>17</v>
      </c>
      <c r="J42" s="17" t="s">
        <v>315</v>
      </c>
      <c r="K42" s="17" t="s">
        <v>19</v>
      </c>
      <c r="L42" s="17" t="s">
        <v>20</v>
      </c>
      <c r="M42" s="17" t="s">
        <v>25</v>
      </c>
      <c r="N42" s="17" t="s">
        <v>316</v>
      </c>
      <c r="O42" s="12">
        <v>3.2</v>
      </c>
      <c r="P42" s="17" t="s">
        <v>22</v>
      </c>
      <c r="Q42" s="17" t="s">
        <v>520</v>
      </c>
      <c r="R42" s="17" t="s">
        <v>521</v>
      </c>
    </row>
    <row r="43" spans="1:18" x14ac:dyDescent="0.3">
      <c r="A43" s="13" t="s">
        <v>117</v>
      </c>
      <c r="B43" s="14" t="s">
        <v>308</v>
      </c>
      <c r="C43" s="14" t="s">
        <v>522</v>
      </c>
      <c r="D43" s="14" t="s">
        <v>523</v>
      </c>
      <c r="E43" s="14" t="s">
        <v>524</v>
      </c>
      <c r="F43" s="14" t="s">
        <v>323</v>
      </c>
      <c r="G43" s="14" t="s">
        <v>525</v>
      </c>
      <c r="H43" s="14" t="s">
        <v>526</v>
      </c>
      <c r="I43" s="14" t="s">
        <v>17</v>
      </c>
      <c r="J43" s="14" t="s">
        <v>315</v>
      </c>
      <c r="K43" s="14" t="s">
        <v>19</v>
      </c>
      <c r="L43" s="14" t="s">
        <v>20</v>
      </c>
      <c r="M43" s="14" t="s">
        <v>25</v>
      </c>
      <c r="N43" s="14" t="s">
        <v>316</v>
      </c>
      <c r="O43" s="15">
        <v>4.0999999999999996</v>
      </c>
      <c r="P43" s="14" t="s">
        <v>22</v>
      </c>
      <c r="Q43" s="14" t="s">
        <v>520</v>
      </c>
      <c r="R43" s="14" t="s">
        <v>521</v>
      </c>
    </row>
    <row r="44" spans="1:18" x14ac:dyDescent="0.3">
      <c r="A44" s="16" t="s">
        <v>119</v>
      </c>
      <c r="B44" s="17" t="s">
        <v>308</v>
      </c>
      <c r="C44" s="17" t="s">
        <v>527</v>
      </c>
      <c r="D44" s="17" t="s">
        <v>528</v>
      </c>
      <c r="E44" s="17" t="s">
        <v>529</v>
      </c>
      <c r="F44" s="17" t="s">
        <v>351</v>
      </c>
      <c r="G44" s="17" t="s">
        <v>530</v>
      </c>
      <c r="H44" s="17" t="s">
        <v>518</v>
      </c>
      <c r="I44" s="17" t="s">
        <v>32</v>
      </c>
      <c r="J44" s="17" t="s">
        <v>315</v>
      </c>
      <c r="K44" s="17" t="s">
        <v>19</v>
      </c>
      <c r="L44" s="17" t="s">
        <v>20</v>
      </c>
      <c r="M44" s="17" t="s">
        <v>25</v>
      </c>
      <c r="N44" s="17" t="s">
        <v>316</v>
      </c>
      <c r="O44" s="12">
        <v>3.2</v>
      </c>
      <c r="P44" s="17" t="s">
        <v>317</v>
      </c>
      <c r="Q44" s="17" t="s">
        <v>520</v>
      </c>
      <c r="R44" s="17" t="s">
        <v>521</v>
      </c>
    </row>
    <row r="45" spans="1:18" x14ac:dyDescent="0.3">
      <c r="A45" s="13" t="s">
        <v>121</v>
      </c>
      <c r="B45" s="14" t="s">
        <v>308</v>
      </c>
      <c r="C45" s="14" t="s">
        <v>531</v>
      </c>
      <c r="D45" s="14" t="s">
        <v>532</v>
      </c>
      <c r="E45" s="14" t="s">
        <v>533</v>
      </c>
      <c r="F45" s="14" t="s">
        <v>356</v>
      </c>
      <c r="G45" s="14" t="s">
        <v>534</v>
      </c>
      <c r="H45" s="14" t="s">
        <v>314</v>
      </c>
      <c r="I45" s="14" t="s">
        <v>17</v>
      </c>
      <c r="J45" s="14" t="s">
        <v>315</v>
      </c>
      <c r="K45" s="14" t="s">
        <v>19</v>
      </c>
      <c r="L45" s="14" t="s">
        <v>20</v>
      </c>
      <c r="M45" s="14" t="s">
        <v>33</v>
      </c>
      <c r="N45" s="14" t="s">
        <v>316</v>
      </c>
      <c r="O45" s="15">
        <v>3.2</v>
      </c>
      <c r="P45" s="14" t="s">
        <v>22</v>
      </c>
      <c r="Q45" s="14" t="s">
        <v>520</v>
      </c>
      <c r="R45" s="14" t="s">
        <v>521</v>
      </c>
    </row>
    <row r="46" spans="1:18" x14ac:dyDescent="0.3">
      <c r="A46" s="16" t="s">
        <v>123</v>
      </c>
      <c r="B46" s="17" t="s">
        <v>308</v>
      </c>
      <c r="C46" s="17" t="s">
        <v>535</v>
      </c>
      <c r="D46" s="17" t="s">
        <v>536</v>
      </c>
      <c r="E46" s="17" t="s">
        <v>537</v>
      </c>
      <c r="F46" s="17" t="s">
        <v>351</v>
      </c>
      <c r="G46" s="17" t="s">
        <v>475</v>
      </c>
      <c r="H46" s="17" t="s">
        <v>538</v>
      </c>
      <c r="I46" s="17" t="s">
        <v>17</v>
      </c>
      <c r="J46" s="17" t="s">
        <v>315</v>
      </c>
      <c r="K46" s="17" t="s">
        <v>19</v>
      </c>
      <c r="L46" s="17" t="s">
        <v>29</v>
      </c>
      <c r="M46" s="17" t="s">
        <v>25</v>
      </c>
      <c r="N46" s="17" t="s">
        <v>316</v>
      </c>
      <c r="O46" s="12">
        <v>4.5999999999999996</v>
      </c>
      <c r="P46" s="17" t="s">
        <v>22</v>
      </c>
      <c r="Q46" s="17" t="s">
        <v>520</v>
      </c>
      <c r="R46" s="17" t="s">
        <v>521</v>
      </c>
    </row>
    <row r="47" spans="1:18" x14ac:dyDescent="0.3">
      <c r="A47" s="13" t="s">
        <v>125</v>
      </c>
      <c r="B47" s="14" t="s">
        <v>308</v>
      </c>
      <c r="C47" s="14" t="s">
        <v>539</v>
      </c>
      <c r="D47" s="14" t="s">
        <v>540</v>
      </c>
      <c r="E47" s="14" t="s">
        <v>541</v>
      </c>
      <c r="F47" s="14" t="s">
        <v>351</v>
      </c>
      <c r="G47" s="14" t="s">
        <v>415</v>
      </c>
      <c r="H47" s="14" t="s">
        <v>470</v>
      </c>
      <c r="I47" s="14" t="s">
        <v>17</v>
      </c>
      <c r="J47" s="14" t="s">
        <v>477</v>
      </c>
      <c r="K47" s="14" t="s">
        <v>19</v>
      </c>
      <c r="L47" s="14" t="s">
        <v>29</v>
      </c>
      <c r="M47" s="14" t="s">
        <v>25</v>
      </c>
      <c r="N47" s="14" t="s">
        <v>316</v>
      </c>
      <c r="O47" s="15">
        <v>3.2</v>
      </c>
      <c r="P47" s="14" t="s">
        <v>402</v>
      </c>
      <c r="Q47" s="14" t="s">
        <v>520</v>
      </c>
      <c r="R47" s="14" t="s">
        <v>521</v>
      </c>
    </row>
    <row r="48" spans="1:18" x14ac:dyDescent="0.3">
      <c r="A48" s="16" t="s">
        <v>127</v>
      </c>
      <c r="B48" s="17" t="s">
        <v>308</v>
      </c>
      <c r="C48" s="17" t="s">
        <v>542</v>
      </c>
      <c r="D48" s="17" t="s">
        <v>543</v>
      </c>
      <c r="E48" s="17" t="s">
        <v>544</v>
      </c>
      <c r="F48" s="17" t="s">
        <v>545</v>
      </c>
      <c r="G48" s="17" t="s">
        <v>352</v>
      </c>
      <c r="H48" s="17" t="s">
        <v>337</v>
      </c>
      <c r="I48" s="17" t="s">
        <v>32</v>
      </c>
      <c r="J48" s="17" t="s">
        <v>315</v>
      </c>
      <c r="K48" s="17" t="s">
        <v>19</v>
      </c>
      <c r="L48" s="17" t="s">
        <v>29</v>
      </c>
      <c r="M48" s="17" t="s">
        <v>33</v>
      </c>
      <c r="N48" s="17" t="s">
        <v>316</v>
      </c>
      <c r="O48" s="12">
        <v>3.2</v>
      </c>
      <c r="P48" s="17" t="s">
        <v>22</v>
      </c>
      <c r="Q48" s="17" t="s">
        <v>520</v>
      </c>
      <c r="R48" s="17" t="s">
        <v>521</v>
      </c>
    </row>
    <row r="49" spans="1:18" x14ac:dyDescent="0.3">
      <c r="A49" s="13" t="s">
        <v>129</v>
      </c>
      <c r="B49" s="14" t="s">
        <v>308</v>
      </c>
      <c r="C49" s="14" t="s">
        <v>546</v>
      </c>
      <c r="D49" s="14" t="s">
        <v>547</v>
      </c>
      <c r="E49" s="14" t="s">
        <v>548</v>
      </c>
      <c r="F49" s="14" t="s">
        <v>549</v>
      </c>
      <c r="G49" s="14" t="s">
        <v>336</v>
      </c>
      <c r="H49" s="14" t="s">
        <v>550</v>
      </c>
      <c r="I49" s="14" t="s">
        <v>17</v>
      </c>
      <c r="J49" s="14" t="s">
        <v>315</v>
      </c>
      <c r="K49" s="14" t="s">
        <v>19</v>
      </c>
      <c r="L49" s="14" t="s">
        <v>29</v>
      </c>
      <c r="M49" s="14" t="s">
        <v>21</v>
      </c>
      <c r="N49" s="14" t="s">
        <v>316</v>
      </c>
      <c r="O49" s="15">
        <v>3.2</v>
      </c>
      <c r="P49" s="14" t="s">
        <v>22</v>
      </c>
      <c r="Q49" s="14" t="s">
        <v>520</v>
      </c>
      <c r="R49" s="14" t="s">
        <v>521</v>
      </c>
    </row>
    <row r="50" spans="1:18" x14ac:dyDescent="0.3">
      <c r="A50" s="16" t="s">
        <v>131</v>
      </c>
      <c r="B50" s="17" t="s">
        <v>308</v>
      </c>
      <c r="C50" s="17" t="s">
        <v>551</v>
      </c>
      <c r="D50" s="17" t="s">
        <v>552</v>
      </c>
      <c r="E50" s="17" t="s">
        <v>553</v>
      </c>
      <c r="F50" s="17" t="s">
        <v>323</v>
      </c>
      <c r="G50" s="17" t="s">
        <v>441</v>
      </c>
      <c r="H50" s="17" t="s">
        <v>554</v>
      </c>
      <c r="I50" s="17" t="s">
        <v>133</v>
      </c>
      <c r="J50" s="17" t="s">
        <v>315</v>
      </c>
      <c r="K50" s="17" t="s">
        <v>19</v>
      </c>
      <c r="L50" s="17" t="s">
        <v>20</v>
      </c>
      <c r="M50" s="17" t="s">
        <v>21</v>
      </c>
      <c r="N50" s="17" t="s">
        <v>316</v>
      </c>
      <c r="O50" s="12">
        <v>3.2</v>
      </c>
      <c r="P50" s="17" t="s">
        <v>22</v>
      </c>
      <c r="Q50" s="17" t="s">
        <v>520</v>
      </c>
      <c r="R50" s="17" t="s">
        <v>521</v>
      </c>
    </row>
    <row r="51" spans="1:18" x14ac:dyDescent="0.3">
      <c r="A51" s="13" t="s">
        <v>134</v>
      </c>
      <c r="B51" s="14" t="s">
        <v>308</v>
      </c>
      <c r="C51" s="14" t="s">
        <v>555</v>
      </c>
      <c r="D51" s="14" t="s">
        <v>556</v>
      </c>
      <c r="E51" s="14" t="s">
        <v>557</v>
      </c>
      <c r="F51" s="14" t="s">
        <v>329</v>
      </c>
      <c r="G51" s="14" t="s">
        <v>330</v>
      </c>
      <c r="H51" s="14" t="s">
        <v>331</v>
      </c>
      <c r="I51" s="14" t="s">
        <v>17</v>
      </c>
      <c r="J51" s="14" t="s">
        <v>332</v>
      </c>
      <c r="K51" s="14" t="s">
        <v>19</v>
      </c>
      <c r="L51" s="14" t="s">
        <v>20</v>
      </c>
      <c r="M51" s="14" t="s">
        <v>21</v>
      </c>
      <c r="N51" s="14" t="s">
        <v>316</v>
      </c>
      <c r="O51" s="15">
        <v>3.2</v>
      </c>
      <c r="P51" s="14" t="s">
        <v>22</v>
      </c>
      <c r="Q51" s="14" t="s">
        <v>520</v>
      </c>
      <c r="R51" s="14" t="s">
        <v>521</v>
      </c>
    </row>
    <row r="52" spans="1:18" x14ac:dyDescent="0.3">
      <c r="A52" s="16" t="s">
        <v>136</v>
      </c>
      <c r="B52" s="17" t="s">
        <v>308</v>
      </c>
      <c r="C52" s="17" t="s">
        <v>558</v>
      </c>
      <c r="D52" s="17" t="s">
        <v>559</v>
      </c>
      <c r="E52" s="17" t="s">
        <v>560</v>
      </c>
      <c r="F52" s="17" t="s">
        <v>329</v>
      </c>
      <c r="G52" s="17" t="s">
        <v>561</v>
      </c>
      <c r="H52" s="17" t="s">
        <v>550</v>
      </c>
      <c r="I52" s="17" t="s">
        <v>17</v>
      </c>
      <c r="J52" s="17" t="s">
        <v>315</v>
      </c>
      <c r="K52" s="17" t="s">
        <v>19</v>
      </c>
      <c r="L52" s="17" t="s">
        <v>29</v>
      </c>
      <c r="M52" s="17" t="s">
        <v>21</v>
      </c>
      <c r="N52" s="17" t="s">
        <v>316</v>
      </c>
      <c r="O52" s="12">
        <v>3.2</v>
      </c>
      <c r="P52" s="17" t="s">
        <v>317</v>
      </c>
      <c r="Q52" s="17" t="s">
        <v>520</v>
      </c>
      <c r="R52" s="17" t="s">
        <v>521</v>
      </c>
    </row>
    <row r="53" spans="1:18" x14ac:dyDescent="0.3">
      <c r="A53" s="13" t="s">
        <v>138</v>
      </c>
      <c r="B53" s="14" t="s">
        <v>308</v>
      </c>
      <c r="C53" s="14" t="s">
        <v>562</v>
      </c>
      <c r="D53" s="14" t="s">
        <v>563</v>
      </c>
      <c r="E53" s="14" t="s">
        <v>564</v>
      </c>
      <c r="F53" s="14" t="s">
        <v>486</v>
      </c>
      <c r="G53" s="14" t="s">
        <v>565</v>
      </c>
      <c r="H53" s="14" t="s">
        <v>566</v>
      </c>
      <c r="I53" s="14" t="s">
        <v>32</v>
      </c>
      <c r="J53" s="14" t="s">
        <v>315</v>
      </c>
      <c r="K53" s="14" t="s">
        <v>19</v>
      </c>
      <c r="L53" s="14" t="s">
        <v>29</v>
      </c>
      <c r="M53" s="14" t="s">
        <v>33</v>
      </c>
      <c r="N53" s="14" t="s">
        <v>316</v>
      </c>
      <c r="O53" s="15">
        <v>4.9000000000000004</v>
      </c>
      <c r="P53" s="14" t="s">
        <v>22</v>
      </c>
      <c r="Q53" s="14" t="s">
        <v>520</v>
      </c>
      <c r="R53" s="14" t="s">
        <v>521</v>
      </c>
    </row>
    <row r="54" spans="1:18" x14ac:dyDescent="0.3">
      <c r="A54" s="16" t="s">
        <v>140</v>
      </c>
      <c r="B54" s="17" t="s">
        <v>308</v>
      </c>
      <c r="C54" s="17" t="s">
        <v>567</v>
      </c>
      <c r="D54" s="17" t="s">
        <v>568</v>
      </c>
      <c r="E54" s="17" t="s">
        <v>569</v>
      </c>
      <c r="F54" s="17" t="s">
        <v>570</v>
      </c>
      <c r="G54" s="17" t="s">
        <v>565</v>
      </c>
      <c r="H54" s="17" t="s">
        <v>571</v>
      </c>
      <c r="I54" s="17" t="s">
        <v>32</v>
      </c>
      <c r="J54" s="17" t="s">
        <v>315</v>
      </c>
      <c r="K54" s="17" t="s">
        <v>19</v>
      </c>
      <c r="L54" s="17" t="s">
        <v>20</v>
      </c>
      <c r="M54" s="17" t="s">
        <v>33</v>
      </c>
      <c r="N54" s="17" t="s">
        <v>316</v>
      </c>
      <c r="O54" s="12">
        <v>3.2</v>
      </c>
      <c r="P54" s="17" t="s">
        <v>317</v>
      </c>
      <c r="Q54" s="17" t="s">
        <v>520</v>
      </c>
      <c r="R54" s="17" t="s">
        <v>521</v>
      </c>
    </row>
    <row r="55" spans="1:18" x14ac:dyDescent="0.3">
      <c r="A55" s="13" t="s">
        <v>142</v>
      </c>
      <c r="B55" s="14" t="s">
        <v>308</v>
      </c>
      <c r="C55" s="14" t="s">
        <v>572</v>
      </c>
      <c r="D55" s="14" t="s">
        <v>573</v>
      </c>
      <c r="E55" s="14" t="s">
        <v>574</v>
      </c>
      <c r="F55" s="14" t="s">
        <v>440</v>
      </c>
      <c r="G55" s="14" t="s">
        <v>420</v>
      </c>
      <c r="H55" s="14" t="s">
        <v>575</v>
      </c>
      <c r="I55" s="14" t="s">
        <v>32</v>
      </c>
      <c r="J55" s="14" t="s">
        <v>315</v>
      </c>
      <c r="K55" s="14" t="s">
        <v>19</v>
      </c>
      <c r="L55" s="14" t="s">
        <v>29</v>
      </c>
      <c r="M55" s="14" t="s">
        <v>21</v>
      </c>
      <c r="N55" s="14" t="s">
        <v>316</v>
      </c>
      <c r="O55" s="15">
        <v>3.2</v>
      </c>
      <c r="P55" s="14" t="s">
        <v>317</v>
      </c>
      <c r="Q55" s="14" t="s">
        <v>520</v>
      </c>
      <c r="R55" s="14" t="s">
        <v>521</v>
      </c>
    </row>
    <row r="56" spans="1:18" x14ac:dyDescent="0.3">
      <c r="A56" s="16" t="s">
        <v>144</v>
      </c>
      <c r="B56" s="17" t="s">
        <v>308</v>
      </c>
      <c r="C56" s="17" t="s">
        <v>576</v>
      </c>
      <c r="D56" s="17" t="s">
        <v>577</v>
      </c>
      <c r="E56" s="17" t="s">
        <v>578</v>
      </c>
      <c r="F56" s="17" t="s">
        <v>356</v>
      </c>
      <c r="G56" s="17" t="s">
        <v>579</v>
      </c>
      <c r="H56" s="17" t="s">
        <v>372</v>
      </c>
      <c r="I56" s="17" t="s">
        <v>17</v>
      </c>
      <c r="J56" s="17" t="s">
        <v>315</v>
      </c>
      <c r="K56" s="17" t="s">
        <v>19</v>
      </c>
      <c r="L56" s="17" t="s">
        <v>20</v>
      </c>
      <c r="M56" s="17" t="s">
        <v>146</v>
      </c>
      <c r="N56" s="17" t="s">
        <v>316</v>
      </c>
      <c r="O56" s="12">
        <v>3.2</v>
      </c>
      <c r="P56" s="17" t="s">
        <v>22</v>
      </c>
      <c r="Q56" s="17" t="s">
        <v>520</v>
      </c>
      <c r="R56" s="17" t="s">
        <v>521</v>
      </c>
    </row>
    <row r="57" spans="1:18" x14ac:dyDescent="0.3">
      <c r="A57" s="13" t="s">
        <v>147</v>
      </c>
      <c r="B57" s="14" t="s">
        <v>308</v>
      </c>
      <c r="C57" s="14" t="s">
        <v>580</v>
      </c>
      <c r="D57" s="14" t="s">
        <v>581</v>
      </c>
      <c r="E57" s="14" t="s">
        <v>582</v>
      </c>
      <c r="F57" s="14" t="s">
        <v>583</v>
      </c>
      <c r="G57" s="14" t="s">
        <v>445</v>
      </c>
      <c r="H57" s="14" t="s">
        <v>401</v>
      </c>
      <c r="I57" s="14" t="s">
        <v>17</v>
      </c>
      <c r="J57" s="14" t="s">
        <v>362</v>
      </c>
      <c r="K57" s="14" t="s">
        <v>19</v>
      </c>
      <c r="L57" s="14" t="s">
        <v>29</v>
      </c>
      <c r="M57" s="14" t="s">
        <v>84</v>
      </c>
      <c r="N57" s="14" t="s">
        <v>316</v>
      </c>
      <c r="O57" s="15">
        <v>3.2</v>
      </c>
      <c r="P57" s="14" t="s">
        <v>22</v>
      </c>
      <c r="Q57" s="14" t="s">
        <v>520</v>
      </c>
      <c r="R57" s="14" t="s">
        <v>521</v>
      </c>
    </row>
    <row r="58" spans="1:18" x14ac:dyDescent="0.3">
      <c r="A58" s="16" t="s">
        <v>149</v>
      </c>
      <c r="B58" s="17" t="s">
        <v>308</v>
      </c>
      <c r="C58" s="17" t="s">
        <v>584</v>
      </c>
      <c r="D58" s="17" t="s">
        <v>585</v>
      </c>
      <c r="E58" s="17" t="s">
        <v>586</v>
      </c>
      <c r="F58" s="17" t="s">
        <v>351</v>
      </c>
      <c r="G58" s="17" t="s">
        <v>352</v>
      </c>
      <c r="H58" s="17" t="s">
        <v>587</v>
      </c>
      <c r="I58" s="17" t="s">
        <v>32</v>
      </c>
      <c r="J58" s="17" t="s">
        <v>332</v>
      </c>
      <c r="K58" s="17" t="s">
        <v>19</v>
      </c>
      <c r="L58" s="17" t="s">
        <v>29</v>
      </c>
      <c r="M58" s="17" t="s">
        <v>21</v>
      </c>
      <c r="N58" s="17" t="s">
        <v>316</v>
      </c>
      <c r="O58" s="12">
        <v>3.2</v>
      </c>
      <c r="P58" s="17" t="s">
        <v>22</v>
      </c>
      <c r="Q58" s="17" t="s">
        <v>520</v>
      </c>
      <c r="R58" s="17" t="s">
        <v>521</v>
      </c>
    </row>
    <row r="59" spans="1:18" x14ac:dyDescent="0.3">
      <c r="A59" s="13" t="s">
        <v>151</v>
      </c>
      <c r="B59" s="14" t="s">
        <v>308</v>
      </c>
      <c r="C59" s="14" t="s">
        <v>588</v>
      </c>
      <c r="D59" s="14" t="s">
        <v>589</v>
      </c>
      <c r="E59" s="14" t="s">
        <v>590</v>
      </c>
      <c r="F59" s="14" t="s">
        <v>591</v>
      </c>
      <c r="G59" s="14" t="s">
        <v>376</v>
      </c>
      <c r="H59" s="14" t="s">
        <v>592</v>
      </c>
      <c r="I59" s="14" t="s">
        <v>17</v>
      </c>
      <c r="J59" s="14" t="s">
        <v>315</v>
      </c>
      <c r="K59" s="14" t="s">
        <v>19</v>
      </c>
      <c r="L59" s="14" t="s">
        <v>20</v>
      </c>
      <c r="M59" s="14" t="s">
        <v>21</v>
      </c>
      <c r="N59" s="14" t="s">
        <v>316</v>
      </c>
      <c r="O59" s="15">
        <v>3.2</v>
      </c>
      <c r="P59" s="14" t="s">
        <v>317</v>
      </c>
      <c r="Q59" s="14" t="s">
        <v>520</v>
      </c>
      <c r="R59" s="14" t="s">
        <v>521</v>
      </c>
    </row>
    <row r="60" spans="1:18" x14ac:dyDescent="0.3">
      <c r="A60" s="16" t="s">
        <v>153</v>
      </c>
      <c r="B60" s="17" t="s">
        <v>308</v>
      </c>
      <c r="C60" s="17" t="s">
        <v>593</v>
      </c>
      <c r="D60" s="17" t="s">
        <v>594</v>
      </c>
      <c r="E60" s="17" t="s">
        <v>595</v>
      </c>
      <c r="F60" s="17" t="s">
        <v>596</v>
      </c>
      <c r="G60" s="17" t="s">
        <v>500</v>
      </c>
      <c r="H60" s="17" t="s">
        <v>432</v>
      </c>
      <c r="I60" s="17" t="s">
        <v>17</v>
      </c>
      <c r="J60" s="17" t="s">
        <v>315</v>
      </c>
      <c r="K60" s="17" t="s">
        <v>19</v>
      </c>
      <c r="L60" s="17" t="s">
        <v>29</v>
      </c>
      <c r="M60" s="17" t="s">
        <v>33</v>
      </c>
      <c r="N60" s="17" t="s">
        <v>316</v>
      </c>
      <c r="O60" s="12">
        <v>3.2</v>
      </c>
      <c r="P60" s="17" t="s">
        <v>317</v>
      </c>
      <c r="Q60" s="17" t="s">
        <v>520</v>
      </c>
      <c r="R60" s="17" t="s">
        <v>521</v>
      </c>
    </row>
    <row r="61" spans="1:18" x14ac:dyDescent="0.3">
      <c r="A61" s="13" t="s">
        <v>155</v>
      </c>
      <c r="B61" s="14" t="s">
        <v>308</v>
      </c>
      <c r="C61" s="14" t="s">
        <v>597</v>
      </c>
      <c r="D61" s="14" t="s">
        <v>598</v>
      </c>
      <c r="E61" s="14" t="s">
        <v>599</v>
      </c>
      <c r="F61" s="14" t="s">
        <v>600</v>
      </c>
      <c r="G61" s="14" t="s">
        <v>371</v>
      </c>
      <c r="H61" s="14" t="s">
        <v>470</v>
      </c>
      <c r="I61" s="14" t="s">
        <v>32</v>
      </c>
      <c r="J61" s="14" t="s">
        <v>315</v>
      </c>
      <c r="K61" s="14" t="s">
        <v>19</v>
      </c>
      <c r="L61" s="14" t="s">
        <v>29</v>
      </c>
      <c r="M61" s="14" t="s">
        <v>33</v>
      </c>
      <c r="N61" s="14" t="s">
        <v>316</v>
      </c>
      <c r="O61" s="15">
        <v>3.2</v>
      </c>
      <c r="P61" s="14" t="s">
        <v>317</v>
      </c>
      <c r="Q61" s="14" t="s">
        <v>520</v>
      </c>
      <c r="R61" s="14" t="s">
        <v>521</v>
      </c>
    </row>
    <row r="62" spans="1:18" x14ac:dyDescent="0.3">
      <c r="A62" s="16" t="s">
        <v>157</v>
      </c>
      <c r="B62" s="17" t="s">
        <v>308</v>
      </c>
      <c r="C62" s="17" t="s">
        <v>601</v>
      </c>
      <c r="D62" s="17" t="s">
        <v>602</v>
      </c>
      <c r="E62" s="17" t="s">
        <v>603</v>
      </c>
      <c r="F62" s="17" t="s">
        <v>323</v>
      </c>
      <c r="G62" s="17" t="s">
        <v>604</v>
      </c>
      <c r="H62" s="17" t="s">
        <v>605</v>
      </c>
      <c r="I62" s="17" t="s">
        <v>17</v>
      </c>
      <c r="J62" s="17" t="s">
        <v>315</v>
      </c>
      <c r="K62" s="17" t="s">
        <v>19</v>
      </c>
      <c r="L62" s="17" t="s">
        <v>29</v>
      </c>
      <c r="M62" s="17" t="s">
        <v>21</v>
      </c>
      <c r="N62" s="17" t="s">
        <v>316</v>
      </c>
      <c r="O62" s="12">
        <v>3.2</v>
      </c>
      <c r="P62" s="17" t="s">
        <v>317</v>
      </c>
      <c r="Q62" s="17" t="s">
        <v>520</v>
      </c>
      <c r="R62" s="17" t="s">
        <v>521</v>
      </c>
    </row>
    <row r="63" spans="1:18" x14ac:dyDescent="0.3">
      <c r="A63" s="13" t="s">
        <v>159</v>
      </c>
      <c r="B63" s="14" t="s">
        <v>308</v>
      </c>
      <c r="C63" s="14" t="s">
        <v>606</v>
      </c>
      <c r="D63" s="14" t="s">
        <v>607</v>
      </c>
      <c r="E63" s="14" t="s">
        <v>608</v>
      </c>
      <c r="F63" s="14" t="s">
        <v>323</v>
      </c>
      <c r="G63" s="14" t="s">
        <v>530</v>
      </c>
      <c r="H63" s="14" t="s">
        <v>395</v>
      </c>
      <c r="I63" s="14" t="s">
        <v>32</v>
      </c>
      <c r="J63" s="14" t="s">
        <v>315</v>
      </c>
      <c r="K63" s="14" t="s">
        <v>19</v>
      </c>
      <c r="L63" s="14" t="s">
        <v>20</v>
      </c>
      <c r="M63" s="14" t="s">
        <v>33</v>
      </c>
      <c r="N63" s="14" t="s">
        <v>316</v>
      </c>
      <c r="O63" s="15">
        <v>3.2</v>
      </c>
      <c r="P63" s="14" t="s">
        <v>22</v>
      </c>
      <c r="Q63" s="14" t="s">
        <v>520</v>
      </c>
      <c r="R63" s="14" t="s">
        <v>521</v>
      </c>
    </row>
    <row r="64" spans="1:18" x14ac:dyDescent="0.3">
      <c r="A64" s="16" t="s">
        <v>161</v>
      </c>
      <c r="B64" s="17" t="s">
        <v>308</v>
      </c>
      <c r="C64" s="17" t="s">
        <v>609</v>
      </c>
      <c r="D64" s="17" t="s">
        <v>610</v>
      </c>
      <c r="E64" s="17" t="s">
        <v>611</v>
      </c>
      <c r="F64" s="17" t="s">
        <v>323</v>
      </c>
      <c r="G64" s="17" t="s">
        <v>324</v>
      </c>
      <c r="H64" s="17" t="s">
        <v>470</v>
      </c>
      <c r="I64" s="17" t="s">
        <v>17</v>
      </c>
      <c r="J64" s="17" t="s">
        <v>315</v>
      </c>
      <c r="K64" s="17" t="s">
        <v>19</v>
      </c>
      <c r="L64" s="17" t="s">
        <v>20</v>
      </c>
      <c r="M64" s="17" t="s">
        <v>21</v>
      </c>
      <c r="N64" s="17" t="s">
        <v>316</v>
      </c>
      <c r="O64" s="12">
        <v>3.2</v>
      </c>
      <c r="P64" s="17" t="s">
        <v>22</v>
      </c>
      <c r="Q64" s="17" t="s">
        <v>520</v>
      </c>
      <c r="R64" s="17" t="s">
        <v>521</v>
      </c>
    </row>
    <row r="65" spans="1:18" x14ac:dyDescent="0.3">
      <c r="A65" s="13" t="s">
        <v>163</v>
      </c>
      <c r="B65" s="14" t="s">
        <v>308</v>
      </c>
      <c r="C65" s="14" t="s">
        <v>612</v>
      </c>
      <c r="D65" s="14" t="s">
        <v>613</v>
      </c>
      <c r="E65" s="14" t="s">
        <v>614</v>
      </c>
      <c r="F65" s="14" t="s">
        <v>356</v>
      </c>
      <c r="G65" s="14" t="s">
        <v>615</v>
      </c>
      <c r="H65" s="14" t="s">
        <v>337</v>
      </c>
      <c r="I65" s="14" t="s">
        <v>17</v>
      </c>
      <c r="J65" s="14" t="s">
        <v>332</v>
      </c>
      <c r="K65" s="14" t="s">
        <v>19</v>
      </c>
      <c r="L65" s="14" t="s">
        <v>20</v>
      </c>
      <c r="M65" s="14" t="s">
        <v>33</v>
      </c>
      <c r="N65" s="14" t="s">
        <v>316</v>
      </c>
      <c r="O65" s="15">
        <v>3.2</v>
      </c>
      <c r="P65" s="14" t="s">
        <v>22</v>
      </c>
      <c r="Q65" s="14" t="s">
        <v>520</v>
      </c>
      <c r="R65" s="14" t="s">
        <v>521</v>
      </c>
    </row>
    <row r="66" spans="1:18" x14ac:dyDescent="0.3">
      <c r="A66" s="16" t="s">
        <v>165</v>
      </c>
      <c r="B66" s="17" t="s">
        <v>308</v>
      </c>
      <c r="C66" s="17" t="s">
        <v>616</v>
      </c>
      <c r="D66" s="17" t="s">
        <v>617</v>
      </c>
      <c r="E66" s="17" t="s">
        <v>618</v>
      </c>
      <c r="F66" s="17" t="s">
        <v>619</v>
      </c>
      <c r="G66" s="17" t="s">
        <v>620</v>
      </c>
      <c r="H66" s="17" t="s">
        <v>621</v>
      </c>
      <c r="I66" s="17" t="s">
        <v>17</v>
      </c>
      <c r="J66" s="17" t="s">
        <v>332</v>
      </c>
      <c r="K66" s="17" t="s">
        <v>19</v>
      </c>
      <c r="L66" s="17" t="s">
        <v>20</v>
      </c>
      <c r="M66" s="17" t="s">
        <v>25</v>
      </c>
      <c r="N66" s="17" t="s">
        <v>316</v>
      </c>
      <c r="O66" s="12">
        <v>3.2</v>
      </c>
      <c r="P66" s="17" t="s">
        <v>317</v>
      </c>
      <c r="Q66" s="17" t="s">
        <v>520</v>
      </c>
      <c r="R66" s="17" t="s">
        <v>521</v>
      </c>
    </row>
    <row r="67" spans="1:18" x14ac:dyDescent="0.3">
      <c r="A67" s="13" t="s">
        <v>167</v>
      </c>
      <c r="B67" s="14" t="s">
        <v>308</v>
      </c>
      <c r="C67" s="14" t="s">
        <v>622</v>
      </c>
      <c r="D67" s="14" t="s">
        <v>623</v>
      </c>
      <c r="E67" s="14" t="s">
        <v>624</v>
      </c>
      <c r="F67" s="14" t="s">
        <v>351</v>
      </c>
      <c r="G67" s="14" t="s">
        <v>530</v>
      </c>
      <c r="H67" s="14" t="s">
        <v>518</v>
      </c>
      <c r="I67" s="14" t="s">
        <v>17</v>
      </c>
      <c r="J67" s="14" t="s">
        <v>315</v>
      </c>
      <c r="K67" s="14" t="s">
        <v>19</v>
      </c>
      <c r="L67" s="14" t="s">
        <v>29</v>
      </c>
      <c r="M67" s="14" t="s">
        <v>21</v>
      </c>
      <c r="N67" s="14" t="s">
        <v>316</v>
      </c>
      <c r="O67" s="15">
        <v>3.2</v>
      </c>
      <c r="P67" s="14" t="s">
        <v>22</v>
      </c>
      <c r="Q67" s="14" t="s">
        <v>520</v>
      </c>
      <c r="R67" s="14" t="s">
        <v>521</v>
      </c>
    </row>
    <row r="68" spans="1:18" x14ac:dyDescent="0.3">
      <c r="A68" s="16" t="s">
        <v>169</v>
      </c>
      <c r="B68" s="17" t="s">
        <v>308</v>
      </c>
      <c r="C68" s="17" t="s">
        <v>625</v>
      </c>
      <c r="D68" s="17" t="s">
        <v>626</v>
      </c>
      <c r="E68" s="17" t="s">
        <v>627</v>
      </c>
      <c r="F68" s="17" t="s">
        <v>323</v>
      </c>
      <c r="G68" s="17" t="s">
        <v>530</v>
      </c>
      <c r="H68" s="17" t="s">
        <v>628</v>
      </c>
      <c r="I68" s="17" t="s">
        <v>32</v>
      </c>
      <c r="J68" s="17" t="s">
        <v>315</v>
      </c>
      <c r="K68" s="17" t="s">
        <v>19</v>
      </c>
      <c r="L68" s="17" t="s">
        <v>20</v>
      </c>
      <c r="M68" s="17" t="s">
        <v>33</v>
      </c>
      <c r="N68" s="17" t="s">
        <v>316</v>
      </c>
      <c r="O68" s="12">
        <v>4.9000000000000004</v>
      </c>
      <c r="P68" s="17" t="s">
        <v>22</v>
      </c>
      <c r="Q68" s="17" t="s">
        <v>520</v>
      </c>
      <c r="R68" s="17" t="s">
        <v>521</v>
      </c>
    </row>
    <row r="69" spans="1:18" x14ac:dyDescent="0.3">
      <c r="A69" s="13" t="s">
        <v>171</v>
      </c>
      <c r="B69" s="14" t="s">
        <v>308</v>
      </c>
      <c r="C69" s="14" t="s">
        <v>412</v>
      </c>
      <c r="D69" s="14" t="s">
        <v>629</v>
      </c>
      <c r="E69" s="14" t="s">
        <v>414</v>
      </c>
      <c r="F69" s="14" t="s">
        <v>351</v>
      </c>
      <c r="G69" s="14" t="s">
        <v>415</v>
      </c>
      <c r="H69" s="14" t="s">
        <v>331</v>
      </c>
      <c r="I69" s="14" t="s">
        <v>17</v>
      </c>
      <c r="J69" s="14" t="s">
        <v>332</v>
      </c>
      <c r="K69" s="14" t="s">
        <v>19</v>
      </c>
      <c r="L69" s="14" t="s">
        <v>20</v>
      </c>
      <c r="M69" s="14" t="s">
        <v>21</v>
      </c>
      <c r="N69" s="14" t="s">
        <v>316</v>
      </c>
      <c r="O69" s="15">
        <v>3.2</v>
      </c>
      <c r="P69" s="14" t="s">
        <v>317</v>
      </c>
      <c r="Q69" s="14" t="s">
        <v>520</v>
      </c>
      <c r="R69" s="14" t="s">
        <v>521</v>
      </c>
    </row>
    <row r="70" spans="1:18" x14ac:dyDescent="0.3">
      <c r="A70" s="16" t="s">
        <v>172</v>
      </c>
      <c r="B70" s="17" t="s">
        <v>308</v>
      </c>
      <c r="C70" s="17" t="s">
        <v>630</v>
      </c>
      <c r="D70" s="17" t="s">
        <v>631</v>
      </c>
      <c r="E70" s="17" t="s">
        <v>632</v>
      </c>
      <c r="F70" s="17" t="s">
        <v>347</v>
      </c>
      <c r="G70" s="17" t="s">
        <v>633</v>
      </c>
      <c r="H70" s="17" t="s">
        <v>634</v>
      </c>
      <c r="I70" s="17" t="s">
        <v>32</v>
      </c>
      <c r="J70" s="17" t="s">
        <v>315</v>
      </c>
      <c r="K70" s="17" t="s">
        <v>19</v>
      </c>
      <c r="L70" s="17" t="s">
        <v>20</v>
      </c>
      <c r="M70" s="17" t="s">
        <v>33</v>
      </c>
      <c r="N70" s="17" t="s">
        <v>316</v>
      </c>
      <c r="O70" s="12">
        <v>3.2</v>
      </c>
      <c r="P70" s="17" t="s">
        <v>22</v>
      </c>
      <c r="Q70" s="17" t="s">
        <v>520</v>
      </c>
      <c r="R70" s="17" t="s">
        <v>521</v>
      </c>
    </row>
    <row r="71" spans="1:18" x14ac:dyDescent="0.3">
      <c r="A71" s="13" t="s">
        <v>174</v>
      </c>
      <c r="B71" s="14" t="s">
        <v>308</v>
      </c>
      <c r="C71" s="14" t="s">
        <v>635</v>
      </c>
      <c r="D71" s="14" t="s">
        <v>636</v>
      </c>
      <c r="E71" s="14" t="s">
        <v>637</v>
      </c>
      <c r="F71" s="14" t="s">
        <v>329</v>
      </c>
      <c r="G71" s="14" t="s">
        <v>445</v>
      </c>
      <c r="H71" s="14" t="s">
        <v>518</v>
      </c>
      <c r="I71" s="14" t="s">
        <v>17</v>
      </c>
      <c r="J71" s="14" t="s">
        <v>358</v>
      </c>
      <c r="K71" s="14" t="s">
        <v>19</v>
      </c>
      <c r="L71" s="14" t="s">
        <v>20</v>
      </c>
      <c r="M71" s="14" t="s">
        <v>21</v>
      </c>
      <c r="N71" s="14" t="s">
        <v>316</v>
      </c>
      <c r="O71" s="15">
        <v>3.2</v>
      </c>
      <c r="P71" s="14" t="s">
        <v>22</v>
      </c>
      <c r="Q71" s="14" t="s">
        <v>520</v>
      </c>
      <c r="R71" s="14" t="s">
        <v>521</v>
      </c>
    </row>
    <row r="72" spans="1:18" x14ac:dyDescent="0.3">
      <c r="A72" s="16" t="s">
        <v>176</v>
      </c>
      <c r="B72" s="17" t="s">
        <v>308</v>
      </c>
      <c r="C72" s="17" t="s">
        <v>638</v>
      </c>
      <c r="D72" s="17" t="s">
        <v>639</v>
      </c>
      <c r="E72" s="17" t="s">
        <v>640</v>
      </c>
      <c r="F72" s="17" t="s">
        <v>351</v>
      </c>
      <c r="G72" s="17" t="s">
        <v>324</v>
      </c>
      <c r="H72" s="17" t="s">
        <v>605</v>
      </c>
      <c r="I72" s="17" t="s">
        <v>133</v>
      </c>
      <c r="J72" s="17" t="s">
        <v>315</v>
      </c>
      <c r="K72" s="17" t="s">
        <v>19</v>
      </c>
      <c r="L72" s="17" t="s">
        <v>20</v>
      </c>
      <c r="M72" s="17" t="s">
        <v>21</v>
      </c>
      <c r="N72" s="17" t="s">
        <v>316</v>
      </c>
      <c r="O72" s="12">
        <v>3.2</v>
      </c>
      <c r="P72" s="17" t="s">
        <v>501</v>
      </c>
      <c r="Q72" s="17" t="s">
        <v>520</v>
      </c>
      <c r="R72" s="17" t="s">
        <v>521</v>
      </c>
    </row>
    <row r="73" spans="1:18" x14ac:dyDescent="0.3">
      <c r="A73" s="13" t="s">
        <v>178</v>
      </c>
      <c r="B73" s="14" t="s">
        <v>308</v>
      </c>
      <c r="C73" s="14" t="s">
        <v>641</v>
      </c>
      <c r="D73" s="14" t="s">
        <v>642</v>
      </c>
      <c r="E73" s="14" t="s">
        <v>643</v>
      </c>
      <c r="F73" s="14" t="s">
        <v>356</v>
      </c>
      <c r="G73" s="14" t="s">
        <v>357</v>
      </c>
      <c r="H73" s="14" t="s">
        <v>331</v>
      </c>
      <c r="I73" s="14" t="s">
        <v>17</v>
      </c>
      <c r="J73" s="14" t="s">
        <v>315</v>
      </c>
      <c r="K73" s="14" t="s">
        <v>19</v>
      </c>
      <c r="L73" s="14" t="s">
        <v>20</v>
      </c>
      <c r="M73" s="14" t="s">
        <v>33</v>
      </c>
      <c r="N73" s="14" t="s">
        <v>316</v>
      </c>
      <c r="O73" s="15">
        <v>3.2</v>
      </c>
      <c r="P73" s="14" t="s">
        <v>22</v>
      </c>
      <c r="Q73" s="14" t="s">
        <v>520</v>
      </c>
      <c r="R73" s="14" t="s">
        <v>521</v>
      </c>
    </row>
    <row r="74" spans="1:18" x14ac:dyDescent="0.3">
      <c r="A74" s="16" t="s">
        <v>180</v>
      </c>
      <c r="B74" s="17" t="s">
        <v>308</v>
      </c>
      <c r="C74" s="17" t="s">
        <v>644</v>
      </c>
      <c r="D74" s="17" t="s">
        <v>645</v>
      </c>
      <c r="E74" s="17" t="s">
        <v>646</v>
      </c>
      <c r="F74" s="17" t="s">
        <v>647</v>
      </c>
      <c r="G74" s="17" t="s">
        <v>648</v>
      </c>
      <c r="H74" s="17" t="s">
        <v>649</v>
      </c>
      <c r="I74" s="17" t="s">
        <v>17</v>
      </c>
      <c r="J74" s="17" t="s">
        <v>315</v>
      </c>
      <c r="K74" s="17" t="s">
        <v>19</v>
      </c>
      <c r="L74" s="17" t="s">
        <v>20</v>
      </c>
      <c r="M74" s="17" t="s">
        <v>25</v>
      </c>
      <c r="N74" s="17" t="s">
        <v>316</v>
      </c>
      <c r="O74" s="12">
        <v>3.2</v>
      </c>
      <c r="P74" s="17" t="s">
        <v>22</v>
      </c>
      <c r="Q74" s="17" t="s">
        <v>520</v>
      </c>
      <c r="R74" s="17" t="s">
        <v>521</v>
      </c>
    </row>
    <row r="75" spans="1:18" x14ac:dyDescent="0.3">
      <c r="A75" s="13" t="s">
        <v>182</v>
      </c>
      <c r="B75" s="14" t="s">
        <v>308</v>
      </c>
      <c r="C75" s="14" t="s">
        <v>535</v>
      </c>
      <c r="D75" s="14" t="s">
        <v>650</v>
      </c>
      <c r="E75" s="14" t="s">
        <v>537</v>
      </c>
      <c r="F75" s="14" t="s">
        <v>351</v>
      </c>
      <c r="G75" s="14" t="s">
        <v>415</v>
      </c>
      <c r="H75" s="14" t="s">
        <v>331</v>
      </c>
      <c r="I75" s="14" t="s">
        <v>17</v>
      </c>
      <c r="J75" s="14" t="s">
        <v>315</v>
      </c>
      <c r="K75" s="14" t="s">
        <v>19</v>
      </c>
      <c r="L75" s="14" t="s">
        <v>29</v>
      </c>
      <c r="M75" s="14" t="s">
        <v>25</v>
      </c>
      <c r="N75" s="14" t="s">
        <v>316</v>
      </c>
      <c r="O75" s="15">
        <v>3.2</v>
      </c>
      <c r="P75" s="14" t="s">
        <v>22</v>
      </c>
      <c r="Q75" s="14" t="s">
        <v>520</v>
      </c>
      <c r="R75" s="14" t="s">
        <v>521</v>
      </c>
    </row>
    <row r="76" spans="1:18" x14ac:dyDescent="0.3">
      <c r="A76" s="16" t="s">
        <v>183</v>
      </c>
      <c r="B76" s="17" t="s">
        <v>308</v>
      </c>
      <c r="C76" s="17" t="s">
        <v>651</v>
      </c>
      <c r="D76" s="17" t="s">
        <v>652</v>
      </c>
      <c r="E76" s="17" t="s">
        <v>653</v>
      </c>
      <c r="F76" s="17" t="s">
        <v>654</v>
      </c>
      <c r="G76" s="17" t="s">
        <v>655</v>
      </c>
      <c r="H76" s="17" t="s">
        <v>411</v>
      </c>
      <c r="I76" s="17" t="s">
        <v>17</v>
      </c>
      <c r="J76" s="17" t="s">
        <v>332</v>
      </c>
      <c r="K76" s="17" t="s">
        <v>19</v>
      </c>
      <c r="L76" s="17" t="s">
        <v>29</v>
      </c>
      <c r="M76" s="17" t="s">
        <v>25</v>
      </c>
      <c r="N76" s="17" t="s">
        <v>316</v>
      </c>
      <c r="O76" s="12">
        <v>3.2</v>
      </c>
      <c r="P76" s="17" t="s">
        <v>317</v>
      </c>
      <c r="Q76" s="17" t="s">
        <v>520</v>
      </c>
      <c r="R76" s="17" t="s">
        <v>521</v>
      </c>
    </row>
    <row r="77" spans="1:18" x14ac:dyDescent="0.3">
      <c r="A77" s="13" t="s">
        <v>185</v>
      </c>
      <c r="B77" s="14" t="s">
        <v>308</v>
      </c>
      <c r="C77" s="14" t="s">
        <v>382</v>
      </c>
      <c r="D77" s="14" t="s">
        <v>656</v>
      </c>
      <c r="E77" s="14" t="s">
        <v>384</v>
      </c>
      <c r="F77" s="14" t="s">
        <v>329</v>
      </c>
      <c r="G77" s="14" t="s">
        <v>394</v>
      </c>
      <c r="H77" s="14" t="s">
        <v>395</v>
      </c>
      <c r="I77" s="14" t="s">
        <v>32</v>
      </c>
      <c r="J77" s="14" t="s">
        <v>315</v>
      </c>
      <c r="K77" s="14" t="s">
        <v>19</v>
      </c>
      <c r="L77" s="14" t="s">
        <v>20</v>
      </c>
      <c r="M77" s="14" t="s">
        <v>33</v>
      </c>
      <c r="N77" s="14" t="s">
        <v>316</v>
      </c>
      <c r="O77" s="15">
        <v>3.2</v>
      </c>
      <c r="P77" s="14" t="s">
        <v>22</v>
      </c>
      <c r="Q77" s="14" t="s">
        <v>520</v>
      </c>
      <c r="R77" s="14" t="s">
        <v>521</v>
      </c>
    </row>
    <row r="78" spans="1:18" x14ac:dyDescent="0.3">
      <c r="A78" s="16" t="s">
        <v>186</v>
      </c>
      <c r="B78" s="17" t="s">
        <v>308</v>
      </c>
      <c r="C78" s="17" t="s">
        <v>657</v>
      </c>
      <c r="D78" s="17" t="s">
        <v>658</v>
      </c>
      <c r="E78" s="17" t="s">
        <v>659</v>
      </c>
      <c r="F78" s="17" t="s">
        <v>351</v>
      </c>
      <c r="G78" s="17" t="s">
        <v>415</v>
      </c>
      <c r="H78" s="17" t="s">
        <v>325</v>
      </c>
      <c r="I78" s="17" t="s">
        <v>17</v>
      </c>
      <c r="J78" s="17" t="s">
        <v>315</v>
      </c>
      <c r="K78" s="17" t="s">
        <v>19</v>
      </c>
      <c r="L78" s="17" t="s">
        <v>29</v>
      </c>
      <c r="M78" s="17" t="s">
        <v>21</v>
      </c>
      <c r="N78" s="17" t="s">
        <v>316</v>
      </c>
      <c r="O78" s="12">
        <v>3.2</v>
      </c>
      <c r="P78" s="17" t="s">
        <v>22</v>
      </c>
      <c r="Q78" s="17" t="s">
        <v>520</v>
      </c>
      <c r="R78" s="17" t="s">
        <v>521</v>
      </c>
    </row>
    <row r="79" spans="1:18" x14ac:dyDescent="0.3">
      <c r="A79" s="13" t="s">
        <v>188</v>
      </c>
      <c r="B79" s="14" t="s">
        <v>308</v>
      </c>
      <c r="C79" s="14" t="s">
        <v>660</v>
      </c>
      <c r="D79" s="14" t="s">
        <v>661</v>
      </c>
      <c r="E79" s="14" t="s">
        <v>662</v>
      </c>
      <c r="F79" s="14" t="s">
        <v>329</v>
      </c>
      <c r="G79" s="14" t="s">
        <v>330</v>
      </c>
      <c r="H79" s="14" t="s">
        <v>377</v>
      </c>
      <c r="I79" s="14" t="s">
        <v>17</v>
      </c>
      <c r="J79" s="14" t="s">
        <v>332</v>
      </c>
      <c r="K79" s="14" t="s">
        <v>19</v>
      </c>
      <c r="L79" s="14" t="s">
        <v>29</v>
      </c>
      <c r="M79" s="14" t="s">
        <v>21</v>
      </c>
      <c r="N79" s="14" t="s">
        <v>316</v>
      </c>
      <c r="O79" s="15">
        <v>3.2</v>
      </c>
      <c r="P79" s="14" t="s">
        <v>22</v>
      </c>
      <c r="Q79" s="14" t="s">
        <v>520</v>
      </c>
      <c r="R79" s="14" t="s">
        <v>521</v>
      </c>
    </row>
    <row r="80" spans="1:18" x14ac:dyDescent="0.3">
      <c r="A80" s="16" t="s">
        <v>190</v>
      </c>
      <c r="B80" s="17" t="s">
        <v>308</v>
      </c>
      <c r="C80" s="17" t="s">
        <v>663</v>
      </c>
      <c r="D80" s="17" t="s">
        <v>664</v>
      </c>
      <c r="E80" s="17" t="s">
        <v>665</v>
      </c>
      <c r="F80" s="17" t="s">
        <v>329</v>
      </c>
      <c r="G80" s="17" t="s">
        <v>330</v>
      </c>
      <c r="H80" s="17" t="s">
        <v>331</v>
      </c>
      <c r="I80" s="17" t="s">
        <v>32</v>
      </c>
      <c r="J80" s="17" t="s">
        <v>315</v>
      </c>
      <c r="K80" s="17" t="s">
        <v>19</v>
      </c>
      <c r="L80" s="17" t="s">
        <v>20</v>
      </c>
      <c r="M80" s="17" t="s">
        <v>33</v>
      </c>
      <c r="N80" s="17" t="s">
        <v>316</v>
      </c>
      <c r="O80" s="12">
        <v>3.2</v>
      </c>
      <c r="P80" s="17" t="s">
        <v>22</v>
      </c>
      <c r="Q80" s="17" t="s">
        <v>520</v>
      </c>
      <c r="R80" s="17" t="s">
        <v>521</v>
      </c>
    </row>
    <row r="81" spans="1:18" x14ac:dyDescent="0.3">
      <c r="A81" s="13" t="s">
        <v>192</v>
      </c>
      <c r="B81" s="14" t="s">
        <v>308</v>
      </c>
      <c r="C81" s="14" t="s">
        <v>666</v>
      </c>
      <c r="D81" s="14" t="s">
        <v>667</v>
      </c>
      <c r="E81" s="14" t="s">
        <v>668</v>
      </c>
      <c r="F81" s="14" t="s">
        <v>323</v>
      </c>
      <c r="G81" s="14" t="s">
        <v>525</v>
      </c>
      <c r="H81" s="14" t="s">
        <v>526</v>
      </c>
      <c r="I81" s="14" t="s">
        <v>17</v>
      </c>
      <c r="J81" s="14" t="s">
        <v>332</v>
      </c>
      <c r="K81" s="14" t="s">
        <v>19</v>
      </c>
      <c r="L81" s="14" t="s">
        <v>29</v>
      </c>
      <c r="M81" s="14" t="s">
        <v>25</v>
      </c>
      <c r="N81" s="14" t="s">
        <v>316</v>
      </c>
      <c r="O81" s="15">
        <v>3.2</v>
      </c>
      <c r="P81" s="14" t="s">
        <v>22</v>
      </c>
      <c r="Q81" s="14" t="s">
        <v>520</v>
      </c>
      <c r="R81" s="14" t="s">
        <v>521</v>
      </c>
    </row>
    <row r="82" spans="1:18" x14ac:dyDescent="0.3">
      <c r="A82" s="16" t="s">
        <v>194</v>
      </c>
      <c r="B82" s="17" t="s">
        <v>308</v>
      </c>
      <c r="C82" s="17" t="s">
        <v>669</v>
      </c>
      <c r="D82" s="17" t="s">
        <v>670</v>
      </c>
      <c r="E82" s="17" t="s">
        <v>671</v>
      </c>
      <c r="F82" s="17" t="s">
        <v>323</v>
      </c>
      <c r="G82" s="17" t="s">
        <v>672</v>
      </c>
      <c r="H82" s="17" t="s">
        <v>426</v>
      </c>
      <c r="I82" s="17" t="s">
        <v>17</v>
      </c>
      <c r="J82" s="17" t="s">
        <v>315</v>
      </c>
      <c r="K82" s="17" t="s">
        <v>19</v>
      </c>
      <c r="L82" s="17" t="s">
        <v>29</v>
      </c>
      <c r="M82" s="17" t="s">
        <v>33</v>
      </c>
      <c r="N82" s="17" t="s">
        <v>316</v>
      </c>
      <c r="O82" s="12">
        <v>3.2</v>
      </c>
      <c r="P82" s="17" t="s">
        <v>22</v>
      </c>
      <c r="Q82" s="17" t="s">
        <v>673</v>
      </c>
      <c r="R82" s="17" t="s">
        <v>674</v>
      </c>
    </row>
    <row r="83" spans="1:18" x14ac:dyDescent="0.3">
      <c r="A83" s="13" t="s">
        <v>196</v>
      </c>
      <c r="B83" s="14" t="s">
        <v>308</v>
      </c>
      <c r="C83" s="14" t="s">
        <v>675</v>
      </c>
      <c r="D83" s="14" t="s">
        <v>676</v>
      </c>
      <c r="E83" s="14" t="s">
        <v>677</v>
      </c>
      <c r="F83" s="14" t="s">
        <v>678</v>
      </c>
      <c r="G83" s="14" t="s">
        <v>679</v>
      </c>
      <c r="H83" s="14" t="s">
        <v>314</v>
      </c>
      <c r="I83" s="14" t="s">
        <v>17</v>
      </c>
      <c r="J83" s="14" t="s">
        <v>406</v>
      </c>
      <c r="K83" s="14" t="s">
        <v>19</v>
      </c>
      <c r="L83" s="14" t="s">
        <v>29</v>
      </c>
      <c r="M83" s="14" t="s">
        <v>25</v>
      </c>
      <c r="N83" s="14" t="s">
        <v>316</v>
      </c>
      <c r="O83" s="15">
        <v>3.2</v>
      </c>
      <c r="P83" s="14" t="s">
        <v>22</v>
      </c>
      <c r="Q83" s="14" t="s">
        <v>673</v>
      </c>
      <c r="R83" s="14" t="s">
        <v>674</v>
      </c>
    </row>
    <row r="84" spans="1:18" x14ac:dyDescent="0.3">
      <c r="A84" s="16" t="s">
        <v>198</v>
      </c>
      <c r="B84" s="17" t="s">
        <v>308</v>
      </c>
      <c r="C84" s="17" t="s">
        <v>680</v>
      </c>
      <c r="D84" s="17" t="s">
        <v>681</v>
      </c>
      <c r="E84" s="17" t="s">
        <v>682</v>
      </c>
      <c r="F84" s="17" t="s">
        <v>351</v>
      </c>
      <c r="G84" s="17" t="s">
        <v>509</v>
      </c>
      <c r="H84" s="17" t="s">
        <v>683</v>
      </c>
      <c r="I84" s="17" t="s">
        <v>32</v>
      </c>
      <c r="J84" s="17" t="s">
        <v>684</v>
      </c>
      <c r="K84" s="17" t="s">
        <v>19</v>
      </c>
      <c r="L84" s="17" t="s">
        <v>20</v>
      </c>
      <c r="M84" s="17" t="s">
        <v>25</v>
      </c>
      <c r="N84" s="17" t="s">
        <v>316</v>
      </c>
      <c r="O84" s="12">
        <v>3.2</v>
      </c>
      <c r="P84" s="17" t="s">
        <v>317</v>
      </c>
      <c r="Q84" s="17" t="s">
        <v>673</v>
      </c>
      <c r="R84" s="17" t="s">
        <v>674</v>
      </c>
    </row>
    <row r="85" spans="1:18" x14ac:dyDescent="0.3">
      <c r="A85" s="13" t="s">
        <v>201</v>
      </c>
      <c r="B85" s="14" t="s">
        <v>308</v>
      </c>
      <c r="C85" s="14" t="s">
        <v>391</v>
      </c>
      <c r="D85" s="14" t="s">
        <v>685</v>
      </c>
      <c r="E85" s="14" t="s">
        <v>393</v>
      </c>
      <c r="F85" s="14" t="s">
        <v>329</v>
      </c>
      <c r="G85" s="14" t="s">
        <v>394</v>
      </c>
      <c r="H85" s="14" t="s">
        <v>395</v>
      </c>
      <c r="I85" s="14" t="s">
        <v>32</v>
      </c>
      <c r="J85" s="14" t="s">
        <v>396</v>
      </c>
      <c r="K85" s="14" t="s">
        <v>19</v>
      </c>
      <c r="L85" s="14" t="s">
        <v>20</v>
      </c>
      <c r="M85" s="14" t="s">
        <v>33</v>
      </c>
      <c r="N85" s="14" t="s">
        <v>316</v>
      </c>
      <c r="O85" s="15">
        <v>3.7</v>
      </c>
      <c r="P85" s="14" t="s">
        <v>22</v>
      </c>
      <c r="Q85" s="14" t="s">
        <v>673</v>
      </c>
      <c r="R85" s="14" t="s">
        <v>674</v>
      </c>
    </row>
    <row r="86" spans="1:18" x14ac:dyDescent="0.3">
      <c r="A86" s="16" t="s">
        <v>202</v>
      </c>
      <c r="B86" s="17" t="s">
        <v>308</v>
      </c>
      <c r="C86" s="17" t="s">
        <v>686</v>
      </c>
      <c r="D86" s="17" t="s">
        <v>687</v>
      </c>
      <c r="E86" s="17" t="s">
        <v>688</v>
      </c>
      <c r="F86" s="17" t="s">
        <v>486</v>
      </c>
      <c r="G86" s="17" t="s">
        <v>500</v>
      </c>
      <c r="H86" s="17" t="s">
        <v>689</v>
      </c>
      <c r="I86" s="17" t="s">
        <v>17</v>
      </c>
      <c r="J86" s="17" t="s">
        <v>315</v>
      </c>
      <c r="K86" s="17" t="s">
        <v>19</v>
      </c>
      <c r="L86" s="17" t="s">
        <v>20</v>
      </c>
      <c r="M86" s="17" t="s">
        <v>25</v>
      </c>
      <c r="N86" s="17" t="s">
        <v>316</v>
      </c>
      <c r="O86" s="12">
        <v>2.5</v>
      </c>
      <c r="P86" s="17" t="s">
        <v>317</v>
      </c>
      <c r="Q86" s="17" t="s">
        <v>673</v>
      </c>
      <c r="R86" s="17" t="s">
        <v>674</v>
      </c>
    </row>
    <row r="87" spans="1:18" x14ac:dyDescent="0.3">
      <c r="A87" s="13" t="s">
        <v>204</v>
      </c>
      <c r="B87" s="14" t="s">
        <v>308</v>
      </c>
      <c r="C87" s="14" t="s">
        <v>326</v>
      </c>
      <c r="D87" s="14" t="s">
        <v>690</v>
      </c>
      <c r="E87" s="14" t="s">
        <v>328</v>
      </c>
      <c r="F87" s="14" t="s">
        <v>329</v>
      </c>
      <c r="G87" s="14" t="s">
        <v>330</v>
      </c>
      <c r="H87" s="14" t="s">
        <v>331</v>
      </c>
      <c r="I87" s="14" t="s">
        <v>17</v>
      </c>
      <c r="J87" s="14" t="s">
        <v>332</v>
      </c>
      <c r="K87" s="14" t="s">
        <v>19</v>
      </c>
      <c r="L87" s="14" t="s">
        <v>29</v>
      </c>
      <c r="M87" s="14" t="s">
        <v>21</v>
      </c>
      <c r="N87" s="14" t="s">
        <v>316</v>
      </c>
      <c r="O87" s="15">
        <v>3.2</v>
      </c>
      <c r="P87" s="14" t="s">
        <v>22</v>
      </c>
      <c r="Q87" s="14" t="s">
        <v>673</v>
      </c>
      <c r="R87" s="14" t="s">
        <v>674</v>
      </c>
    </row>
    <row r="88" spans="1:18" x14ac:dyDescent="0.3">
      <c r="A88" s="16" t="s">
        <v>205</v>
      </c>
      <c r="B88" s="17" t="s">
        <v>308</v>
      </c>
      <c r="C88" s="17" t="s">
        <v>363</v>
      </c>
      <c r="D88" s="17" t="s">
        <v>691</v>
      </c>
      <c r="E88" s="17" t="s">
        <v>365</v>
      </c>
      <c r="F88" s="17" t="s">
        <v>323</v>
      </c>
      <c r="G88" s="17" t="s">
        <v>561</v>
      </c>
      <c r="H88" s="17" t="s">
        <v>692</v>
      </c>
      <c r="I88" s="17" t="s">
        <v>17</v>
      </c>
      <c r="J88" s="17" t="s">
        <v>362</v>
      </c>
      <c r="K88" s="17" t="s">
        <v>19</v>
      </c>
      <c r="L88" s="17" t="s">
        <v>29</v>
      </c>
      <c r="M88" s="17" t="s">
        <v>21</v>
      </c>
      <c r="N88" s="17" t="s">
        <v>316</v>
      </c>
      <c r="O88" s="12">
        <v>3.2</v>
      </c>
      <c r="P88" s="17" t="s">
        <v>22</v>
      </c>
      <c r="Q88" s="17" t="s">
        <v>673</v>
      </c>
      <c r="R88" s="17" t="s">
        <v>674</v>
      </c>
    </row>
    <row r="89" spans="1:18" x14ac:dyDescent="0.3">
      <c r="A89" s="13" t="s">
        <v>206</v>
      </c>
      <c r="B89" s="14" t="s">
        <v>308</v>
      </c>
      <c r="C89" s="14" t="s">
        <v>693</v>
      </c>
      <c r="D89" s="14" t="s">
        <v>694</v>
      </c>
      <c r="E89" s="14" t="s">
        <v>695</v>
      </c>
      <c r="F89" s="14" t="s">
        <v>696</v>
      </c>
      <c r="G89" s="14" t="s">
        <v>697</v>
      </c>
      <c r="H89" s="14" t="s">
        <v>698</v>
      </c>
      <c r="I89" s="14" t="s">
        <v>17</v>
      </c>
      <c r="J89" s="14" t="s">
        <v>332</v>
      </c>
      <c r="K89" s="14" t="s">
        <v>19</v>
      </c>
      <c r="L89" s="14" t="s">
        <v>29</v>
      </c>
      <c r="M89" s="14" t="s">
        <v>21</v>
      </c>
      <c r="N89" s="14" t="s">
        <v>316</v>
      </c>
      <c r="O89" s="15">
        <v>3</v>
      </c>
      <c r="P89" s="14" t="s">
        <v>317</v>
      </c>
      <c r="Q89" s="14" t="s">
        <v>673</v>
      </c>
      <c r="R89" s="14" t="s">
        <v>674</v>
      </c>
    </row>
    <row r="90" spans="1:18" x14ac:dyDescent="0.3">
      <c r="A90" s="16" t="s">
        <v>208</v>
      </c>
      <c r="B90" s="17" t="s">
        <v>308</v>
      </c>
      <c r="C90" s="17" t="s">
        <v>699</v>
      </c>
      <c r="D90" s="17" t="s">
        <v>700</v>
      </c>
      <c r="E90" s="17" t="s">
        <v>701</v>
      </c>
      <c r="F90" s="17" t="s">
        <v>702</v>
      </c>
      <c r="G90" s="17" t="s">
        <v>475</v>
      </c>
      <c r="H90" s="17" t="s">
        <v>698</v>
      </c>
      <c r="I90" s="17" t="s">
        <v>17</v>
      </c>
      <c r="J90" s="17" t="s">
        <v>315</v>
      </c>
      <c r="K90" s="17" t="s">
        <v>19</v>
      </c>
      <c r="L90" s="17" t="s">
        <v>29</v>
      </c>
      <c r="M90" s="17" t="s">
        <v>25</v>
      </c>
      <c r="N90" s="17" t="s">
        <v>316</v>
      </c>
      <c r="O90" s="12">
        <v>2.2999999999999998</v>
      </c>
      <c r="P90" s="17" t="s">
        <v>22</v>
      </c>
      <c r="Q90" s="17" t="s">
        <v>673</v>
      </c>
      <c r="R90" s="17" t="s">
        <v>674</v>
      </c>
    </row>
    <row r="91" spans="1:18" x14ac:dyDescent="0.3">
      <c r="A91" s="13" t="s">
        <v>210</v>
      </c>
      <c r="B91" s="14" t="s">
        <v>308</v>
      </c>
      <c r="C91" s="14" t="s">
        <v>703</v>
      </c>
      <c r="D91" s="14" t="s">
        <v>704</v>
      </c>
      <c r="E91" s="14" t="s">
        <v>705</v>
      </c>
      <c r="F91" s="14" t="s">
        <v>706</v>
      </c>
      <c r="G91" s="14" t="s">
        <v>530</v>
      </c>
      <c r="H91" s="14" t="s">
        <v>707</v>
      </c>
      <c r="I91" s="14" t="s">
        <v>17</v>
      </c>
      <c r="J91" s="14" t="s">
        <v>332</v>
      </c>
      <c r="K91" s="14" t="s">
        <v>19</v>
      </c>
      <c r="L91" s="14" t="s">
        <v>20</v>
      </c>
      <c r="M91" s="14" t="s">
        <v>25</v>
      </c>
      <c r="N91" s="14" t="s">
        <v>316</v>
      </c>
      <c r="O91" s="15">
        <v>3.7</v>
      </c>
      <c r="P91" s="14" t="s">
        <v>317</v>
      </c>
      <c r="Q91" s="14" t="s">
        <v>673</v>
      </c>
      <c r="R91" s="14" t="s">
        <v>674</v>
      </c>
    </row>
    <row r="92" spans="1:18" x14ac:dyDescent="0.3">
      <c r="A92" s="16" t="s">
        <v>212</v>
      </c>
      <c r="B92" s="17" t="s">
        <v>308</v>
      </c>
      <c r="C92" s="17" t="s">
        <v>708</v>
      </c>
      <c r="D92" s="17" t="s">
        <v>709</v>
      </c>
      <c r="E92" s="17" t="s">
        <v>710</v>
      </c>
      <c r="F92" s="17" t="s">
        <v>323</v>
      </c>
      <c r="G92" s="17" t="s">
        <v>324</v>
      </c>
      <c r="H92" s="17" t="s">
        <v>470</v>
      </c>
      <c r="I92" s="17" t="s">
        <v>17</v>
      </c>
      <c r="J92" s="17" t="s">
        <v>362</v>
      </c>
      <c r="K92" s="17" t="s">
        <v>19</v>
      </c>
      <c r="L92" s="17" t="s">
        <v>214</v>
      </c>
      <c r="M92" s="17" t="s">
        <v>215</v>
      </c>
      <c r="N92" s="17" t="s">
        <v>316</v>
      </c>
      <c r="O92" s="12">
        <v>3.2</v>
      </c>
      <c r="P92" s="17" t="s">
        <v>22</v>
      </c>
      <c r="Q92" s="17" t="s">
        <v>673</v>
      </c>
      <c r="R92" s="17" t="s">
        <v>674</v>
      </c>
    </row>
    <row r="93" spans="1:18" x14ac:dyDescent="0.3">
      <c r="A93" s="13" t="s">
        <v>216</v>
      </c>
      <c r="B93" s="14" t="s">
        <v>308</v>
      </c>
      <c r="C93" s="14" t="s">
        <v>711</v>
      </c>
      <c r="D93" s="14" t="s">
        <v>712</v>
      </c>
      <c r="E93" s="14" t="s">
        <v>713</v>
      </c>
      <c r="F93" s="14" t="s">
        <v>351</v>
      </c>
      <c r="G93" s="14" t="s">
        <v>475</v>
      </c>
      <c r="H93" s="14" t="s">
        <v>554</v>
      </c>
      <c r="I93" s="14" t="s">
        <v>17</v>
      </c>
      <c r="J93" s="14" t="s">
        <v>362</v>
      </c>
      <c r="K93" s="14" t="s">
        <v>19</v>
      </c>
      <c r="L93" s="14" t="s">
        <v>20</v>
      </c>
      <c r="M93" s="14" t="s">
        <v>21</v>
      </c>
      <c r="N93" s="14" t="s">
        <v>316</v>
      </c>
      <c r="O93" s="15">
        <v>3.2</v>
      </c>
      <c r="P93" s="14" t="s">
        <v>317</v>
      </c>
      <c r="Q93" s="14" t="s">
        <v>673</v>
      </c>
      <c r="R93" s="14" t="s">
        <v>674</v>
      </c>
    </row>
    <row r="94" spans="1:18" x14ac:dyDescent="0.3">
      <c r="A94" s="16" t="s">
        <v>218</v>
      </c>
      <c r="B94" s="17" t="s">
        <v>308</v>
      </c>
      <c r="C94" s="17" t="s">
        <v>397</v>
      </c>
      <c r="D94" s="17" t="s">
        <v>714</v>
      </c>
      <c r="E94" s="17" t="s">
        <v>399</v>
      </c>
      <c r="F94" s="17" t="s">
        <v>323</v>
      </c>
      <c r="G94" s="17" t="s">
        <v>400</v>
      </c>
      <c r="H94" s="17" t="s">
        <v>401</v>
      </c>
      <c r="I94" s="17" t="s">
        <v>32</v>
      </c>
      <c r="J94" s="17" t="s">
        <v>315</v>
      </c>
      <c r="K94" s="17" t="s">
        <v>19</v>
      </c>
      <c r="L94" s="17" t="s">
        <v>29</v>
      </c>
      <c r="M94" s="17" t="s">
        <v>25</v>
      </c>
      <c r="N94" s="17" t="s">
        <v>316</v>
      </c>
      <c r="O94" s="12">
        <v>3.2</v>
      </c>
      <c r="P94" s="17" t="s">
        <v>402</v>
      </c>
      <c r="Q94" s="17" t="s">
        <v>673</v>
      </c>
      <c r="R94" s="17" t="s">
        <v>674</v>
      </c>
    </row>
    <row r="95" spans="1:18" x14ac:dyDescent="0.3">
      <c r="A95" s="13" t="s">
        <v>219</v>
      </c>
      <c r="B95" s="14" t="s">
        <v>308</v>
      </c>
      <c r="C95" s="14" t="s">
        <v>715</v>
      </c>
      <c r="D95" s="14" t="s">
        <v>716</v>
      </c>
      <c r="E95" s="14" t="s">
        <v>717</v>
      </c>
      <c r="F95" s="14" t="s">
        <v>718</v>
      </c>
      <c r="G95" s="14" t="s">
        <v>719</v>
      </c>
      <c r="H95" s="14" t="s">
        <v>325</v>
      </c>
      <c r="I95" s="14" t="s">
        <v>32</v>
      </c>
      <c r="J95" s="14" t="s">
        <v>315</v>
      </c>
      <c r="K95" s="14" t="s">
        <v>19</v>
      </c>
      <c r="L95" s="14" t="s">
        <v>20</v>
      </c>
      <c r="M95" s="14" t="s">
        <v>33</v>
      </c>
      <c r="N95" s="14" t="s">
        <v>316</v>
      </c>
      <c r="O95" s="15">
        <v>3.2</v>
      </c>
      <c r="P95" s="14" t="s">
        <v>317</v>
      </c>
      <c r="Q95" s="14" t="s">
        <v>673</v>
      </c>
      <c r="R95" s="14" t="s">
        <v>674</v>
      </c>
    </row>
    <row r="96" spans="1:18" x14ac:dyDescent="0.3">
      <c r="A96" s="16" t="s">
        <v>221</v>
      </c>
      <c r="B96" s="17" t="s">
        <v>308</v>
      </c>
      <c r="C96" s="17" t="s">
        <v>720</v>
      </c>
      <c r="D96" s="17" t="s">
        <v>721</v>
      </c>
      <c r="E96" s="17" t="s">
        <v>722</v>
      </c>
      <c r="F96" s="17" t="s">
        <v>329</v>
      </c>
      <c r="G96" s="17" t="s">
        <v>330</v>
      </c>
      <c r="H96" s="17" t="s">
        <v>331</v>
      </c>
      <c r="I96" s="17" t="s">
        <v>32</v>
      </c>
      <c r="J96" s="17" t="s">
        <v>315</v>
      </c>
      <c r="K96" s="17" t="s">
        <v>19</v>
      </c>
      <c r="L96" s="17" t="s">
        <v>29</v>
      </c>
      <c r="M96" s="17" t="s">
        <v>21</v>
      </c>
      <c r="N96" s="17" t="s">
        <v>316</v>
      </c>
      <c r="O96" s="12">
        <v>2.5</v>
      </c>
      <c r="P96" s="17" t="s">
        <v>317</v>
      </c>
      <c r="Q96" s="17" t="s">
        <v>673</v>
      </c>
      <c r="R96" s="17" t="s">
        <v>674</v>
      </c>
    </row>
    <row r="97" spans="1:18" x14ac:dyDescent="0.3">
      <c r="A97" s="13" t="s">
        <v>223</v>
      </c>
      <c r="B97" s="14" t="s">
        <v>308</v>
      </c>
      <c r="C97" s="14" t="s">
        <v>723</v>
      </c>
      <c r="D97" s="14" t="s">
        <v>724</v>
      </c>
      <c r="E97" s="14" t="s">
        <v>725</v>
      </c>
      <c r="F97" s="14" t="s">
        <v>351</v>
      </c>
      <c r="G97" s="14" t="s">
        <v>415</v>
      </c>
      <c r="H97" s="14" t="s">
        <v>331</v>
      </c>
      <c r="I97" s="14" t="s">
        <v>17</v>
      </c>
      <c r="J97" s="14" t="s">
        <v>315</v>
      </c>
      <c r="K97" s="14" t="s">
        <v>19</v>
      </c>
      <c r="L97" s="14" t="s">
        <v>20</v>
      </c>
      <c r="M97" s="14" t="s">
        <v>25</v>
      </c>
      <c r="N97" s="14" t="s">
        <v>316</v>
      </c>
      <c r="O97" s="15">
        <v>3.2</v>
      </c>
      <c r="P97" s="14" t="s">
        <v>317</v>
      </c>
      <c r="Q97" s="14" t="s">
        <v>673</v>
      </c>
      <c r="R97" s="14" t="s">
        <v>674</v>
      </c>
    </row>
    <row r="98" spans="1:18" x14ac:dyDescent="0.3">
      <c r="A98" s="16" t="s">
        <v>225</v>
      </c>
      <c r="B98" s="17" t="s">
        <v>308</v>
      </c>
      <c r="C98" s="17" t="s">
        <v>609</v>
      </c>
      <c r="D98" s="17" t="s">
        <v>726</v>
      </c>
      <c r="E98" s="17" t="s">
        <v>611</v>
      </c>
      <c r="F98" s="17" t="s">
        <v>329</v>
      </c>
      <c r="G98" s="17" t="s">
        <v>648</v>
      </c>
      <c r="H98" s="17" t="s">
        <v>621</v>
      </c>
      <c r="I98" s="17" t="s">
        <v>17</v>
      </c>
      <c r="J98" s="17" t="s">
        <v>315</v>
      </c>
      <c r="K98" s="17" t="s">
        <v>19</v>
      </c>
      <c r="L98" s="17" t="s">
        <v>29</v>
      </c>
      <c r="M98" s="17" t="s">
        <v>33</v>
      </c>
      <c r="N98" s="17" t="s">
        <v>316</v>
      </c>
      <c r="O98" s="12">
        <v>3.2</v>
      </c>
      <c r="P98" s="17" t="s">
        <v>22</v>
      </c>
      <c r="Q98" s="17" t="s">
        <v>673</v>
      </c>
      <c r="R98" s="17" t="s">
        <v>674</v>
      </c>
    </row>
    <row r="99" spans="1:18" x14ac:dyDescent="0.3">
      <c r="A99" s="13" t="s">
        <v>226</v>
      </c>
      <c r="B99" s="14" t="s">
        <v>308</v>
      </c>
      <c r="C99" s="14" t="s">
        <v>727</v>
      </c>
      <c r="D99" s="14" t="s">
        <v>728</v>
      </c>
      <c r="E99" s="14" t="s">
        <v>729</v>
      </c>
      <c r="F99" s="14" t="s">
        <v>486</v>
      </c>
      <c r="G99" s="14" t="s">
        <v>672</v>
      </c>
      <c r="H99" s="14" t="s">
        <v>730</v>
      </c>
      <c r="I99" s="14" t="s">
        <v>17</v>
      </c>
      <c r="J99" s="14" t="s">
        <v>396</v>
      </c>
      <c r="K99" s="14" t="s">
        <v>19</v>
      </c>
      <c r="L99" s="14" t="s">
        <v>29</v>
      </c>
      <c r="M99" s="14" t="s">
        <v>21</v>
      </c>
      <c r="N99" s="14" t="s">
        <v>316</v>
      </c>
      <c r="O99" s="15">
        <v>1</v>
      </c>
      <c r="P99" s="14" t="s">
        <v>317</v>
      </c>
      <c r="Q99" s="14" t="s">
        <v>673</v>
      </c>
      <c r="R99" s="14" t="s">
        <v>674</v>
      </c>
    </row>
    <row r="100" spans="1:18" x14ac:dyDescent="0.3">
      <c r="A100" s="16" t="s">
        <v>228</v>
      </c>
      <c r="B100" s="17" t="s">
        <v>308</v>
      </c>
      <c r="C100" s="17" t="s">
        <v>731</v>
      </c>
      <c r="D100" s="17" t="s">
        <v>732</v>
      </c>
      <c r="E100" s="17" t="s">
        <v>733</v>
      </c>
      <c r="F100" s="17" t="s">
        <v>351</v>
      </c>
      <c r="G100" s="17" t="s">
        <v>415</v>
      </c>
      <c r="H100" s="17" t="s">
        <v>331</v>
      </c>
      <c r="I100" s="17" t="s">
        <v>32</v>
      </c>
      <c r="J100" s="17" t="s">
        <v>315</v>
      </c>
      <c r="K100" s="17" t="s">
        <v>19</v>
      </c>
      <c r="L100" s="17" t="s">
        <v>20</v>
      </c>
      <c r="M100" s="17" t="s">
        <v>33</v>
      </c>
      <c r="N100" s="17" t="s">
        <v>316</v>
      </c>
      <c r="O100" s="12">
        <v>4.3</v>
      </c>
      <c r="P100" s="17" t="s">
        <v>22</v>
      </c>
      <c r="Q100" s="17" t="s">
        <v>673</v>
      </c>
      <c r="R100" s="17" t="s">
        <v>674</v>
      </c>
    </row>
    <row r="101" spans="1:18" x14ac:dyDescent="0.3">
      <c r="A101" s="13" t="s">
        <v>230</v>
      </c>
      <c r="B101" s="14" t="s">
        <v>308</v>
      </c>
      <c r="C101" s="14" t="s">
        <v>606</v>
      </c>
      <c r="D101" s="14" t="s">
        <v>734</v>
      </c>
      <c r="E101" s="14" t="s">
        <v>608</v>
      </c>
      <c r="F101" s="14" t="s">
        <v>329</v>
      </c>
      <c r="G101" s="14" t="s">
        <v>330</v>
      </c>
      <c r="H101" s="14" t="s">
        <v>331</v>
      </c>
      <c r="I101" s="14" t="s">
        <v>32</v>
      </c>
      <c r="J101" s="14" t="s">
        <v>315</v>
      </c>
      <c r="K101" s="14" t="s">
        <v>19</v>
      </c>
      <c r="L101" s="14" t="s">
        <v>20</v>
      </c>
      <c r="M101" s="14" t="s">
        <v>33</v>
      </c>
      <c r="N101" s="14" t="s">
        <v>316</v>
      </c>
      <c r="O101" s="15">
        <v>4.7</v>
      </c>
      <c r="P101" s="14" t="s">
        <v>22</v>
      </c>
      <c r="Q101" s="14" t="s">
        <v>673</v>
      </c>
      <c r="R101" s="14" t="s">
        <v>674</v>
      </c>
    </row>
    <row r="102" spans="1:18" x14ac:dyDescent="0.3">
      <c r="A102" s="16" t="s">
        <v>231</v>
      </c>
      <c r="B102" s="17" t="s">
        <v>308</v>
      </c>
      <c r="C102" s="17" t="s">
        <v>735</v>
      </c>
      <c r="D102" s="17" t="s">
        <v>736</v>
      </c>
      <c r="E102" s="17" t="s">
        <v>737</v>
      </c>
      <c r="F102" s="17" t="s">
        <v>323</v>
      </c>
      <c r="G102" s="17" t="s">
        <v>425</v>
      </c>
      <c r="H102" s="17" t="s">
        <v>518</v>
      </c>
      <c r="I102" s="17" t="s">
        <v>17</v>
      </c>
      <c r="J102" s="17" t="s">
        <v>315</v>
      </c>
      <c r="K102" s="17" t="s">
        <v>19</v>
      </c>
      <c r="L102" s="17" t="s">
        <v>29</v>
      </c>
      <c r="M102" s="17" t="s">
        <v>25</v>
      </c>
      <c r="N102" s="17" t="s">
        <v>316</v>
      </c>
      <c r="O102" s="12">
        <v>3.2</v>
      </c>
      <c r="P102" s="17" t="s">
        <v>317</v>
      </c>
      <c r="Q102" s="17" t="s">
        <v>673</v>
      </c>
      <c r="R102" s="17" t="s">
        <v>674</v>
      </c>
    </row>
    <row r="103" spans="1:18" x14ac:dyDescent="0.3">
      <c r="A103" s="13" t="s">
        <v>233</v>
      </c>
      <c r="B103" s="14" t="s">
        <v>308</v>
      </c>
      <c r="C103" s="14" t="s">
        <v>738</v>
      </c>
      <c r="D103" s="14" t="s">
        <v>739</v>
      </c>
      <c r="E103" s="14" t="s">
        <v>740</v>
      </c>
      <c r="F103" s="14" t="s">
        <v>741</v>
      </c>
      <c r="G103" s="14" t="s">
        <v>420</v>
      </c>
      <c r="H103" s="14" t="s">
        <v>628</v>
      </c>
      <c r="I103" s="14" t="s">
        <v>17</v>
      </c>
      <c r="J103" s="14" t="s">
        <v>362</v>
      </c>
      <c r="K103" s="14" t="s">
        <v>19</v>
      </c>
      <c r="L103" s="14" t="s">
        <v>29</v>
      </c>
      <c r="M103" s="14" t="s">
        <v>84</v>
      </c>
      <c r="N103" s="14" t="s">
        <v>316</v>
      </c>
      <c r="O103" s="15">
        <v>3.1</v>
      </c>
      <c r="P103" s="14" t="s">
        <v>317</v>
      </c>
      <c r="Q103" s="14" t="s">
        <v>673</v>
      </c>
      <c r="R103" s="14" t="s">
        <v>674</v>
      </c>
    </row>
    <row r="104" spans="1:18" x14ac:dyDescent="0.3">
      <c r="A104" s="16" t="s">
        <v>235</v>
      </c>
      <c r="B104" s="17" t="s">
        <v>308</v>
      </c>
      <c r="C104" s="17" t="s">
        <v>742</v>
      </c>
      <c r="D104" s="17" t="s">
        <v>743</v>
      </c>
      <c r="E104" s="17" t="s">
        <v>744</v>
      </c>
      <c r="F104" s="17" t="s">
        <v>347</v>
      </c>
      <c r="G104" s="17" t="s">
        <v>719</v>
      </c>
      <c r="H104" s="17" t="s">
        <v>495</v>
      </c>
      <c r="I104" s="17" t="s">
        <v>17</v>
      </c>
      <c r="J104" s="17" t="s">
        <v>332</v>
      </c>
      <c r="K104" s="17" t="s">
        <v>19</v>
      </c>
      <c r="L104" s="17" t="s">
        <v>20</v>
      </c>
      <c r="M104" s="17" t="s">
        <v>21</v>
      </c>
      <c r="N104" s="17" t="s">
        <v>316</v>
      </c>
      <c r="O104" s="12">
        <v>3.2</v>
      </c>
      <c r="P104" s="17" t="s">
        <v>317</v>
      </c>
      <c r="Q104" s="17" t="s">
        <v>673</v>
      </c>
      <c r="R104" s="17" t="s">
        <v>674</v>
      </c>
    </row>
    <row r="105" spans="1:18" x14ac:dyDescent="0.3">
      <c r="A105" s="13" t="s">
        <v>237</v>
      </c>
      <c r="B105" s="14" t="s">
        <v>308</v>
      </c>
      <c r="C105" s="14" t="s">
        <v>630</v>
      </c>
      <c r="D105" s="14" t="s">
        <v>745</v>
      </c>
      <c r="E105" s="14" t="s">
        <v>632</v>
      </c>
      <c r="F105" s="14" t="s">
        <v>347</v>
      </c>
      <c r="G105" s="14" t="s">
        <v>746</v>
      </c>
      <c r="H105" s="14" t="s">
        <v>331</v>
      </c>
      <c r="I105" s="14" t="s">
        <v>32</v>
      </c>
      <c r="J105" s="14" t="s">
        <v>315</v>
      </c>
      <c r="K105" s="14" t="s">
        <v>19</v>
      </c>
      <c r="L105" s="14" t="s">
        <v>20</v>
      </c>
      <c r="M105" s="14" t="s">
        <v>33</v>
      </c>
      <c r="N105" s="14" t="s">
        <v>316</v>
      </c>
      <c r="O105" s="15">
        <v>4.3</v>
      </c>
      <c r="P105" s="14" t="s">
        <v>22</v>
      </c>
      <c r="Q105" s="14" t="s">
        <v>673</v>
      </c>
      <c r="R105" s="14" t="s">
        <v>674</v>
      </c>
    </row>
    <row r="106" spans="1:18" x14ac:dyDescent="0.3">
      <c r="A106" s="16" t="s">
        <v>238</v>
      </c>
      <c r="B106" s="17" t="s">
        <v>308</v>
      </c>
      <c r="C106" s="17" t="s">
        <v>747</v>
      </c>
      <c r="D106" s="17" t="s">
        <v>748</v>
      </c>
      <c r="E106" s="17" t="s">
        <v>749</v>
      </c>
      <c r="F106" s="17" t="s">
        <v>750</v>
      </c>
      <c r="G106" s="17" t="s">
        <v>534</v>
      </c>
      <c r="H106" s="17" t="s">
        <v>751</v>
      </c>
      <c r="I106" s="17" t="s">
        <v>17</v>
      </c>
      <c r="J106" s="17" t="s">
        <v>358</v>
      </c>
      <c r="K106" s="17" t="s">
        <v>19</v>
      </c>
      <c r="L106" s="17" t="s">
        <v>214</v>
      </c>
      <c r="M106" s="17" t="s">
        <v>25</v>
      </c>
      <c r="N106" s="17" t="s">
        <v>316</v>
      </c>
      <c r="O106" s="12">
        <v>3.2</v>
      </c>
      <c r="P106" s="17" t="s">
        <v>317</v>
      </c>
      <c r="Q106" s="17" t="s">
        <v>673</v>
      </c>
      <c r="R106" s="17" t="s">
        <v>674</v>
      </c>
    </row>
    <row r="107" spans="1:18" x14ac:dyDescent="0.3">
      <c r="A107" s="13" t="s">
        <v>240</v>
      </c>
      <c r="B107" s="14" t="s">
        <v>308</v>
      </c>
      <c r="C107" s="14" t="s">
        <v>752</v>
      </c>
      <c r="D107" s="14" t="s">
        <v>753</v>
      </c>
      <c r="E107" s="14" t="s">
        <v>754</v>
      </c>
      <c r="F107" s="14" t="s">
        <v>356</v>
      </c>
      <c r="G107" s="14" t="s">
        <v>357</v>
      </c>
      <c r="H107" s="14" t="s">
        <v>401</v>
      </c>
      <c r="I107" s="14" t="s">
        <v>17</v>
      </c>
      <c r="J107" s="14" t="s">
        <v>315</v>
      </c>
      <c r="K107" s="14" t="s">
        <v>19</v>
      </c>
      <c r="L107" s="14" t="s">
        <v>29</v>
      </c>
      <c r="M107" s="14" t="s">
        <v>33</v>
      </c>
      <c r="N107" s="14" t="s">
        <v>316</v>
      </c>
      <c r="O107" s="15">
        <v>3.2</v>
      </c>
      <c r="P107" s="14" t="s">
        <v>317</v>
      </c>
      <c r="Q107" s="14" t="s">
        <v>673</v>
      </c>
      <c r="R107" s="14" t="s">
        <v>674</v>
      </c>
    </row>
    <row r="108" spans="1:18" x14ac:dyDescent="0.3">
      <c r="A108" s="16" t="s">
        <v>242</v>
      </c>
      <c r="B108" s="17" t="s">
        <v>308</v>
      </c>
      <c r="C108" s="17" t="s">
        <v>755</v>
      </c>
      <c r="D108" s="17" t="s">
        <v>756</v>
      </c>
      <c r="E108" s="17" t="s">
        <v>757</v>
      </c>
      <c r="F108" s="17" t="s">
        <v>758</v>
      </c>
      <c r="G108" s="17" t="s">
        <v>679</v>
      </c>
      <c r="H108" s="17" t="s">
        <v>476</v>
      </c>
      <c r="I108" s="17" t="s">
        <v>17</v>
      </c>
      <c r="J108" s="17" t="s">
        <v>332</v>
      </c>
      <c r="K108" s="17" t="s">
        <v>19</v>
      </c>
      <c r="L108" s="17" t="s">
        <v>20</v>
      </c>
      <c r="M108" s="17" t="s">
        <v>21</v>
      </c>
      <c r="N108" s="17" t="s">
        <v>316</v>
      </c>
      <c r="O108" s="12">
        <v>3.2</v>
      </c>
      <c r="P108" s="17" t="s">
        <v>22</v>
      </c>
      <c r="Q108" s="17" t="s">
        <v>673</v>
      </c>
      <c r="R108" s="17" t="s">
        <v>674</v>
      </c>
    </row>
    <row r="109" spans="1:18" x14ac:dyDescent="0.3">
      <c r="A109" s="13" t="s">
        <v>244</v>
      </c>
      <c r="B109" s="14" t="s">
        <v>308</v>
      </c>
      <c r="C109" s="14" t="s">
        <v>759</v>
      </c>
      <c r="D109" s="14" t="s">
        <v>760</v>
      </c>
      <c r="E109" s="14" t="s">
        <v>761</v>
      </c>
      <c r="F109" s="14" t="s">
        <v>762</v>
      </c>
      <c r="G109" s="14" t="s">
        <v>763</v>
      </c>
      <c r="H109" s="14" t="s">
        <v>621</v>
      </c>
      <c r="I109" s="14" t="s">
        <v>17</v>
      </c>
      <c r="J109" s="14" t="s">
        <v>315</v>
      </c>
      <c r="K109" s="14" t="s">
        <v>19</v>
      </c>
      <c r="L109" s="14" t="s">
        <v>20</v>
      </c>
      <c r="M109" s="14" t="s">
        <v>25</v>
      </c>
      <c r="N109" s="14" t="s">
        <v>316</v>
      </c>
      <c r="O109" s="15">
        <v>3.2</v>
      </c>
      <c r="P109" s="14" t="s">
        <v>22</v>
      </c>
      <c r="Q109" s="14" t="s">
        <v>673</v>
      </c>
      <c r="R109" s="14" t="s">
        <v>674</v>
      </c>
    </row>
    <row r="110" spans="1:18" x14ac:dyDescent="0.3">
      <c r="A110" s="16" t="s">
        <v>246</v>
      </c>
      <c r="B110" s="17" t="s">
        <v>308</v>
      </c>
      <c r="C110" s="17" t="s">
        <v>764</v>
      </c>
      <c r="D110" s="17" t="s">
        <v>765</v>
      </c>
      <c r="E110" s="17" t="s">
        <v>766</v>
      </c>
      <c r="F110" s="17" t="s">
        <v>329</v>
      </c>
      <c r="G110" s="17" t="s">
        <v>648</v>
      </c>
      <c r="H110" s="17" t="s">
        <v>698</v>
      </c>
      <c r="I110" s="17" t="s">
        <v>17</v>
      </c>
      <c r="J110" s="17" t="s">
        <v>358</v>
      </c>
      <c r="K110" s="17" t="s">
        <v>19</v>
      </c>
      <c r="L110" s="17" t="s">
        <v>20</v>
      </c>
      <c r="M110" s="17" t="s">
        <v>33</v>
      </c>
      <c r="N110" s="17" t="s">
        <v>316</v>
      </c>
      <c r="O110" s="12">
        <v>4</v>
      </c>
      <c r="P110" s="17" t="s">
        <v>22</v>
      </c>
      <c r="Q110" s="17" t="s">
        <v>673</v>
      </c>
      <c r="R110" s="17" t="s">
        <v>674</v>
      </c>
    </row>
    <row r="111" spans="1:18" x14ac:dyDescent="0.3">
      <c r="A111" s="13" t="s">
        <v>248</v>
      </c>
      <c r="B111" s="14" t="s">
        <v>308</v>
      </c>
      <c r="C111" s="14" t="s">
        <v>767</v>
      </c>
      <c r="D111" s="14" t="s">
        <v>768</v>
      </c>
      <c r="E111" s="14" t="s">
        <v>769</v>
      </c>
      <c r="F111" s="14" t="s">
        <v>351</v>
      </c>
      <c r="G111" s="14" t="s">
        <v>770</v>
      </c>
      <c r="H111" s="14" t="s">
        <v>771</v>
      </c>
      <c r="I111" s="14" t="s">
        <v>17</v>
      </c>
      <c r="J111" s="14" t="s">
        <v>315</v>
      </c>
      <c r="K111" s="14" t="s">
        <v>19</v>
      </c>
      <c r="L111" s="14" t="s">
        <v>29</v>
      </c>
      <c r="M111" s="14" t="s">
        <v>21</v>
      </c>
      <c r="N111" s="14" t="s">
        <v>316</v>
      </c>
      <c r="O111" s="15">
        <v>3.2</v>
      </c>
      <c r="P111" s="14" t="s">
        <v>22</v>
      </c>
      <c r="Q111" s="14" t="s">
        <v>673</v>
      </c>
      <c r="R111" s="14" t="s">
        <v>674</v>
      </c>
    </row>
    <row r="112" spans="1:18" x14ac:dyDescent="0.3">
      <c r="A112" s="16" t="s">
        <v>250</v>
      </c>
      <c r="B112" s="17" t="s">
        <v>308</v>
      </c>
      <c r="C112" s="17" t="s">
        <v>483</v>
      </c>
      <c r="D112" s="17" t="s">
        <v>772</v>
      </c>
      <c r="E112" s="17" t="s">
        <v>485</v>
      </c>
      <c r="F112" s="17" t="s">
        <v>486</v>
      </c>
      <c r="G112" s="17" t="s">
        <v>462</v>
      </c>
      <c r="H112" s="17" t="s">
        <v>337</v>
      </c>
      <c r="I112" s="17" t="s">
        <v>17</v>
      </c>
      <c r="J112" s="17" t="s">
        <v>362</v>
      </c>
      <c r="K112" s="17" t="s">
        <v>19</v>
      </c>
      <c r="L112" s="17" t="s">
        <v>20</v>
      </c>
      <c r="M112" s="17" t="s">
        <v>21</v>
      </c>
      <c r="N112" s="17" t="s">
        <v>390</v>
      </c>
      <c r="O112" s="12">
        <v>3.2</v>
      </c>
      <c r="P112" s="17" t="s">
        <v>317</v>
      </c>
      <c r="Q112" s="17" t="s">
        <v>673</v>
      </c>
      <c r="R112" s="17" t="s">
        <v>674</v>
      </c>
    </row>
    <row r="113" spans="1:18" x14ac:dyDescent="0.3">
      <c r="A113" s="13" t="s">
        <v>251</v>
      </c>
      <c r="B113" s="14" t="s">
        <v>308</v>
      </c>
      <c r="C113" s="14" t="s">
        <v>773</v>
      </c>
      <c r="D113" s="14" t="s">
        <v>774</v>
      </c>
      <c r="E113" s="14" t="s">
        <v>775</v>
      </c>
      <c r="F113" s="14" t="s">
        <v>351</v>
      </c>
      <c r="G113" s="14" t="s">
        <v>352</v>
      </c>
      <c r="H113" s="14" t="s">
        <v>337</v>
      </c>
      <c r="I113" s="14" t="s">
        <v>17</v>
      </c>
      <c r="J113" s="14" t="s">
        <v>315</v>
      </c>
      <c r="K113" s="14" t="s">
        <v>19</v>
      </c>
      <c r="L113" s="14" t="s">
        <v>29</v>
      </c>
      <c r="M113" s="14" t="s">
        <v>21</v>
      </c>
      <c r="N113" s="14" t="s">
        <v>316</v>
      </c>
      <c r="O113" s="15">
        <v>3.2</v>
      </c>
      <c r="P113" s="14" t="s">
        <v>22</v>
      </c>
      <c r="Q113" s="14" t="s">
        <v>673</v>
      </c>
      <c r="R113" s="14" t="s">
        <v>674</v>
      </c>
    </row>
    <row r="114" spans="1:18" x14ac:dyDescent="0.3">
      <c r="A114" s="16" t="s">
        <v>253</v>
      </c>
      <c r="B114" s="17" t="s">
        <v>308</v>
      </c>
      <c r="C114" s="17" t="s">
        <v>776</v>
      </c>
      <c r="D114" s="17" t="s">
        <v>777</v>
      </c>
      <c r="E114" s="17" t="s">
        <v>778</v>
      </c>
      <c r="F114" s="17" t="s">
        <v>779</v>
      </c>
      <c r="G114" s="17" t="s">
        <v>780</v>
      </c>
      <c r="H114" s="17" t="s">
        <v>432</v>
      </c>
      <c r="I114" s="17" t="s">
        <v>17</v>
      </c>
      <c r="J114" s="17" t="s">
        <v>315</v>
      </c>
      <c r="K114" s="17" t="s">
        <v>19</v>
      </c>
      <c r="L114" s="17" t="s">
        <v>20</v>
      </c>
      <c r="M114" s="17" t="s">
        <v>21</v>
      </c>
      <c r="N114" s="17" t="s">
        <v>316</v>
      </c>
      <c r="O114" s="12">
        <v>4.3</v>
      </c>
      <c r="P114" s="17" t="s">
        <v>317</v>
      </c>
      <c r="Q114" s="17" t="s">
        <v>673</v>
      </c>
      <c r="R114" s="17" t="s">
        <v>674</v>
      </c>
    </row>
    <row r="115" spans="1:18" x14ac:dyDescent="0.3">
      <c r="A115" s="13" t="s">
        <v>255</v>
      </c>
      <c r="B115" s="14" t="s">
        <v>308</v>
      </c>
      <c r="C115" s="14" t="s">
        <v>781</v>
      </c>
      <c r="D115" s="14" t="s">
        <v>782</v>
      </c>
      <c r="E115" s="14" t="s">
        <v>783</v>
      </c>
      <c r="F115" s="14" t="s">
        <v>481</v>
      </c>
      <c r="G115" s="14" t="s">
        <v>784</v>
      </c>
      <c r="H115" s="14" t="s">
        <v>526</v>
      </c>
      <c r="I115" s="14" t="s">
        <v>32</v>
      </c>
      <c r="J115" s="14" t="s">
        <v>785</v>
      </c>
      <c r="K115" s="14" t="s">
        <v>19</v>
      </c>
      <c r="L115" s="14" t="s">
        <v>29</v>
      </c>
      <c r="M115" s="14" t="s">
        <v>84</v>
      </c>
      <c r="N115" s="14" t="s">
        <v>316</v>
      </c>
      <c r="O115" s="15">
        <v>4.0999999999999996</v>
      </c>
      <c r="P115" s="14" t="s">
        <v>22</v>
      </c>
      <c r="Q115" s="14" t="s">
        <v>673</v>
      </c>
      <c r="R115" s="14" t="s">
        <v>674</v>
      </c>
    </row>
    <row r="116" spans="1:18" x14ac:dyDescent="0.3">
      <c r="A116" s="16" t="s">
        <v>258</v>
      </c>
      <c r="B116" s="17" t="s">
        <v>308</v>
      </c>
      <c r="C116" s="17" t="s">
        <v>786</v>
      </c>
      <c r="D116" s="17" t="s">
        <v>787</v>
      </c>
      <c r="E116" s="17" t="s">
        <v>788</v>
      </c>
      <c r="F116" s="17" t="s">
        <v>329</v>
      </c>
      <c r="G116" s="17" t="s">
        <v>425</v>
      </c>
      <c r="H116" s="17" t="s">
        <v>771</v>
      </c>
      <c r="I116" s="17" t="s">
        <v>17</v>
      </c>
      <c r="J116" s="17" t="s">
        <v>343</v>
      </c>
      <c r="K116" s="17" t="s">
        <v>19</v>
      </c>
      <c r="L116" s="17" t="s">
        <v>20</v>
      </c>
      <c r="M116" s="17" t="s">
        <v>84</v>
      </c>
      <c r="N116" s="17" t="s">
        <v>316</v>
      </c>
      <c r="O116" s="12">
        <v>3.2</v>
      </c>
      <c r="P116" s="17" t="s">
        <v>22</v>
      </c>
      <c r="Q116" s="17" t="s">
        <v>673</v>
      </c>
      <c r="R116" s="17" t="s">
        <v>674</v>
      </c>
    </row>
    <row r="117" spans="1:18" x14ac:dyDescent="0.3">
      <c r="A117" s="13" t="s">
        <v>260</v>
      </c>
      <c r="B117" s="14" t="s">
        <v>308</v>
      </c>
      <c r="C117" s="14" t="s">
        <v>789</v>
      </c>
      <c r="D117" s="14" t="s">
        <v>790</v>
      </c>
      <c r="E117" s="14" t="s">
        <v>791</v>
      </c>
      <c r="F117" s="14" t="s">
        <v>351</v>
      </c>
      <c r="G117" s="14" t="s">
        <v>475</v>
      </c>
      <c r="H117" s="14" t="s">
        <v>571</v>
      </c>
      <c r="I117" s="14" t="s">
        <v>17</v>
      </c>
      <c r="J117" s="14" t="s">
        <v>332</v>
      </c>
      <c r="K117" s="14" t="s">
        <v>19</v>
      </c>
      <c r="L117" s="14" t="s">
        <v>20</v>
      </c>
      <c r="M117" s="14" t="s">
        <v>25</v>
      </c>
      <c r="N117" s="14" t="s">
        <v>316</v>
      </c>
      <c r="O117" s="15">
        <v>3.2</v>
      </c>
      <c r="P117" s="14" t="s">
        <v>317</v>
      </c>
      <c r="Q117" s="14" t="s">
        <v>673</v>
      </c>
      <c r="R117" s="14" t="s">
        <v>674</v>
      </c>
    </row>
    <row r="118" spans="1:18" x14ac:dyDescent="0.3">
      <c r="A118" s="16" t="s">
        <v>262</v>
      </c>
      <c r="B118" s="17" t="s">
        <v>308</v>
      </c>
      <c r="C118" s="17" t="s">
        <v>333</v>
      </c>
      <c r="D118" s="17" t="s">
        <v>792</v>
      </c>
      <c r="E118" s="17" t="s">
        <v>335</v>
      </c>
      <c r="F118" s="17" t="s">
        <v>329</v>
      </c>
      <c r="G118" s="17" t="s">
        <v>336</v>
      </c>
      <c r="H118" s="17" t="s">
        <v>337</v>
      </c>
      <c r="I118" s="17" t="s">
        <v>32</v>
      </c>
      <c r="J118" s="17" t="s">
        <v>315</v>
      </c>
      <c r="K118" s="17" t="s">
        <v>19</v>
      </c>
      <c r="L118" s="17" t="s">
        <v>20</v>
      </c>
      <c r="M118" s="17" t="s">
        <v>33</v>
      </c>
      <c r="N118" s="17" t="s">
        <v>316</v>
      </c>
      <c r="O118" s="12">
        <v>3.2</v>
      </c>
      <c r="P118" s="17" t="s">
        <v>22</v>
      </c>
      <c r="Q118" s="17" t="s">
        <v>673</v>
      </c>
      <c r="R118" s="17" t="s">
        <v>674</v>
      </c>
    </row>
    <row r="119" spans="1:18" x14ac:dyDescent="0.3">
      <c r="A119" s="13" t="s">
        <v>263</v>
      </c>
      <c r="B119" s="14" t="s">
        <v>308</v>
      </c>
      <c r="C119" s="14" t="s">
        <v>793</v>
      </c>
      <c r="D119" s="14" t="s">
        <v>794</v>
      </c>
      <c r="E119" s="14" t="s">
        <v>795</v>
      </c>
      <c r="F119" s="14" t="s">
        <v>796</v>
      </c>
      <c r="G119" s="14" t="s">
        <v>400</v>
      </c>
      <c r="H119" s="14" t="s">
        <v>331</v>
      </c>
      <c r="I119" s="14" t="s">
        <v>17</v>
      </c>
      <c r="J119" s="14" t="s">
        <v>332</v>
      </c>
      <c r="K119" s="14" t="s">
        <v>19</v>
      </c>
      <c r="L119" s="14" t="s">
        <v>20</v>
      </c>
      <c r="M119" s="14" t="s">
        <v>25</v>
      </c>
      <c r="N119" s="14" t="s">
        <v>316</v>
      </c>
      <c r="O119" s="15">
        <v>2.5</v>
      </c>
      <c r="P119" s="14" t="s">
        <v>501</v>
      </c>
      <c r="Q119" s="14" t="s">
        <v>673</v>
      </c>
      <c r="R119" s="14" t="s">
        <v>674</v>
      </c>
    </row>
    <row r="120" spans="1:18" x14ac:dyDescent="0.3">
      <c r="A120" s="16" t="s">
        <v>265</v>
      </c>
      <c r="B120" s="17" t="s">
        <v>308</v>
      </c>
      <c r="C120" s="17" t="s">
        <v>797</v>
      </c>
      <c r="D120" s="17" t="s">
        <v>798</v>
      </c>
      <c r="E120" s="17" t="s">
        <v>799</v>
      </c>
      <c r="F120" s="17" t="s">
        <v>486</v>
      </c>
      <c r="G120" s="17" t="s">
        <v>800</v>
      </c>
      <c r="H120" s="17" t="s">
        <v>440</v>
      </c>
      <c r="I120" s="17" t="s">
        <v>17</v>
      </c>
      <c r="J120" s="17" t="s">
        <v>477</v>
      </c>
      <c r="K120" s="17" t="s">
        <v>19</v>
      </c>
      <c r="L120" s="17" t="s">
        <v>214</v>
      </c>
      <c r="M120" s="17" t="s">
        <v>84</v>
      </c>
      <c r="N120" s="17" t="s">
        <v>316</v>
      </c>
      <c r="O120" s="12">
        <v>3.2</v>
      </c>
      <c r="P120" s="17" t="s">
        <v>22</v>
      </c>
      <c r="Q120" s="17" t="s">
        <v>673</v>
      </c>
      <c r="R120" s="17" t="s">
        <v>674</v>
      </c>
    </row>
    <row r="121" spans="1:18" x14ac:dyDescent="0.3">
      <c r="A121" s="13" t="s">
        <v>267</v>
      </c>
      <c r="B121" s="14" t="s">
        <v>308</v>
      </c>
      <c r="C121" s="14" t="s">
        <v>801</v>
      </c>
      <c r="D121" s="14" t="s">
        <v>802</v>
      </c>
      <c r="E121" s="14" t="s">
        <v>803</v>
      </c>
      <c r="F121" s="14" t="s">
        <v>804</v>
      </c>
      <c r="G121" s="14" t="s">
        <v>509</v>
      </c>
      <c r="H121" s="14" t="s">
        <v>526</v>
      </c>
      <c r="I121" s="14" t="s">
        <v>32</v>
      </c>
      <c r="J121" s="14" t="s">
        <v>315</v>
      </c>
      <c r="K121" s="14" t="s">
        <v>19</v>
      </c>
      <c r="L121" s="14" t="s">
        <v>29</v>
      </c>
      <c r="M121" s="14" t="s">
        <v>33</v>
      </c>
      <c r="N121" s="14" t="s">
        <v>316</v>
      </c>
      <c r="O121" s="15">
        <v>3.2</v>
      </c>
      <c r="P121" s="14" t="s">
        <v>22</v>
      </c>
      <c r="Q121" s="14" t="s">
        <v>673</v>
      </c>
      <c r="R121" s="14" t="s">
        <v>674</v>
      </c>
    </row>
    <row r="122" spans="1:18" x14ac:dyDescent="0.3">
      <c r="A122" s="16" t="s">
        <v>269</v>
      </c>
      <c r="B122" s="17" t="s">
        <v>308</v>
      </c>
      <c r="C122" s="17" t="s">
        <v>442</v>
      </c>
      <c r="D122" s="17" t="s">
        <v>805</v>
      </c>
      <c r="E122" s="17" t="s">
        <v>444</v>
      </c>
      <c r="F122" s="17" t="s">
        <v>424</v>
      </c>
      <c r="G122" s="17" t="s">
        <v>445</v>
      </c>
      <c r="H122" s="17" t="s">
        <v>446</v>
      </c>
      <c r="I122" s="17" t="s">
        <v>32</v>
      </c>
      <c r="J122" s="17" t="s">
        <v>396</v>
      </c>
      <c r="K122" s="17" t="s">
        <v>19</v>
      </c>
      <c r="L122" s="17" t="s">
        <v>29</v>
      </c>
      <c r="M122" s="17" t="s">
        <v>84</v>
      </c>
      <c r="N122" s="17" t="s">
        <v>316</v>
      </c>
      <c r="O122" s="12">
        <v>3.2</v>
      </c>
      <c r="P122" s="17" t="s">
        <v>22</v>
      </c>
      <c r="Q122" s="17" t="s">
        <v>806</v>
      </c>
      <c r="R122" s="17" t="s">
        <v>807</v>
      </c>
    </row>
    <row r="123" spans="1:18" x14ac:dyDescent="0.3">
      <c r="A123" s="13" t="s">
        <v>270</v>
      </c>
      <c r="B123" s="14" t="s">
        <v>308</v>
      </c>
      <c r="C123" s="14" t="s">
        <v>808</v>
      </c>
      <c r="D123" s="14" t="s">
        <v>809</v>
      </c>
      <c r="E123" s="14" t="s">
        <v>810</v>
      </c>
      <c r="F123" s="14" t="s">
        <v>388</v>
      </c>
      <c r="G123" s="14" t="s">
        <v>352</v>
      </c>
      <c r="H123" s="14" t="s">
        <v>337</v>
      </c>
      <c r="I123" s="14" t="s">
        <v>32</v>
      </c>
      <c r="J123" s="14" t="s">
        <v>315</v>
      </c>
      <c r="K123" s="14" t="s">
        <v>19</v>
      </c>
      <c r="L123" s="14" t="s">
        <v>29</v>
      </c>
      <c r="M123" s="14" t="s">
        <v>21</v>
      </c>
      <c r="N123" s="14" t="s">
        <v>316</v>
      </c>
      <c r="O123" s="15">
        <v>3.2</v>
      </c>
      <c r="P123" s="14" t="s">
        <v>22</v>
      </c>
      <c r="Q123" s="14" t="s">
        <v>806</v>
      </c>
      <c r="R123" s="14" t="s">
        <v>807</v>
      </c>
    </row>
    <row r="124" spans="1:18" x14ac:dyDescent="0.3">
      <c r="A124" s="16" t="s">
        <v>272</v>
      </c>
      <c r="B124" s="17" t="s">
        <v>308</v>
      </c>
      <c r="C124" s="17" t="s">
        <v>797</v>
      </c>
      <c r="D124" s="17" t="s">
        <v>811</v>
      </c>
      <c r="E124" s="17" t="s">
        <v>799</v>
      </c>
      <c r="F124" s="17" t="s">
        <v>508</v>
      </c>
      <c r="G124" s="17" t="s">
        <v>812</v>
      </c>
      <c r="H124" s="17" t="s">
        <v>440</v>
      </c>
      <c r="I124" s="17" t="s">
        <v>17</v>
      </c>
      <c r="J124" s="17" t="s">
        <v>477</v>
      </c>
      <c r="K124" s="17" t="s">
        <v>19</v>
      </c>
      <c r="L124" s="17" t="s">
        <v>214</v>
      </c>
      <c r="M124" s="17" t="s">
        <v>84</v>
      </c>
      <c r="N124" s="17" t="s">
        <v>316</v>
      </c>
      <c r="O124" s="12">
        <v>3.2</v>
      </c>
      <c r="P124" s="17" t="s">
        <v>22</v>
      </c>
      <c r="Q124" s="17" t="s">
        <v>806</v>
      </c>
      <c r="R124" s="17" t="s">
        <v>807</v>
      </c>
    </row>
    <row r="125" spans="1:18" x14ac:dyDescent="0.3">
      <c r="A125" s="13" t="s">
        <v>273</v>
      </c>
      <c r="B125" s="14" t="s">
        <v>308</v>
      </c>
      <c r="C125" s="14" t="s">
        <v>813</v>
      </c>
      <c r="D125" s="14" t="s">
        <v>814</v>
      </c>
      <c r="E125" s="14" t="s">
        <v>815</v>
      </c>
      <c r="F125" s="14" t="s">
        <v>816</v>
      </c>
      <c r="G125" s="14" t="s">
        <v>655</v>
      </c>
      <c r="H125" s="14" t="s">
        <v>545</v>
      </c>
      <c r="I125" s="14" t="s">
        <v>17</v>
      </c>
      <c r="J125" s="14" t="s">
        <v>447</v>
      </c>
      <c r="K125" s="14" t="s">
        <v>19</v>
      </c>
      <c r="L125" s="14" t="s">
        <v>214</v>
      </c>
      <c r="M125" s="14" t="s">
        <v>84</v>
      </c>
      <c r="N125" s="14" t="s">
        <v>316</v>
      </c>
      <c r="O125" s="15">
        <v>3.2</v>
      </c>
      <c r="P125" s="14" t="s">
        <v>22</v>
      </c>
      <c r="Q125" s="14" t="s">
        <v>806</v>
      </c>
      <c r="R125" s="14" t="s">
        <v>807</v>
      </c>
    </row>
    <row r="126" spans="1:18" x14ac:dyDescent="0.3">
      <c r="A126" s="16" t="s">
        <v>275</v>
      </c>
      <c r="B126" s="17" t="s">
        <v>308</v>
      </c>
      <c r="C126" s="17" t="s">
        <v>817</v>
      </c>
      <c r="D126" s="17" t="s">
        <v>818</v>
      </c>
      <c r="E126" s="17" t="s">
        <v>819</v>
      </c>
      <c r="F126" s="17" t="s">
        <v>388</v>
      </c>
      <c r="G126" s="17" t="s">
        <v>509</v>
      </c>
      <c r="H126" s="17" t="s">
        <v>456</v>
      </c>
      <c r="I126" s="17" t="s">
        <v>32</v>
      </c>
      <c r="J126" s="17" t="s">
        <v>362</v>
      </c>
      <c r="K126" s="17" t="s">
        <v>19</v>
      </c>
      <c r="L126" s="17" t="s">
        <v>29</v>
      </c>
      <c r="M126" s="17" t="s">
        <v>21</v>
      </c>
      <c r="N126" s="17" t="s">
        <v>316</v>
      </c>
      <c r="O126" s="12">
        <v>3.2</v>
      </c>
      <c r="P126" s="17" t="s">
        <v>22</v>
      </c>
      <c r="Q126" s="17" t="s">
        <v>806</v>
      </c>
      <c r="R126" s="17" t="s">
        <v>807</v>
      </c>
    </row>
    <row r="127" spans="1:18" x14ac:dyDescent="0.3">
      <c r="A127" s="13" t="s">
        <v>277</v>
      </c>
      <c r="B127" s="14" t="s">
        <v>308</v>
      </c>
      <c r="C127" s="14" t="s">
        <v>820</v>
      </c>
      <c r="D127" s="14" t="s">
        <v>821</v>
      </c>
      <c r="E127" s="14" t="s">
        <v>822</v>
      </c>
      <c r="F127" s="14" t="s">
        <v>486</v>
      </c>
      <c r="G127" s="14" t="s">
        <v>770</v>
      </c>
      <c r="H127" s="14" t="s">
        <v>823</v>
      </c>
      <c r="I127" s="14" t="s">
        <v>17</v>
      </c>
      <c r="J127" s="14" t="s">
        <v>315</v>
      </c>
      <c r="K127" s="14" t="s">
        <v>19</v>
      </c>
      <c r="L127" s="14" t="s">
        <v>20</v>
      </c>
      <c r="M127" s="14" t="s">
        <v>33</v>
      </c>
      <c r="N127" s="14" t="s">
        <v>316</v>
      </c>
      <c r="O127" s="15">
        <v>3.2</v>
      </c>
      <c r="P127" s="14" t="s">
        <v>317</v>
      </c>
      <c r="Q127" s="14" t="s">
        <v>806</v>
      </c>
      <c r="R127" s="14" t="s">
        <v>807</v>
      </c>
    </row>
    <row r="128" spans="1:18" x14ac:dyDescent="0.3">
      <c r="A128" s="16" t="s">
        <v>279</v>
      </c>
      <c r="B128" s="17" t="s">
        <v>308</v>
      </c>
      <c r="C128" s="17" t="s">
        <v>824</v>
      </c>
      <c r="D128" s="17" t="s">
        <v>825</v>
      </c>
      <c r="E128" s="17" t="s">
        <v>826</v>
      </c>
      <c r="F128" s="17" t="s">
        <v>323</v>
      </c>
      <c r="G128" s="17" t="s">
        <v>400</v>
      </c>
      <c r="H128" s="17" t="s">
        <v>331</v>
      </c>
      <c r="I128" s="17" t="s">
        <v>17</v>
      </c>
      <c r="J128" s="17" t="s">
        <v>315</v>
      </c>
      <c r="K128" s="17" t="s">
        <v>19</v>
      </c>
      <c r="L128" s="17" t="s">
        <v>20</v>
      </c>
      <c r="M128" s="17" t="s">
        <v>25</v>
      </c>
      <c r="N128" s="17" t="s">
        <v>316</v>
      </c>
      <c r="O128" s="12">
        <v>3.2</v>
      </c>
      <c r="P128" s="17" t="s">
        <v>22</v>
      </c>
      <c r="Q128" s="17" t="s">
        <v>806</v>
      </c>
      <c r="R128" s="17" t="s">
        <v>807</v>
      </c>
    </row>
    <row r="129" spans="1:18" x14ac:dyDescent="0.3">
      <c r="A129" s="13" t="s">
        <v>281</v>
      </c>
      <c r="B129" s="14" t="s">
        <v>308</v>
      </c>
      <c r="C129" s="14" t="s">
        <v>827</v>
      </c>
      <c r="D129" s="14" t="s">
        <v>828</v>
      </c>
      <c r="E129" s="14" t="s">
        <v>829</v>
      </c>
      <c r="F129" s="14" t="s">
        <v>351</v>
      </c>
      <c r="G129" s="14" t="s">
        <v>509</v>
      </c>
      <c r="H129" s="14" t="s">
        <v>526</v>
      </c>
      <c r="I129" s="14" t="s">
        <v>32</v>
      </c>
      <c r="J129" s="14" t="s">
        <v>343</v>
      </c>
      <c r="K129" s="14" t="s">
        <v>19</v>
      </c>
      <c r="L129" s="14" t="s">
        <v>20</v>
      </c>
      <c r="M129" s="14" t="s">
        <v>33</v>
      </c>
      <c r="N129" s="14" t="s">
        <v>390</v>
      </c>
      <c r="O129" s="15">
        <v>3.2</v>
      </c>
      <c r="P129" s="14" t="s">
        <v>22</v>
      </c>
      <c r="Q129" s="14" t="s">
        <v>806</v>
      </c>
      <c r="R129" s="14" t="s">
        <v>807</v>
      </c>
    </row>
    <row r="130" spans="1:18" x14ac:dyDescent="0.3">
      <c r="A130" s="16" t="s">
        <v>283</v>
      </c>
      <c r="B130" s="17" t="s">
        <v>308</v>
      </c>
      <c r="C130" s="17" t="s">
        <v>830</v>
      </c>
      <c r="D130" s="17" t="s">
        <v>831</v>
      </c>
      <c r="E130" s="17" t="s">
        <v>832</v>
      </c>
      <c r="F130" s="17" t="s">
        <v>508</v>
      </c>
      <c r="G130" s="17" t="s">
        <v>833</v>
      </c>
      <c r="H130" s="17" t="s">
        <v>329</v>
      </c>
      <c r="I130" s="17" t="s">
        <v>17</v>
      </c>
      <c r="J130" s="17" t="s">
        <v>362</v>
      </c>
      <c r="K130" s="17" t="s">
        <v>19</v>
      </c>
      <c r="L130" s="17" t="s">
        <v>29</v>
      </c>
      <c r="M130" s="17" t="s">
        <v>84</v>
      </c>
      <c r="N130" s="17" t="s">
        <v>316</v>
      </c>
      <c r="O130" s="12">
        <v>3.5</v>
      </c>
      <c r="P130" s="17" t="s">
        <v>317</v>
      </c>
      <c r="Q130" s="17" t="s">
        <v>806</v>
      </c>
      <c r="R130" s="17" t="s">
        <v>807</v>
      </c>
    </row>
    <row r="131" spans="1:18" x14ac:dyDescent="0.3">
      <c r="A131" s="13" t="s">
        <v>285</v>
      </c>
      <c r="B131" s="14" t="s">
        <v>308</v>
      </c>
      <c r="C131" s="14" t="s">
        <v>834</v>
      </c>
      <c r="D131" s="14" t="s">
        <v>835</v>
      </c>
      <c r="E131" s="14" t="s">
        <v>836</v>
      </c>
      <c r="F131" s="14" t="s">
        <v>508</v>
      </c>
      <c r="G131" s="14" t="s">
        <v>837</v>
      </c>
      <c r="H131" s="14" t="s">
        <v>838</v>
      </c>
      <c r="I131" s="14" t="s">
        <v>17</v>
      </c>
      <c r="J131" s="14" t="s">
        <v>477</v>
      </c>
      <c r="K131" s="14" t="s">
        <v>19</v>
      </c>
      <c r="L131" s="14" t="s">
        <v>214</v>
      </c>
      <c r="M131" s="14" t="s">
        <v>84</v>
      </c>
      <c r="N131" s="14" t="s">
        <v>316</v>
      </c>
      <c r="O131" s="15">
        <v>3.2</v>
      </c>
      <c r="P131" s="14" t="s">
        <v>22</v>
      </c>
      <c r="Q131" s="14" t="s">
        <v>806</v>
      </c>
      <c r="R131" s="14" t="s">
        <v>807</v>
      </c>
    </row>
    <row r="132" spans="1:18" x14ac:dyDescent="0.3">
      <c r="A132" s="16" t="s">
        <v>287</v>
      </c>
      <c r="B132" s="17" t="s">
        <v>308</v>
      </c>
      <c r="C132" s="17" t="s">
        <v>839</v>
      </c>
      <c r="D132" s="17" t="s">
        <v>840</v>
      </c>
      <c r="E132" s="17" t="s">
        <v>841</v>
      </c>
      <c r="F132" s="17" t="s">
        <v>842</v>
      </c>
      <c r="G132" s="17" t="s">
        <v>420</v>
      </c>
      <c r="H132" s="17" t="s">
        <v>843</v>
      </c>
      <c r="I132" s="17" t="s">
        <v>17</v>
      </c>
      <c r="J132" s="17" t="s">
        <v>315</v>
      </c>
      <c r="K132" s="17" t="s">
        <v>19</v>
      </c>
      <c r="L132" s="17" t="s">
        <v>20</v>
      </c>
      <c r="M132" s="17" t="s">
        <v>33</v>
      </c>
      <c r="N132" s="17" t="s">
        <v>316</v>
      </c>
      <c r="O132" s="12">
        <v>3.2</v>
      </c>
      <c r="P132" s="17" t="s">
        <v>22</v>
      </c>
      <c r="Q132" s="17" t="s">
        <v>806</v>
      </c>
      <c r="R132" s="17" t="s">
        <v>807</v>
      </c>
    </row>
    <row r="133" spans="1:18" x14ac:dyDescent="0.3">
      <c r="A133" s="13" t="s">
        <v>289</v>
      </c>
      <c r="B133" s="14" t="s">
        <v>308</v>
      </c>
      <c r="C133" s="14" t="s">
        <v>844</v>
      </c>
      <c r="D133" s="14" t="s">
        <v>845</v>
      </c>
      <c r="E133" s="14" t="s">
        <v>846</v>
      </c>
      <c r="F133" s="14" t="s">
        <v>323</v>
      </c>
      <c r="G133" s="14" t="s">
        <v>376</v>
      </c>
      <c r="H133" s="14" t="s">
        <v>847</v>
      </c>
      <c r="I133" s="14" t="s">
        <v>17</v>
      </c>
      <c r="J133" s="14" t="s">
        <v>332</v>
      </c>
      <c r="K133" s="14" t="s">
        <v>19</v>
      </c>
      <c r="L133" s="14" t="s">
        <v>20</v>
      </c>
      <c r="M133" s="14" t="s">
        <v>21</v>
      </c>
      <c r="N133" s="14" t="s">
        <v>390</v>
      </c>
      <c r="O133" s="15">
        <v>3.2</v>
      </c>
      <c r="P133" s="14" t="s">
        <v>22</v>
      </c>
      <c r="Q133" s="14" t="s">
        <v>806</v>
      </c>
      <c r="R133" s="14" t="s">
        <v>807</v>
      </c>
    </row>
    <row r="134" spans="1:18" x14ac:dyDescent="0.3">
      <c r="A134" s="16" t="s">
        <v>291</v>
      </c>
      <c r="B134" s="17" t="s">
        <v>308</v>
      </c>
      <c r="C134" s="17" t="s">
        <v>848</v>
      </c>
      <c r="D134" s="17" t="s">
        <v>849</v>
      </c>
      <c r="E134" s="17" t="s">
        <v>850</v>
      </c>
      <c r="F134" s="17" t="s">
        <v>851</v>
      </c>
      <c r="G134" s="17" t="s">
        <v>837</v>
      </c>
      <c r="H134" s="17" t="s">
        <v>838</v>
      </c>
      <c r="I134" s="17" t="s">
        <v>17</v>
      </c>
      <c r="J134" s="17" t="s">
        <v>477</v>
      </c>
      <c r="K134" s="17" t="s">
        <v>19</v>
      </c>
      <c r="L134" s="17" t="s">
        <v>20</v>
      </c>
      <c r="M134" s="17" t="s">
        <v>84</v>
      </c>
      <c r="N134" s="17" t="s">
        <v>316</v>
      </c>
      <c r="O134" s="12">
        <v>3.2</v>
      </c>
      <c r="P134" s="17" t="s">
        <v>22</v>
      </c>
      <c r="Q134" s="17" t="s">
        <v>806</v>
      </c>
      <c r="R134" s="17" t="s">
        <v>807</v>
      </c>
    </row>
    <row r="135" spans="1:18" x14ac:dyDescent="0.3">
      <c r="A135" s="13" t="s">
        <v>293</v>
      </c>
      <c r="B135" s="14" t="s">
        <v>308</v>
      </c>
      <c r="C135" s="14" t="s">
        <v>852</v>
      </c>
      <c r="D135" s="14" t="s">
        <v>853</v>
      </c>
      <c r="E135" s="14" t="s">
        <v>854</v>
      </c>
      <c r="F135" s="14" t="s">
        <v>351</v>
      </c>
      <c r="G135" s="14" t="s">
        <v>855</v>
      </c>
      <c r="H135" s="14" t="s">
        <v>440</v>
      </c>
      <c r="I135" s="14" t="s">
        <v>17</v>
      </c>
      <c r="J135" s="14" t="s">
        <v>477</v>
      </c>
      <c r="K135" s="14" t="s">
        <v>19</v>
      </c>
      <c r="L135" s="14" t="s">
        <v>214</v>
      </c>
      <c r="M135" s="14" t="s">
        <v>84</v>
      </c>
      <c r="N135" s="14" t="s">
        <v>316</v>
      </c>
      <c r="O135" s="15">
        <v>3.2</v>
      </c>
      <c r="P135" s="14" t="s">
        <v>22</v>
      </c>
      <c r="Q135" s="14" t="s">
        <v>806</v>
      </c>
      <c r="R135" s="14" t="s">
        <v>807</v>
      </c>
    </row>
    <row r="136" spans="1:18" x14ac:dyDescent="0.3">
      <c r="A136" s="16" t="s">
        <v>295</v>
      </c>
      <c r="B136" s="17" t="s">
        <v>308</v>
      </c>
      <c r="C136" s="17" t="s">
        <v>856</v>
      </c>
      <c r="D136" s="17" t="s">
        <v>857</v>
      </c>
      <c r="E136" s="17" t="s">
        <v>858</v>
      </c>
      <c r="F136" s="17" t="s">
        <v>329</v>
      </c>
      <c r="G136" s="17" t="s">
        <v>330</v>
      </c>
      <c r="H136" s="17" t="s">
        <v>331</v>
      </c>
      <c r="I136" s="17" t="s">
        <v>32</v>
      </c>
      <c r="J136" s="17" t="s">
        <v>315</v>
      </c>
      <c r="K136" s="17" t="s">
        <v>19</v>
      </c>
      <c r="L136" s="17" t="s">
        <v>20</v>
      </c>
      <c r="M136" s="17" t="s">
        <v>33</v>
      </c>
      <c r="N136" s="17" t="s">
        <v>316</v>
      </c>
      <c r="O136" s="12">
        <v>3.2</v>
      </c>
      <c r="P136" s="17" t="s">
        <v>22</v>
      </c>
      <c r="Q136" s="17" t="s">
        <v>806</v>
      </c>
      <c r="R136" s="17" t="s">
        <v>807</v>
      </c>
    </row>
    <row r="137" spans="1:18" x14ac:dyDescent="0.3">
      <c r="A137" s="13" t="s">
        <v>297</v>
      </c>
      <c r="B137" s="14" t="s">
        <v>308</v>
      </c>
      <c r="C137" s="14" t="s">
        <v>527</v>
      </c>
      <c r="D137" s="14" t="s">
        <v>859</v>
      </c>
      <c r="E137" s="14" t="s">
        <v>529</v>
      </c>
      <c r="F137" s="14" t="s">
        <v>351</v>
      </c>
      <c r="G137" s="14" t="s">
        <v>324</v>
      </c>
      <c r="H137" s="14" t="s">
        <v>605</v>
      </c>
      <c r="I137" s="14" t="s">
        <v>32</v>
      </c>
      <c r="J137" s="14" t="s">
        <v>315</v>
      </c>
      <c r="K137" s="14" t="s">
        <v>19</v>
      </c>
      <c r="L137" s="14" t="s">
        <v>20</v>
      </c>
      <c r="M137" s="14" t="s">
        <v>25</v>
      </c>
      <c r="N137" s="14" t="s">
        <v>316</v>
      </c>
      <c r="O137" s="15">
        <v>3.2</v>
      </c>
      <c r="P137" s="14" t="s">
        <v>317</v>
      </c>
      <c r="Q137" s="14" t="s">
        <v>806</v>
      </c>
      <c r="R137" s="14" t="s">
        <v>807</v>
      </c>
    </row>
    <row r="138" spans="1:18" x14ac:dyDescent="0.3">
      <c r="A138" s="16" t="s">
        <v>298</v>
      </c>
      <c r="B138" s="17" t="s">
        <v>308</v>
      </c>
      <c r="C138" s="17" t="s">
        <v>860</v>
      </c>
      <c r="D138" s="17" t="s">
        <v>861</v>
      </c>
      <c r="E138" s="17" t="s">
        <v>862</v>
      </c>
      <c r="F138" s="17" t="s">
        <v>863</v>
      </c>
      <c r="G138" s="17" t="s">
        <v>336</v>
      </c>
      <c r="H138" s="17" t="s">
        <v>377</v>
      </c>
      <c r="I138" s="17" t="s">
        <v>32</v>
      </c>
      <c r="J138" s="17" t="s">
        <v>315</v>
      </c>
      <c r="K138" s="17" t="s">
        <v>19</v>
      </c>
      <c r="L138" s="17" t="s">
        <v>20</v>
      </c>
      <c r="M138" s="17" t="s">
        <v>33</v>
      </c>
      <c r="N138" s="17" t="s">
        <v>316</v>
      </c>
      <c r="O138" s="18">
        <v>3.2</v>
      </c>
      <c r="P138" s="17" t="s">
        <v>317</v>
      </c>
      <c r="Q138" s="17" t="s">
        <v>806</v>
      </c>
      <c r="R138" s="17" t="s">
        <v>807</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FDE008-8764-4209-94A4-93AD04DB956B}">
  <dimension ref="A1:O138"/>
  <sheetViews>
    <sheetView zoomScale="77" workbookViewId="0">
      <selection activeCell="B16" sqref="B16"/>
    </sheetView>
  </sheetViews>
  <sheetFormatPr defaultRowHeight="14.4" x14ac:dyDescent="0.3"/>
  <cols>
    <col min="1" max="1" width="18.5546875" bestFit="1" customWidth="1"/>
    <col min="2" max="2" width="42.44140625" bestFit="1" customWidth="1"/>
    <col min="3" max="3" width="10.109375" bestFit="1" customWidth="1"/>
    <col min="4" max="4" width="17.21875" bestFit="1" customWidth="1"/>
    <col min="5" max="5" width="17.33203125" bestFit="1" customWidth="1"/>
    <col min="6" max="6" width="12" bestFit="1" customWidth="1"/>
    <col min="7" max="7" width="15.6640625" bestFit="1" customWidth="1"/>
    <col min="8" max="8" width="11.44140625" bestFit="1" customWidth="1"/>
    <col min="9" max="9" width="19.77734375" bestFit="1" customWidth="1"/>
    <col min="10" max="10" width="20" bestFit="1" customWidth="1"/>
    <col min="11" max="11" width="12.109375" bestFit="1" customWidth="1"/>
    <col min="12" max="12" width="23.6640625" bestFit="1" customWidth="1"/>
    <col min="13" max="13" width="11.77734375" bestFit="1" customWidth="1"/>
    <col min="14" max="14" width="9.33203125" bestFit="1" customWidth="1"/>
    <col min="15" max="15" width="9.5546875" bestFit="1" customWidth="1"/>
  </cols>
  <sheetData>
    <row r="1" spans="1:15" x14ac:dyDescent="0.3">
      <c r="A1" t="s">
        <v>0</v>
      </c>
      <c r="B1" t="s">
        <v>1</v>
      </c>
      <c r="C1" t="s">
        <v>2</v>
      </c>
      <c r="D1" s="1" t="s">
        <v>3</v>
      </c>
      <c r="E1" s="2" t="s">
        <v>4</v>
      </c>
      <c r="F1" s="2" t="s">
        <v>5</v>
      </c>
      <c r="G1" t="s">
        <v>6</v>
      </c>
      <c r="H1" t="s">
        <v>7</v>
      </c>
      <c r="I1" t="s">
        <v>8</v>
      </c>
      <c r="J1" t="s">
        <v>9</v>
      </c>
      <c r="K1" t="s">
        <v>10</v>
      </c>
      <c r="L1" t="s">
        <v>11</v>
      </c>
      <c r="M1" t="s">
        <v>12</v>
      </c>
      <c r="N1" t="s">
        <v>13</v>
      </c>
      <c r="O1" s="3" t="s">
        <v>14</v>
      </c>
    </row>
    <row r="2" spans="1:15" x14ac:dyDescent="0.3">
      <c r="A2" t="s">
        <v>15</v>
      </c>
      <c r="B2" t="s">
        <v>16</v>
      </c>
      <c r="C2">
        <v>1</v>
      </c>
      <c r="D2" s="1">
        <v>1500</v>
      </c>
      <c r="E2" s="1">
        <f>tab_1[[#This Row],[ORIGINAL_PRICE]]*tab_1[[#This Row],[DISCOUNT]]</f>
        <v>1380</v>
      </c>
      <c r="F2" s="2">
        <v>0.92</v>
      </c>
      <c r="G2" s="1">
        <v>120</v>
      </c>
      <c r="H2" t="s">
        <v>17</v>
      </c>
      <c r="I2" t="s">
        <v>18</v>
      </c>
      <c r="J2" t="s">
        <v>19</v>
      </c>
      <c r="K2" t="s">
        <v>20</v>
      </c>
      <c r="L2" t="s">
        <v>21</v>
      </c>
      <c r="M2">
        <v>1</v>
      </c>
      <c r="N2" t="s">
        <v>22</v>
      </c>
      <c r="O2">
        <v>3.2</v>
      </c>
    </row>
    <row r="3" spans="1:15" x14ac:dyDescent="0.3">
      <c r="A3" t="s">
        <v>23</v>
      </c>
      <c r="B3" t="s">
        <v>24</v>
      </c>
      <c r="C3">
        <v>1</v>
      </c>
      <c r="D3" s="1">
        <v>399</v>
      </c>
      <c r="E3" s="1">
        <f>tab_1[[#This Row],[ORIGINAL_PRICE]]*tab_1[[#This Row],[DISCOUNT]]</f>
        <v>267.33000000000004</v>
      </c>
      <c r="F3" s="2">
        <v>0.67</v>
      </c>
      <c r="G3" s="1">
        <v>128</v>
      </c>
      <c r="H3" t="s">
        <v>17</v>
      </c>
      <c r="I3" t="s">
        <v>18</v>
      </c>
      <c r="J3" t="s">
        <v>19</v>
      </c>
      <c r="K3" t="s">
        <v>20</v>
      </c>
      <c r="L3" t="s">
        <v>25</v>
      </c>
      <c r="M3">
        <v>1</v>
      </c>
      <c r="N3" t="s">
        <v>22</v>
      </c>
      <c r="O3">
        <v>2.5</v>
      </c>
    </row>
    <row r="4" spans="1:15" x14ac:dyDescent="0.3">
      <c r="A4" t="s">
        <v>26</v>
      </c>
      <c r="B4" t="s">
        <v>27</v>
      </c>
      <c r="C4">
        <v>1</v>
      </c>
      <c r="D4" s="1">
        <v>299</v>
      </c>
      <c r="E4" s="1">
        <f>tab_1[[#This Row],[ORIGINAL_PRICE]]*tab_1[[#This Row],[DISCOUNT]]</f>
        <v>173.42</v>
      </c>
      <c r="F4" s="2">
        <v>0.57999999999999996</v>
      </c>
      <c r="G4" s="1">
        <v>125</v>
      </c>
      <c r="H4" t="s">
        <v>17</v>
      </c>
      <c r="I4" t="s">
        <v>28</v>
      </c>
      <c r="J4" t="s">
        <v>19</v>
      </c>
      <c r="K4" t="s">
        <v>29</v>
      </c>
      <c r="L4" t="s">
        <v>21</v>
      </c>
      <c r="M4">
        <v>1</v>
      </c>
      <c r="N4" t="s">
        <v>22</v>
      </c>
      <c r="O4">
        <v>3.2</v>
      </c>
    </row>
    <row r="5" spans="1:15" x14ac:dyDescent="0.3">
      <c r="A5" t="s">
        <v>30</v>
      </c>
      <c r="B5" t="s">
        <v>31</v>
      </c>
      <c r="C5">
        <v>1</v>
      </c>
      <c r="D5" s="1">
        <v>299</v>
      </c>
      <c r="E5" s="1">
        <f>tab_1[[#This Row],[ORIGINAL_PRICE]]*tab_1[[#This Row],[DISCOUNT]]</f>
        <v>167.44000000000003</v>
      </c>
      <c r="F5" s="2">
        <v>0.56000000000000005</v>
      </c>
      <c r="G5" s="1">
        <v>130</v>
      </c>
      <c r="H5" t="s">
        <v>32</v>
      </c>
      <c r="I5" t="s">
        <v>18</v>
      </c>
      <c r="J5" t="s">
        <v>19</v>
      </c>
      <c r="K5" t="s">
        <v>20</v>
      </c>
      <c r="L5" t="s">
        <v>33</v>
      </c>
      <c r="M5">
        <v>1</v>
      </c>
      <c r="N5" t="s">
        <v>22</v>
      </c>
      <c r="O5">
        <v>3.2</v>
      </c>
    </row>
    <row r="6" spans="1:15" x14ac:dyDescent="0.3">
      <c r="A6" t="s">
        <v>34</v>
      </c>
      <c r="B6" t="s">
        <v>35</v>
      </c>
      <c r="C6">
        <v>1</v>
      </c>
      <c r="D6" s="1">
        <v>399</v>
      </c>
      <c r="E6" s="1">
        <f>tab_1[[#This Row],[ORIGINAL_PRICE]]*tab_1[[#This Row],[DISCOUNT]]</f>
        <v>187.53</v>
      </c>
      <c r="F6" s="2">
        <v>0.47</v>
      </c>
      <c r="G6" s="1">
        <v>209</v>
      </c>
      <c r="H6" t="s">
        <v>17</v>
      </c>
      <c r="I6" t="s">
        <v>36</v>
      </c>
      <c r="J6" t="s">
        <v>19</v>
      </c>
      <c r="K6" t="s">
        <v>29</v>
      </c>
      <c r="L6" t="s">
        <v>21</v>
      </c>
      <c r="M6">
        <v>1</v>
      </c>
      <c r="N6" t="s">
        <v>22</v>
      </c>
      <c r="O6">
        <v>3.2</v>
      </c>
    </row>
    <row r="7" spans="1:15" x14ac:dyDescent="0.3">
      <c r="A7" t="s">
        <v>37</v>
      </c>
      <c r="B7" t="s">
        <v>38</v>
      </c>
      <c r="C7">
        <v>1</v>
      </c>
      <c r="D7" s="1">
        <v>249</v>
      </c>
      <c r="E7" s="1">
        <f>tab_1[[#This Row],[ORIGINAL_PRICE]]*tab_1[[#This Row],[DISCOUNT]]</f>
        <v>117.02999999999999</v>
      </c>
      <c r="F7" s="2">
        <v>0.47</v>
      </c>
      <c r="G7" s="1">
        <v>130</v>
      </c>
      <c r="H7" t="s">
        <v>17</v>
      </c>
      <c r="I7" t="s">
        <v>28</v>
      </c>
      <c r="J7" t="s">
        <v>19</v>
      </c>
      <c r="K7" t="s">
        <v>20</v>
      </c>
      <c r="L7" t="s">
        <v>21</v>
      </c>
      <c r="M7">
        <v>1</v>
      </c>
      <c r="N7" t="s">
        <v>22</v>
      </c>
      <c r="O7">
        <v>3.2</v>
      </c>
    </row>
    <row r="8" spans="1:15" x14ac:dyDescent="0.3">
      <c r="A8" t="s">
        <v>39</v>
      </c>
      <c r="B8" t="s">
        <v>40</v>
      </c>
      <c r="C8">
        <v>1</v>
      </c>
      <c r="D8" s="1">
        <v>499</v>
      </c>
      <c r="E8" s="1">
        <f>tab_1[[#This Row],[ORIGINAL_PRICE]]*tab_1[[#This Row],[DISCOUNT]]</f>
        <v>364.27</v>
      </c>
      <c r="F8" s="2">
        <v>0.73</v>
      </c>
      <c r="G8" s="1">
        <v>130</v>
      </c>
      <c r="H8" t="s">
        <v>32</v>
      </c>
      <c r="I8" t="s">
        <v>18</v>
      </c>
      <c r="J8" t="s">
        <v>19</v>
      </c>
      <c r="K8" t="s">
        <v>20</v>
      </c>
      <c r="L8" t="s">
        <v>33</v>
      </c>
      <c r="M8">
        <v>1</v>
      </c>
      <c r="N8" t="s">
        <v>22</v>
      </c>
      <c r="O8">
        <v>1.7</v>
      </c>
    </row>
    <row r="9" spans="1:15" x14ac:dyDescent="0.3">
      <c r="A9" t="s">
        <v>41</v>
      </c>
      <c r="B9" t="s">
        <v>42</v>
      </c>
      <c r="C9">
        <v>1</v>
      </c>
      <c r="D9" s="1">
        <v>199</v>
      </c>
      <c r="E9" s="1">
        <f>tab_1[[#This Row],[ORIGINAL_PRICE]]*tab_1[[#This Row],[DISCOUNT]]</f>
        <v>73.63</v>
      </c>
      <c r="F9" s="2">
        <v>0.37</v>
      </c>
      <c r="G9" s="1">
        <v>125</v>
      </c>
      <c r="H9" t="s">
        <v>32</v>
      </c>
      <c r="I9" t="s">
        <v>43</v>
      </c>
      <c r="J9" t="s">
        <v>19</v>
      </c>
      <c r="K9" t="s">
        <v>20</v>
      </c>
      <c r="L9" t="s">
        <v>33</v>
      </c>
      <c r="M9">
        <v>1</v>
      </c>
      <c r="N9" t="s">
        <v>22</v>
      </c>
      <c r="O9">
        <v>3.2</v>
      </c>
    </row>
    <row r="10" spans="1:15" x14ac:dyDescent="0.3">
      <c r="A10" t="s">
        <v>44</v>
      </c>
      <c r="B10" t="s">
        <v>45</v>
      </c>
      <c r="C10">
        <v>1</v>
      </c>
      <c r="D10" s="1">
        <v>299</v>
      </c>
      <c r="E10" s="1">
        <f>tab_1[[#This Row],[ORIGINAL_PRICE]]*tab_1[[#This Row],[DISCOUNT]]</f>
        <v>173.42</v>
      </c>
      <c r="F10" s="2">
        <v>0.57999999999999996</v>
      </c>
      <c r="G10" s="1">
        <v>125</v>
      </c>
      <c r="H10" t="s">
        <v>17</v>
      </c>
      <c r="I10" t="s">
        <v>46</v>
      </c>
      <c r="J10" t="s">
        <v>19</v>
      </c>
      <c r="K10" t="s">
        <v>29</v>
      </c>
      <c r="L10" t="s">
        <v>25</v>
      </c>
      <c r="M10">
        <v>1</v>
      </c>
      <c r="N10" t="s">
        <v>22</v>
      </c>
      <c r="O10">
        <v>4.0999999999999996</v>
      </c>
    </row>
    <row r="11" spans="1:15" x14ac:dyDescent="0.3">
      <c r="A11" t="s">
        <v>47</v>
      </c>
      <c r="B11" t="s">
        <v>48</v>
      </c>
      <c r="C11">
        <v>1</v>
      </c>
      <c r="D11" s="1">
        <v>219</v>
      </c>
      <c r="E11" s="1">
        <f>tab_1[[#This Row],[ORIGINAL_PRICE]]*tab_1[[#This Row],[DISCOUNT]]</f>
        <v>19.71</v>
      </c>
      <c r="F11" s="2">
        <v>0.09</v>
      </c>
      <c r="G11" s="1">
        <v>199</v>
      </c>
      <c r="H11" t="s">
        <v>17</v>
      </c>
      <c r="I11" t="s">
        <v>28</v>
      </c>
      <c r="J11" t="s">
        <v>19</v>
      </c>
      <c r="K11" t="s">
        <v>29</v>
      </c>
      <c r="L11" t="s">
        <v>21</v>
      </c>
      <c r="M11">
        <v>1</v>
      </c>
      <c r="N11" t="s">
        <v>22</v>
      </c>
      <c r="O11">
        <v>3.2</v>
      </c>
    </row>
    <row r="12" spans="1:15" x14ac:dyDescent="0.3">
      <c r="A12" t="s">
        <v>49</v>
      </c>
      <c r="B12" t="s">
        <v>50</v>
      </c>
      <c r="C12">
        <v>1</v>
      </c>
      <c r="D12" s="1">
        <v>499</v>
      </c>
      <c r="E12" s="1">
        <f>tab_1[[#This Row],[ORIGINAL_PRICE]]*tab_1[[#This Row],[DISCOUNT]]</f>
        <v>379.24</v>
      </c>
      <c r="F12" s="2">
        <v>0.76</v>
      </c>
      <c r="G12" s="1">
        <v>115</v>
      </c>
      <c r="H12" t="s">
        <v>17</v>
      </c>
      <c r="I12" t="s">
        <v>18</v>
      </c>
      <c r="J12" t="s">
        <v>19</v>
      </c>
      <c r="K12" t="s">
        <v>29</v>
      </c>
      <c r="L12" t="s">
        <v>33</v>
      </c>
      <c r="M12">
        <v>1</v>
      </c>
      <c r="N12" t="s">
        <v>22</v>
      </c>
      <c r="O12">
        <v>3.2</v>
      </c>
    </row>
    <row r="13" spans="1:15" x14ac:dyDescent="0.3">
      <c r="A13" t="s">
        <v>51</v>
      </c>
      <c r="B13" t="s">
        <v>52</v>
      </c>
      <c r="C13">
        <v>1</v>
      </c>
      <c r="D13" s="1">
        <v>399</v>
      </c>
      <c r="E13" s="1">
        <f>tab_1[[#This Row],[ORIGINAL_PRICE]]*tab_1[[#This Row],[DISCOUNT]]</f>
        <v>275.31</v>
      </c>
      <c r="F13" s="2">
        <v>0.69</v>
      </c>
      <c r="G13" s="1">
        <v>123</v>
      </c>
      <c r="H13" t="s">
        <v>17</v>
      </c>
      <c r="I13" t="s">
        <v>18</v>
      </c>
      <c r="J13" t="s">
        <v>19</v>
      </c>
      <c r="K13" t="s">
        <v>29</v>
      </c>
      <c r="L13" t="s">
        <v>25</v>
      </c>
      <c r="M13">
        <v>1</v>
      </c>
      <c r="N13" t="s">
        <v>22</v>
      </c>
      <c r="O13">
        <v>3.2</v>
      </c>
    </row>
    <row r="14" spans="1:15" x14ac:dyDescent="0.3">
      <c r="A14" t="s">
        <v>53</v>
      </c>
      <c r="B14" t="s">
        <v>54</v>
      </c>
      <c r="C14">
        <v>1</v>
      </c>
      <c r="D14" s="1">
        <v>484</v>
      </c>
      <c r="E14" s="1">
        <f>tab_1[[#This Row],[ORIGINAL_PRICE]]*tab_1[[#This Row],[DISCOUNT]]</f>
        <v>353.32</v>
      </c>
      <c r="F14" s="2">
        <v>0.73</v>
      </c>
      <c r="G14" s="1">
        <v>128</v>
      </c>
      <c r="H14" t="s">
        <v>17</v>
      </c>
      <c r="I14" t="s">
        <v>28</v>
      </c>
      <c r="J14" t="s">
        <v>19</v>
      </c>
      <c r="K14" t="s">
        <v>29</v>
      </c>
      <c r="L14" t="s">
        <v>21</v>
      </c>
      <c r="M14">
        <v>1</v>
      </c>
      <c r="N14" t="s">
        <v>22</v>
      </c>
      <c r="O14">
        <v>3.2</v>
      </c>
    </row>
    <row r="15" spans="1:15" x14ac:dyDescent="0.3">
      <c r="A15" t="s">
        <v>55</v>
      </c>
      <c r="B15" t="s">
        <v>56</v>
      </c>
      <c r="C15">
        <v>1</v>
      </c>
      <c r="D15" s="1">
        <v>299</v>
      </c>
      <c r="E15" s="1">
        <f>tab_1[[#This Row],[ORIGINAL_PRICE]]*tab_1[[#This Row],[DISCOUNT]]</f>
        <v>173.42</v>
      </c>
      <c r="F15" s="2">
        <v>0.57999999999999996</v>
      </c>
      <c r="G15" s="1">
        <v>125</v>
      </c>
      <c r="H15" t="s">
        <v>32</v>
      </c>
      <c r="I15" t="s">
        <v>18</v>
      </c>
      <c r="J15" t="s">
        <v>19</v>
      </c>
      <c r="K15" t="s">
        <v>20</v>
      </c>
      <c r="L15" t="s">
        <v>33</v>
      </c>
      <c r="M15">
        <v>1</v>
      </c>
      <c r="N15" t="s">
        <v>22</v>
      </c>
      <c r="O15">
        <v>3.2</v>
      </c>
    </row>
    <row r="16" spans="1:15" x14ac:dyDescent="0.3">
      <c r="A16" t="s">
        <v>57</v>
      </c>
      <c r="B16" t="s">
        <v>58</v>
      </c>
      <c r="C16">
        <v>2</v>
      </c>
      <c r="D16" s="1">
        <v>489</v>
      </c>
      <c r="E16" s="1">
        <f>tab_1[[#This Row],[ORIGINAL_PRICE]]*tab_1[[#This Row],[DISCOUNT]]</f>
        <v>273.84000000000003</v>
      </c>
      <c r="F16" s="2">
        <v>0.56000000000000005</v>
      </c>
      <c r="G16" s="1">
        <v>211</v>
      </c>
      <c r="H16" t="s">
        <v>17</v>
      </c>
      <c r="I16" t="s">
        <v>28</v>
      </c>
      <c r="J16" t="s">
        <v>19</v>
      </c>
      <c r="K16" t="s">
        <v>20</v>
      </c>
      <c r="L16" t="s">
        <v>25</v>
      </c>
      <c r="M16">
        <v>2</v>
      </c>
      <c r="N16" t="s">
        <v>22</v>
      </c>
      <c r="O16">
        <v>3.2</v>
      </c>
    </row>
    <row r="17" spans="1:15" x14ac:dyDescent="0.3">
      <c r="A17" t="s">
        <v>59</v>
      </c>
      <c r="B17" t="s">
        <v>60</v>
      </c>
      <c r="C17">
        <v>1</v>
      </c>
      <c r="D17" s="1">
        <v>299</v>
      </c>
      <c r="E17" s="1">
        <f>tab_1[[#This Row],[ORIGINAL_PRICE]]*tab_1[[#This Row],[DISCOUNT]]</f>
        <v>182.39</v>
      </c>
      <c r="F17" s="2">
        <v>0.61</v>
      </c>
      <c r="G17" s="1">
        <v>116</v>
      </c>
      <c r="H17" t="s">
        <v>32</v>
      </c>
      <c r="I17" t="s">
        <v>61</v>
      </c>
      <c r="J17" t="s">
        <v>19</v>
      </c>
      <c r="K17" t="s">
        <v>20</v>
      </c>
      <c r="L17" t="s">
        <v>33</v>
      </c>
      <c r="M17">
        <v>1</v>
      </c>
      <c r="N17" t="s">
        <v>22</v>
      </c>
      <c r="O17">
        <v>3.2</v>
      </c>
    </row>
    <row r="18" spans="1:15" x14ac:dyDescent="0.3">
      <c r="A18" t="s">
        <v>62</v>
      </c>
      <c r="B18" t="s">
        <v>63</v>
      </c>
      <c r="C18">
        <v>1</v>
      </c>
      <c r="D18" s="1">
        <v>399</v>
      </c>
      <c r="E18" s="1">
        <f>tab_1[[#This Row],[ORIGINAL_PRICE]]*tab_1[[#This Row],[DISCOUNT]]</f>
        <v>271.32</v>
      </c>
      <c r="F18" s="2">
        <v>0.68</v>
      </c>
      <c r="G18" s="1">
        <v>124</v>
      </c>
      <c r="H18" t="s">
        <v>32</v>
      </c>
      <c r="I18" t="s">
        <v>18</v>
      </c>
      <c r="J18" t="s">
        <v>19</v>
      </c>
      <c r="K18" t="s">
        <v>29</v>
      </c>
      <c r="L18" t="s">
        <v>25</v>
      </c>
      <c r="M18">
        <v>1</v>
      </c>
      <c r="N18" t="s">
        <v>22</v>
      </c>
      <c r="O18">
        <v>3.2</v>
      </c>
    </row>
    <row r="19" spans="1:15" x14ac:dyDescent="0.3">
      <c r="A19" t="s">
        <v>64</v>
      </c>
      <c r="B19" t="s">
        <v>65</v>
      </c>
      <c r="C19">
        <v>1</v>
      </c>
      <c r="D19" s="1">
        <v>199</v>
      </c>
      <c r="E19" s="1">
        <f>tab_1[[#This Row],[ORIGINAL_PRICE]]*tab_1[[#This Row],[DISCOUNT]]</f>
        <v>73.63</v>
      </c>
      <c r="F19" s="2">
        <v>0.37</v>
      </c>
      <c r="G19" s="1">
        <v>125</v>
      </c>
      <c r="H19" t="s">
        <v>32</v>
      </c>
      <c r="I19" t="s">
        <v>66</v>
      </c>
      <c r="J19" t="s">
        <v>19</v>
      </c>
      <c r="K19" t="s">
        <v>20</v>
      </c>
      <c r="L19" t="s">
        <v>33</v>
      </c>
      <c r="M19">
        <v>1</v>
      </c>
      <c r="N19" t="s">
        <v>22</v>
      </c>
      <c r="O19">
        <v>3.2</v>
      </c>
    </row>
    <row r="20" spans="1:15" x14ac:dyDescent="0.3">
      <c r="A20" t="s">
        <v>67</v>
      </c>
      <c r="B20" t="s">
        <v>68</v>
      </c>
      <c r="C20">
        <v>1</v>
      </c>
      <c r="D20" s="1">
        <v>1500</v>
      </c>
      <c r="E20" s="1">
        <f>tab_1[[#This Row],[ORIGINAL_PRICE]]*tab_1[[#This Row],[DISCOUNT]]</f>
        <v>1350</v>
      </c>
      <c r="F20" s="2">
        <v>0.9</v>
      </c>
      <c r="G20" s="1">
        <v>137</v>
      </c>
      <c r="H20" t="s">
        <v>17</v>
      </c>
      <c r="I20" t="s">
        <v>43</v>
      </c>
      <c r="J20" t="s">
        <v>19</v>
      </c>
      <c r="K20" t="s">
        <v>20</v>
      </c>
      <c r="L20" t="s">
        <v>21</v>
      </c>
      <c r="M20">
        <v>1</v>
      </c>
      <c r="N20" t="s">
        <v>22</v>
      </c>
      <c r="O20">
        <v>3.2</v>
      </c>
    </row>
    <row r="21" spans="1:15" x14ac:dyDescent="0.3">
      <c r="A21" t="s">
        <v>69</v>
      </c>
      <c r="B21" t="s">
        <v>70</v>
      </c>
      <c r="C21">
        <v>1</v>
      </c>
      <c r="D21" s="1">
        <v>499</v>
      </c>
      <c r="E21" s="1">
        <f>tab_1[[#This Row],[ORIGINAL_PRICE]]*tab_1[[#This Row],[DISCOUNT]]</f>
        <v>369.26</v>
      </c>
      <c r="F21" s="2">
        <v>0.74</v>
      </c>
      <c r="G21" s="1">
        <v>125</v>
      </c>
      <c r="H21" t="s">
        <v>17</v>
      </c>
      <c r="I21" t="s">
        <v>28</v>
      </c>
      <c r="J21" t="s">
        <v>19</v>
      </c>
      <c r="K21" t="s">
        <v>20</v>
      </c>
      <c r="L21" t="s">
        <v>21</v>
      </c>
      <c r="M21">
        <v>1</v>
      </c>
      <c r="N21" t="s">
        <v>22</v>
      </c>
      <c r="O21">
        <v>3.2</v>
      </c>
    </row>
    <row r="22" spans="1:15" x14ac:dyDescent="0.3">
      <c r="A22" t="s">
        <v>71</v>
      </c>
      <c r="B22" t="s">
        <v>72</v>
      </c>
      <c r="C22">
        <v>1</v>
      </c>
      <c r="D22" s="1">
        <v>378</v>
      </c>
      <c r="E22" s="1">
        <f>tab_1[[#This Row],[ORIGINAL_PRICE]]*tab_1[[#This Row],[DISCOUNT]]</f>
        <v>249.48000000000002</v>
      </c>
      <c r="F22" s="2">
        <v>0.66</v>
      </c>
      <c r="G22" s="1">
        <v>125</v>
      </c>
      <c r="H22" t="s">
        <v>32</v>
      </c>
      <c r="I22" t="s">
        <v>18</v>
      </c>
      <c r="J22" t="s">
        <v>19</v>
      </c>
      <c r="K22" t="s">
        <v>20</v>
      </c>
      <c r="L22" t="s">
        <v>21</v>
      </c>
      <c r="M22">
        <v>1</v>
      </c>
      <c r="N22" t="s">
        <v>22</v>
      </c>
      <c r="O22">
        <v>3.2</v>
      </c>
    </row>
    <row r="23" spans="1:15" x14ac:dyDescent="0.3">
      <c r="A23" t="s">
        <v>73</v>
      </c>
      <c r="B23" t="s">
        <v>74</v>
      </c>
      <c r="C23">
        <v>1</v>
      </c>
      <c r="D23" s="1">
        <v>379</v>
      </c>
      <c r="E23" s="1">
        <f>tab_1[[#This Row],[ORIGINAL_PRICE]]*tab_1[[#This Row],[DISCOUNT]]</f>
        <v>234.98</v>
      </c>
      <c r="F23" s="2">
        <v>0.62</v>
      </c>
      <c r="G23" s="1">
        <v>144</v>
      </c>
      <c r="H23" t="s">
        <v>17</v>
      </c>
      <c r="I23" t="s">
        <v>28</v>
      </c>
      <c r="J23" t="s">
        <v>19</v>
      </c>
      <c r="K23" t="s">
        <v>20</v>
      </c>
      <c r="L23" t="s">
        <v>25</v>
      </c>
      <c r="M23">
        <v>1</v>
      </c>
      <c r="N23" t="s">
        <v>22</v>
      </c>
      <c r="O23">
        <v>3.2</v>
      </c>
    </row>
    <row r="24" spans="1:15" x14ac:dyDescent="0.3">
      <c r="A24" t="s">
        <v>75</v>
      </c>
      <c r="B24" t="s">
        <v>76</v>
      </c>
      <c r="C24">
        <v>1</v>
      </c>
      <c r="D24" s="1">
        <v>239</v>
      </c>
      <c r="E24" s="1">
        <f>tab_1[[#This Row],[ORIGINAL_PRICE]]*tab_1[[#This Row],[DISCOUNT]]</f>
        <v>66.92</v>
      </c>
      <c r="F24" s="2">
        <v>0.28000000000000003</v>
      </c>
      <c r="G24" s="1">
        <v>171</v>
      </c>
      <c r="H24" t="s">
        <v>17</v>
      </c>
      <c r="I24" t="s">
        <v>18</v>
      </c>
      <c r="J24" t="s">
        <v>19</v>
      </c>
      <c r="K24" t="s">
        <v>29</v>
      </c>
      <c r="L24" t="s">
        <v>21</v>
      </c>
      <c r="M24">
        <v>1</v>
      </c>
      <c r="N24" t="s">
        <v>22</v>
      </c>
      <c r="O24">
        <v>3.2</v>
      </c>
    </row>
    <row r="25" spans="1:15" x14ac:dyDescent="0.3">
      <c r="A25" t="s">
        <v>77</v>
      </c>
      <c r="B25" t="s">
        <v>78</v>
      </c>
      <c r="C25">
        <v>1</v>
      </c>
      <c r="D25" s="1">
        <v>200</v>
      </c>
      <c r="E25" s="1">
        <f>tab_1[[#This Row],[ORIGINAL_PRICE]]*tab_1[[#This Row],[DISCOUNT]]</f>
        <v>74</v>
      </c>
      <c r="F25" s="2">
        <v>0.37</v>
      </c>
      <c r="G25" s="1">
        <v>125</v>
      </c>
      <c r="H25" t="s">
        <v>17</v>
      </c>
      <c r="I25" t="s">
        <v>18</v>
      </c>
      <c r="J25" t="s">
        <v>19</v>
      </c>
      <c r="K25" t="s">
        <v>20</v>
      </c>
      <c r="L25" t="s">
        <v>33</v>
      </c>
      <c r="M25">
        <v>1</v>
      </c>
      <c r="N25" t="s">
        <v>22</v>
      </c>
      <c r="O25">
        <v>3.2</v>
      </c>
    </row>
    <row r="26" spans="1:15" x14ac:dyDescent="0.3">
      <c r="A26" t="s">
        <v>79</v>
      </c>
      <c r="B26" t="s">
        <v>80</v>
      </c>
      <c r="C26">
        <v>1</v>
      </c>
      <c r="D26" s="1">
        <v>349</v>
      </c>
      <c r="E26" s="1">
        <f>tab_1[[#This Row],[ORIGINAL_PRICE]]*tab_1[[#This Row],[DISCOUNT]]</f>
        <v>223.36</v>
      </c>
      <c r="F26" s="2">
        <v>0.64</v>
      </c>
      <c r="G26" s="1">
        <v>124</v>
      </c>
      <c r="H26" t="s">
        <v>17</v>
      </c>
      <c r="I26" t="s">
        <v>18</v>
      </c>
      <c r="J26" t="s">
        <v>19</v>
      </c>
      <c r="K26" t="s">
        <v>29</v>
      </c>
      <c r="L26" t="s">
        <v>33</v>
      </c>
      <c r="M26">
        <v>1</v>
      </c>
      <c r="N26" t="s">
        <v>22</v>
      </c>
      <c r="O26">
        <v>3.2</v>
      </c>
    </row>
    <row r="27" spans="1:15" x14ac:dyDescent="0.3">
      <c r="A27" t="s">
        <v>81</v>
      </c>
      <c r="B27" t="s">
        <v>82</v>
      </c>
      <c r="C27">
        <v>1</v>
      </c>
      <c r="D27" s="1">
        <v>379</v>
      </c>
      <c r="E27" s="1">
        <f>tab_1[[#This Row],[ORIGINAL_PRICE]]*tab_1[[#This Row],[DISCOUNT]]</f>
        <v>189.5</v>
      </c>
      <c r="F27" s="2">
        <v>0.5</v>
      </c>
      <c r="G27" s="1">
        <v>189</v>
      </c>
      <c r="H27" t="s">
        <v>32</v>
      </c>
      <c r="I27" t="s">
        <v>83</v>
      </c>
      <c r="J27" t="s">
        <v>19</v>
      </c>
      <c r="K27" t="s">
        <v>29</v>
      </c>
      <c r="L27" t="s">
        <v>84</v>
      </c>
      <c r="M27">
        <v>1</v>
      </c>
      <c r="N27" t="s">
        <v>22</v>
      </c>
      <c r="O27">
        <v>3.2</v>
      </c>
    </row>
    <row r="28" spans="1:15" x14ac:dyDescent="0.3">
      <c r="A28" t="s">
        <v>85</v>
      </c>
      <c r="B28" t="s">
        <v>86</v>
      </c>
      <c r="C28">
        <v>1</v>
      </c>
      <c r="D28" s="1">
        <v>399</v>
      </c>
      <c r="E28" s="1">
        <f>tab_1[[#This Row],[ORIGINAL_PRICE]]*tab_1[[#This Row],[DISCOUNT]]</f>
        <v>271.32</v>
      </c>
      <c r="F28" s="2">
        <v>0.68</v>
      </c>
      <c r="G28" s="1">
        <v>125</v>
      </c>
      <c r="H28" t="s">
        <v>32</v>
      </c>
      <c r="I28" t="s">
        <v>18</v>
      </c>
      <c r="J28" t="s">
        <v>19</v>
      </c>
      <c r="K28" t="s">
        <v>29</v>
      </c>
      <c r="L28" t="s">
        <v>33</v>
      </c>
      <c r="M28">
        <v>1</v>
      </c>
      <c r="N28" t="s">
        <v>22</v>
      </c>
      <c r="O28">
        <v>3.2</v>
      </c>
    </row>
    <row r="29" spans="1:15" x14ac:dyDescent="0.3">
      <c r="A29" t="s">
        <v>87</v>
      </c>
      <c r="B29" t="s">
        <v>88</v>
      </c>
      <c r="C29">
        <v>3</v>
      </c>
      <c r="D29" s="1">
        <v>336</v>
      </c>
      <c r="E29" s="1">
        <f>tab_1[[#This Row],[ORIGINAL_PRICE]]*tab_1[[#This Row],[DISCOUNT]]</f>
        <v>201.6</v>
      </c>
      <c r="F29" s="2">
        <v>0.6</v>
      </c>
      <c r="G29" s="1">
        <v>133</v>
      </c>
      <c r="H29" t="s">
        <v>17</v>
      </c>
      <c r="I29" t="s">
        <v>18</v>
      </c>
      <c r="J29" t="s">
        <v>19</v>
      </c>
      <c r="K29" t="s">
        <v>29</v>
      </c>
      <c r="L29" t="s">
        <v>21</v>
      </c>
      <c r="M29">
        <v>3</v>
      </c>
      <c r="N29" t="s">
        <v>22</v>
      </c>
      <c r="O29">
        <v>3.2</v>
      </c>
    </row>
    <row r="30" spans="1:15" x14ac:dyDescent="0.3">
      <c r="A30" t="s">
        <v>89</v>
      </c>
      <c r="B30" t="s">
        <v>90</v>
      </c>
      <c r="C30">
        <v>1</v>
      </c>
      <c r="D30" s="1">
        <v>800</v>
      </c>
      <c r="E30" s="1">
        <f>tab_1[[#This Row],[ORIGINAL_PRICE]]*tab_1[[#This Row],[DISCOUNT]]</f>
        <v>624</v>
      </c>
      <c r="F30" s="2">
        <v>0.78</v>
      </c>
      <c r="G30" s="1">
        <v>171</v>
      </c>
      <c r="H30" t="s">
        <v>17</v>
      </c>
      <c r="I30" t="s">
        <v>18</v>
      </c>
      <c r="J30" t="s">
        <v>19</v>
      </c>
      <c r="K30" t="s">
        <v>20</v>
      </c>
      <c r="L30" t="s">
        <v>33</v>
      </c>
      <c r="M30">
        <v>1</v>
      </c>
      <c r="N30" t="s">
        <v>22</v>
      </c>
      <c r="O30">
        <v>3.2</v>
      </c>
    </row>
    <row r="31" spans="1:15" x14ac:dyDescent="0.3">
      <c r="A31" t="s">
        <v>91</v>
      </c>
      <c r="B31" t="s">
        <v>92</v>
      </c>
      <c r="C31">
        <v>1</v>
      </c>
      <c r="D31" s="1">
        <v>399</v>
      </c>
      <c r="E31" s="1">
        <f>tab_1[[#This Row],[ORIGINAL_PRICE]]*tab_1[[#This Row],[DISCOUNT]]</f>
        <v>275.31</v>
      </c>
      <c r="F31" s="2">
        <v>0.69</v>
      </c>
      <c r="G31" s="1">
        <v>120</v>
      </c>
      <c r="H31" t="s">
        <v>32</v>
      </c>
      <c r="I31" t="s">
        <v>18</v>
      </c>
      <c r="J31" t="s">
        <v>19</v>
      </c>
      <c r="K31" t="s">
        <v>20</v>
      </c>
      <c r="L31" t="s">
        <v>33</v>
      </c>
      <c r="M31">
        <v>1</v>
      </c>
      <c r="N31" t="s">
        <v>22</v>
      </c>
      <c r="O31">
        <v>3.2</v>
      </c>
    </row>
    <row r="32" spans="1:15" x14ac:dyDescent="0.3">
      <c r="A32" t="s">
        <v>93</v>
      </c>
      <c r="B32" t="s">
        <v>94</v>
      </c>
      <c r="C32">
        <v>1</v>
      </c>
      <c r="D32" s="1">
        <v>294</v>
      </c>
      <c r="E32" s="1">
        <f>tab_1[[#This Row],[ORIGINAL_PRICE]]*tab_1[[#This Row],[DISCOUNT]]</f>
        <v>164.64000000000001</v>
      </c>
      <c r="F32" s="2">
        <v>0.56000000000000005</v>
      </c>
      <c r="G32" s="1">
        <v>129</v>
      </c>
      <c r="H32" t="s">
        <v>17</v>
      </c>
      <c r="I32" t="s">
        <v>18</v>
      </c>
      <c r="J32" t="s">
        <v>19</v>
      </c>
      <c r="K32" t="s">
        <v>29</v>
      </c>
      <c r="L32" t="s">
        <v>33</v>
      </c>
      <c r="M32">
        <v>1</v>
      </c>
      <c r="N32" t="s">
        <v>22</v>
      </c>
      <c r="O32">
        <v>3.2</v>
      </c>
    </row>
    <row r="33" spans="1:15" x14ac:dyDescent="0.3">
      <c r="A33" t="s">
        <v>95</v>
      </c>
      <c r="B33" t="s">
        <v>96</v>
      </c>
      <c r="C33">
        <v>1</v>
      </c>
      <c r="D33" s="1">
        <v>472</v>
      </c>
      <c r="E33" s="1">
        <f>tab_1[[#This Row],[ORIGINAL_PRICE]]*tab_1[[#This Row],[DISCOUNT]]</f>
        <v>335.12</v>
      </c>
      <c r="F33" s="2">
        <v>0.71</v>
      </c>
      <c r="G33" s="1">
        <v>134</v>
      </c>
      <c r="H33" t="s">
        <v>17</v>
      </c>
      <c r="I33" t="s">
        <v>97</v>
      </c>
      <c r="J33" t="s">
        <v>19</v>
      </c>
      <c r="K33" t="s">
        <v>20</v>
      </c>
      <c r="L33" t="s">
        <v>25</v>
      </c>
      <c r="M33">
        <v>1</v>
      </c>
      <c r="N33" t="s">
        <v>22</v>
      </c>
      <c r="O33">
        <v>3.2</v>
      </c>
    </row>
    <row r="34" spans="1:15" x14ac:dyDescent="0.3">
      <c r="A34" t="s">
        <v>98</v>
      </c>
      <c r="B34" t="s">
        <v>99</v>
      </c>
      <c r="C34">
        <v>1</v>
      </c>
      <c r="D34" s="1">
        <v>999</v>
      </c>
      <c r="E34" s="1">
        <f>tab_1[[#This Row],[ORIGINAL_PRICE]]*tab_1[[#This Row],[DISCOUNT]]</f>
        <v>709.29</v>
      </c>
      <c r="F34" s="2">
        <v>0.71</v>
      </c>
      <c r="G34" s="1">
        <v>287</v>
      </c>
      <c r="H34" t="s">
        <v>17</v>
      </c>
      <c r="I34" t="s">
        <v>61</v>
      </c>
      <c r="J34" t="s">
        <v>19</v>
      </c>
      <c r="K34" t="s">
        <v>29</v>
      </c>
      <c r="L34" t="s">
        <v>100</v>
      </c>
      <c r="M34">
        <v>1</v>
      </c>
      <c r="N34" t="s">
        <v>22</v>
      </c>
      <c r="O34">
        <v>3.2</v>
      </c>
    </row>
    <row r="35" spans="1:15" x14ac:dyDescent="0.3">
      <c r="A35" t="s">
        <v>101</v>
      </c>
      <c r="B35" t="s">
        <v>102</v>
      </c>
      <c r="C35">
        <v>2</v>
      </c>
      <c r="D35" s="1">
        <v>599</v>
      </c>
      <c r="E35" s="1">
        <f>tab_1[[#This Row],[ORIGINAL_PRICE]]*tab_1[[#This Row],[DISCOUNT]]</f>
        <v>467.22</v>
      </c>
      <c r="F35" s="2">
        <v>0.78</v>
      </c>
      <c r="G35" s="1">
        <v>130</v>
      </c>
      <c r="H35" t="s">
        <v>17</v>
      </c>
      <c r="I35" t="s">
        <v>46</v>
      </c>
      <c r="J35" t="s">
        <v>19</v>
      </c>
      <c r="K35" t="s">
        <v>20</v>
      </c>
      <c r="L35" t="s">
        <v>21</v>
      </c>
      <c r="M35">
        <v>2</v>
      </c>
      <c r="N35" t="s">
        <v>22</v>
      </c>
      <c r="O35">
        <v>3.2</v>
      </c>
    </row>
    <row r="36" spans="1:15" x14ac:dyDescent="0.3">
      <c r="A36" t="s">
        <v>103</v>
      </c>
      <c r="B36" t="s">
        <v>104</v>
      </c>
      <c r="C36">
        <v>1</v>
      </c>
      <c r="D36" s="1">
        <v>399</v>
      </c>
      <c r="E36" s="1">
        <f>tab_1[[#This Row],[ORIGINAL_PRICE]]*tab_1[[#This Row],[DISCOUNT]]</f>
        <v>219.45000000000002</v>
      </c>
      <c r="F36" s="2">
        <v>0.55000000000000004</v>
      </c>
      <c r="G36" s="1">
        <v>179</v>
      </c>
      <c r="H36" t="s">
        <v>32</v>
      </c>
      <c r="I36" t="s">
        <v>18</v>
      </c>
      <c r="J36" t="s">
        <v>19</v>
      </c>
      <c r="K36" t="s">
        <v>29</v>
      </c>
      <c r="L36" t="s">
        <v>33</v>
      </c>
      <c r="M36">
        <v>1</v>
      </c>
      <c r="N36" t="s">
        <v>22</v>
      </c>
      <c r="O36">
        <v>3.2</v>
      </c>
    </row>
    <row r="37" spans="1:15" x14ac:dyDescent="0.3">
      <c r="A37" t="s">
        <v>105</v>
      </c>
      <c r="B37" t="s">
        <v>106</v>
      </c>
      <c r="C37">
        <v>1</v>
      </c>
      <c r="D37" s="1">
        <v>399</v>
      </c>
      <c r="E37" s="1">
        <f>tab_1[[#This Row],[ORIGINAL_PRICE]]*tab_1[[#This Row],[DISCOUNT]]</f>
        <v>283.28999999999996</v>
      </c>
      <c r="F37" s="2">
        <v>0.71</v>
      </c>
      <c r="G37" s="1">
        <v>114</v>
      </c>
      <c r="H37" t="s">
        <v>17</v>
      </c>
      <c r="I37" t="s">
        <v>18</v>
      </c>
      <c r="J37" t="s">
        <v>19</v>
      </c>
      <c r="K37" t="s">
        <v>29</v>
      </c>
      <c r="L37" t="s">
        <v>25</v>
      </c>
      <c r="M37">
        <v>1</v>
      </c>
      <c r="N37" t="s">
        <v>22</v>
      </c>
      <c r="O37">
        <v>2.7</v>
      </c>
    </row>
    <row r="38" spans="1:15" x14ac:dyDescent="0.3">
      <c r="A38" t="s">
        <v>107</v>
      </c>
      <c r="B38" t="s">
        <v>108</v>
      </c>
      <c r="C38">
        <v>1</v>
      </c>
      <c r="D38" s="1">
        <v>1199</v>
      </c>
      <c r="E38" s="1">
        <f>tab_1[[#This Row],[ORIGINAL_PRICE]]*tab_1[[#This Row],[DISCOUNT]]</f>
        <v>947.21</v>
      </c>
      <c r="F38" s="2">
        <v>0.79</v>
      </c>
      <c r="G38" s="1">
        <v>249</v>
      </c>
      <c r="H38" t="s">
        <v>32</v>
      </c>
      <c r="I38" t="s">
        <v>36</v>
      </c>
      <c r="J38" t="s">
        <v>19</v>
      </c>
      <c r="K38" t="s">
        <v>20</v>
      </c>
      <c r="L38" t="s">
        <v>84</v>
      </c>
      <c r="M38">
        <v>1</v>
      </c>
      <c r="N38" t="s">
        <v>22</v>
      </c>
      <c r="O38">
        <v>3.2</v>
      </c>
    </row>
    <row r="39" spans="1:15" x14ac:dyDescent="0.3">
      <c r="A39" t="s">
        <v>109</v>
      </c>
      <c r="B39" t="s">
        <v>110</v>
      </c>
      <c r="C39">
        <v>1</v>
      </c>
      <c r="D39" s="1">
        <v>299</v>
      </c>
      <c r="E39" s="1">
        <f>tab_1[[#This Row],[ORIGINAL_PRICE]]*tab_1[[#This Row],[DISCOUNT]]</f>
        <v>167.44000000000003</v>
      </c>
      <c r="F39" s="2">
        <v>0.56000000000000005</v>
      </c>
      <c r="G39" s="1">
        <v>130</v>
      </c>
      <c r="H39" t="s">
        <v>32</v>
      </c>
      <c r="I39" t="s">
        <v>46</v>
      </c>
      <c r="J39" t="s">
        <v>19</v>
      </c>
      <c r="K39" t="s">
        <v>20</v>
      </c>
      <c r="L39" t="s">
        <v>21</v>
      </c>
      <c r="M39">
        <v>1</v>
      </c>
      <c r="N39" t="s">
        <v>22</v>
      </c>
      <c r="O39">
        <v>3.2</v>
      </c>
    </row>
    <row r="40" spans="1:15" x14ac:dyDescent="0.3">
      <c r="A40" t="s">
        <v>111</v>
      </c>
      <c r="B40" t="s">
        <v>112</v>
      </c>
      <c r="C40">
        <v>1</v>
      </c>
      <c r="D40" s="1">
        <v>449</v>
      </c>
      <c r="E40" s="1">
        <f>tab_1[[#This Row],[ORIGINAL_PRICE]]*tab_1[[#This Row],[DISCOUNT]]</f>
        <v>323.27999999999997</v>
      </c>
      <c r="F40" s="2">
        <v>0.72</v>
      </c>
      <c r="G40" s="1">
        <v>124</v>
      </c>
      <c r="H40" t="s">
        <v>17</v>
      </c>
      <c r="I40" t="s">
        <v>18</v>
      </c>
      <c r="J40" t="s">
        <v>19</v>
      </c>
      <c r="K40" t="s">
        <v>29</v>
      </c>
      <c r="L40" t="s">
        <v>21</v>
      </c>
      <c r="M40">
        <v>1</v>
      </c>
      <c r="N40" t="s">
        <v>22</v>
      </c>
      <c r="O40">
        <v>3.2</v>
      </c>
    </row>
    <row r="41" spans="1:15" x14ac:dyDescent="0.3">
      <c r="A41" t="s">
        <v>113</v>
      </c>
      <c r="B41" t="s">
        <v>114</v>
      </c>
      <c r="C41">
        <v>1</v>
      </c>
      <c r="D41" s="1">
        <v>2500</v>
      </c>
      <c r="E41" s="1">
        <f>tab_1[[#This Row],[ORIGINAL_PRICE]]*tab_1[[#This Row],[DISCOUNT]]</f>
        <v>2350</v>
      </c>
      <c r="F41" s="2">
        <v>0.94</v>
      </c>
      <c r="G41" s="1">
        <v>128</v>
      </c>
      <c r="H41" t="s">
        <v>17</v>
      </c>
      <c r="I41" t="s">
        <v>18</v>
      </c>
      <c r="J41" t="s">
        <v>19</v>
      </c>
      <c r="K41" t="s">
        <v>29</v>
      </c>
      <c r="L41" t="s">
        <v>21</v>
      </c>
      <c r="M41">
        <v>1</v>
      </c>
      <c r="N41" t="s">
        <v>22</v>
      </c>
      <c r="O41">
        <v>4</v>
      </c>
    </row>
    <row r="42" spans="1:15" x14ac:dyDescent="0.3">
      <c r="A42" t="s">
        <v>115</v>
      </c>
      <c r="B42" t="s">
        <v>116</v>
      </c>
      <c r="C42">
        <v>1</v>
      </c>
      <c r="D42" s="1">
        <v>149</v>
      </c>
      <c r="E42" s="1">
        <f>tab_1[[#This Row],[ORIGINAL_PRICE]]*tab_1[[#This Row],[DISCOUNT]]</f>
        <v>28.31</v>
      </c>
      <c r="F42" s="2">
        <v>0.19</v>
      </c>
      <c r="G42" s="1">
        <v>120</v>
      </c>
      <c r="H42" t="s">
        <v>17</v>
      </c>
      <c r="I42" t="s">
        <v>18</v>
      </c>
      <c r="J42" t="s">
        <v>19</v>
      </c>
      <c r="K42" t="s">
        <v>20</v>
      </c>
      <c r="L42" t="s">
        <v>25</v>
      </c>
      <c r="M42">
        <v>1</v>
      </c>
      <c r="N42" t="s">
        <v>22</v>
      </c>
      <c r="O42">
        <v>3.2</v>
      </c>
    </row>
    <row r="43" spans="1:15" x14ac:dyDescent="0.3">
      <c r="A43" t="s">
        <v>117</v>
      </c>
      <c r="B43" t="s">
        <v>118</v>
      </c>
      <c r="C43">
        <v>1</v>
      </c>
      <c r="D43" s="1">
        <v>399</v>
      </c>
      <c r="E43" s="1">
        <f>tab_1[[#This Row],[ORIGINAL_PRICE]]*tab_1[[#This Row],[DISCOUNT]]</f>
        <v>259.35000000000002</v>
      </c>
      <c r="F43" s="2">
        <v>0.65</v>
      </c>
      <c r="G43" s="1">
        <v>139</v>
      </c>
      <c r="H43" t="s">
        <v>17</v>
      </c>
      <c r="I43" t="s">
        <v>18</v>
      </c>
      <c r="J43" t="s">
        <v>19</v>
      </c>
      <c r="K43" t="s">
        <v>20</v>
      </c>
      <c r="L43" t="s">
        <v>25</v>
      </c>
      <c r="M43">
        <v>1</v>
      </c>
      <c r="N43" t="s">
        <v>22</v>
      </c>
      <c r="O43">
        <v>4.0999999999999996</v>
      </c>
    </row>
    <row r="44" spans="1:15" x14ac:dyDescent="0.3">
      <c r="A44" t="s">
        <v>119</v>
      </c>
      <c r="B44" t="s">
        <v>120</v>
      </c>
      <c r="C44">
        <v>1</v>
      </c>
      <c r="D44" s="1">
        <v>499</v>
      </c>
      <c r="E44" s="1">
        <f>tab_1[[#This Row],[ORIGINAL_PRICE]]*tab_1[[#This Row],[DISCOUNT]]</f>
        <v>349.29999999999995</v>
      </c>
      <c r="F44" s="2">
        <v>0.7</v>
      </c>
      <c r="G44" s="1">
        <v>149</v>
      </c>
      <c r="H44" t="s">
        <v>32</v>
      </c>
      <c r="I44" t="s">
        <v>18</v>
      </c>
      <c r="J44" t="s">
        <v>19</v>
      </c>
      <c r="K44" t="s">
        <v>20</v>
      </c>
      <c r="L44" t="s">
        <v>25</v>
      </c>
      <c r="M44">
        <v>1</v>
      </c>
      <c r="N44" t="s">
        <v>22</v>
      </c>
      <c r="O44">
        <v>3.2</v>
      </c>
    </row>
    <row r="45" spans="1:15" x14ac:dyDescent="0.3">
      <c r="A45" t="s">
        <v>121</v>
      </c>
      <c r="B45" t="s">
        <v>122</v>
      </c>
      <c r="C45">
        <v>1</v>
      </c>
      <c r="D45" s="1">
        <v>199</v>
      </c>
      <c r="E45" s="1">
        <f>tab_1[[#This Row],[ORIGINAL_PRICE]]*tab_1[[#This Row],[DISCOUNT]]</f>
        <v>77.61</v>
      </c>
      <c r="F45" s="2">
        <v>0.39</v>
      </c>
      <c r="G45" s="1">
        <v>120</v>
      </c>
      <c r="H45" t="s">
        <v>17</v>
      </c>
      <c r="I45" t="s">
        <v>18</v>
      </c>
      <c r="J45" t="s">
        <v>19</v>
      </c>
      <c r="K45" t="s">
        <v>20</v>
      </c>
      <c r="L45" t="s">
        <v>33</v>
      </c>
      <c r="M45">
        <v>1</v>
      </c>
      <c r="N45" t="s">
        <v>22</v>
      </c>
      <c r="O45">
        <v>3.2</v>
      </c>
    </row>
    <row r="46" spans="1:15" x14ac:dyDescent="0.3">
      <c r="A46" t="s">
        <v>123</v>
      </c>
      <c r="B46" t="s">
        <v>124</v>
      </c>
      <c r="C46">
        <v>1</v>
      </c>
      <c r="D46" s="1">
        <v>499</v>
      </c>
      <c r="E46" s="1">
        <f>tab_1[[#This Row],[ORIGINAL_PRICE]]*tab_1[[#This Row],[DISCOUNT]]</f>
        <v>354.28999999999996</v>
      </c>
      <c r="F46" s="2">
        <v>0.71</v>
      </c>
      <c r="G46" s="1">
        <v>141</v>
      </c>
      <c r="H46" t="s">
        <v>17</v>
      </c>
      <c r="I46" t="s">
        <v>18</v>
      </c>
      <c r="J46" t="s">
        <v>19</v>
      </c>
      <c r="K46" t="s">
        <v>29</v>
      </c>
      <c r="L46" t="s">
        <v>25</v>
      </c>
      <c r="M46">
        <v>1</v>
      </c>
      <c r="N46" t="s">
        <v>22</v>
      </c>
      <c r="O46">
        <v>4.5999999999999996</v>
      </c>
    </row>
    <row r="47" spans="1:15" x14ac:dyDescent="0.3">
      <c r="A47" t="s">
        <v>125</v>
      </c>
      <c r="B47" t="s">
        <v>126</v>
      </c>
      <c r="C47">
        <v>1</v>
      </c>
      <c r="D47" s="1">
        <v>499</v>
      </c>
      <c r="E47" s="1">
        <f>tab_1[[#This Row],[ORIGINAL_PRICE]]*tab_1[[#This Row],[DISCOUNT]]</f>
        <v>369.26</v>
      </c>
      <c r="F47" s="2">
        <v>0.74</v>
      </c>
      <c r="G47" s="1">
        <v>129</v>
      </c>
      <c r="H47" t="s">
        <v>17</v>
      </c>
      <c r="I47" t="s">
        <v>97</v>
      </c>
      <c r="J47" t="s">
        <v>19</v>
      </c>
      <c r="K47" t="s">
        <v>29</v>
      </c>
      <c r="L47" t="s">
        <v>25</v>
      </c>
      <c r="M47">
        <v>1</v>
      </c>
      <c r="N47" t="s">
        <v>22</v>
      </c>
      <c r="O47">
        <v>3.2</v>
      </c>
    </row>
    <row r="48" spans="1:15" x14ac:dyDescent="0.3">
      <c r="A48" t="s">
        <v>127</v>
      </c>
      <c r="B48" t="s">
        <v>128</v>
      </c>
      <c r="C48">
        <v>1</v>
      </c>
      <c r="D48" s="1">
        <v>491</v>
      </c>
      <c r="E48" s="1">
        <f>tab_1[[#This Row],[ORIGINAL_PRICE]]*tab_1[[#This Row],[DISCOUNT]]</f>
        <v>358.43</v>
      </c>
      <c r="F48" s="2">
        <v>0.73</v>
      </c>
      <c r="G48" s="1">
        <v>130</v>
      </c>
      <c r="H48" t="s">
        <v>32</v>
      </c>
      <c r="I48" t="s">
        <v>18</v>
      </c>
      <c r="J48" t="s">
        <v>19</v>
      </c>
      <c r="K48" t="s">
        <v>29</v>
      </c>
      <c r="L48" t="s">
        <v>33</v>
      </c>
      <c r="M48">
        <v>1</v>
      </c>
      <c r="N48" t="s">
        <v>22</v>
      </c>
      <c r="O48">
        <v>3.2</v>
      </c>
    </row>
    <row r="49" spans="1:15" x14ac:dyDescent="0.3">
      <c r="A49" t="s">
        <v>129</v>
      </c>
      <c r="B49" t="s">
        <v>130</v>
      </c>
      <c r="C49">
        <v>1</v>
      </c>
      <c r="D49" s="1">
        <v>390</v>
      </c>
      <c r="E49" s="1">
        <f>tab_1[[#This Row],[ORIGINAL_PRICE]]*tab_1[[#This Row],[DISCOUNT]]</f>
        <v>218.40000000000003</v>
      </c>
      <c r="F49" s="2">
        <v>0.56000000000000005</v>
      </c>
      <c r="G49" s="1">
        <v>169</v>
      </c>
      <c r="H49" t="s">
        <v>17</v>
      </c>
      <c r="I49" t="s">
        <v>18</v>
      </c>
      <c r="J49" t="s">
        <v>19</v>
      </c>
      <c r="K49" t="s">
        <v>29</v>
      </c>
      <c r="L49" t="s">
        <v>21</v>
      </c>
      <c r="M49">
        <v>1</v>
      </c>
      <c r="N49" t="s">
        <v>22</v>
      </c>
      <c r="O49">
        <v>3.2</v>
      </c>
    </row>
    <row r="50" spans="1:15" x14ac:dyDescent="0.3">
      <c r="A50" t="s">
        <v>131</v>
      </c>
      <c r="B50" t="s">
        <v>132</v>
      </c>
      <c r="C50">
        <v>1</v>
      </c>
      <c r="D50" s="1">
        <v>399</v>
      </c>
      <c r="E50" s="1">
        <f>tab_1[[#This Row],[ORIGINAL_PRICE]]*tab_1[[#This Row],[DISCOUNT]]</f>
        <v>255.36</v>
      </c>
      <c r="F50" s="2">
        <v>0.64</v>
      </c>
      <c r="G50" s="1">
        <v>140</v>
      </c>
      <c r="H50" t="s">
        <v>133</v>
      </c>
      <c r="I50" t="s">
        <v>18</v>
      </c>
      <c r="J50" t="s">
        <v>19</v>
      </c>
      <c r="K50" t="s">
        <v>20</v>
      </c>
      <c r="L50" t="s">
        <v>21</v>
      </c>
      <c r="M50">
        <v>1</v>
      </c>
      <c r="N50" t="s">
        <v>22</v>
      </c>
      <c r="O50">
        <v>3.2</v>
      </c>
    </row>
    <row r="51" spans="1:15" x14ac:dyDescent="0.3">
      <c r="A51" t="s">
        <v>134</v>
      </c>
      <c r="B51" t="s">
        <v>135</v>
      </c>
      <c r="C51">
        <v>1</v>
      </c>
      <c r="D51" s="1">
        <v>299</v>
      </c>
      <c r="E51" s="1">
        <f>tab_1[[#This Row],[ORIGINAL_PRICE]]*tab_1[[#This Row],[DISCOUNT]]</f>
        <v>173.42</v>
      </c>
      <c r="F51" s="2">
        <v>0.57999999999999996</v>
      </c>
      <c r="G51" s="1">
        <v>125</v>
      </c>
      <c r="H51" t="s">
        <v>17</v>
      </c>
      <c r="I51" t="s">
        <v>28</v>
      </c>
      <c r="J51" t="s">
        <v>19</v>
      </c>
      <c r="K51" t="s">
        <v>20</v>
      </c>
      <c r="L51" t="s">
        <v>21</v>
      </c>
      <c r="M51">
        <v>1</v>
      </c>
      <c r="N51" t="s">
        <v>22</v>
      </c>
      <c r="O51">
        <v>3.2</v>
      </c>
    </row>
    <row r="52" spans="1:15" x14ac:dyDescent="0.3">
      <c r="A52" t="s">
        <v>136</v>
      </c>
      <c r="B52" t="s">
        <v>137</v>
      </c>
      <c r="C52">
        <v>1</v>
      </c>
      <c r="D52" s="1">
        <v>299</v>
      </c>
      <c r="E52" s="1">
        <f>tab_1[[#This Row],[ORIGINAL_PRICE]]*tab_1[[#This Row],[DISCOUNT]]</f>
        <v>128.57</v>
      </c>
      <c r="F52" s="2">
        <v>0.43</v>
      </c>
      <c r="G52" s="1">
        <v>169</v>
      </c>
      <c r="H52" t="s">
        <v>17</v>
      </c>
      <c r="I52" t="s">
        <v>18</v>
      </c>
      <c r="J52" t="s">
        <v>19</v>
      </c>
      <c r="K52" t="s">
        <v>29</v>
      </c>
      <c r="L52" t="s">
        <v>21</v>
      </c>
      <c r="M52">
        <v>1</v>
      </c>
      <c r="N52" t="s">
        <v>22</v>
      </c>
      <c r="O52">
        <v>3.2</v>
      </c>
    </row>
    <row r="53" spans="1:15" x14ac:dyDescent="0.3">
      <c r="A53" t="s">
        <v>138</v>
      </c>
      <c r="B53" t="s">
        <v>139</v>
      </c>
      <c r="C53">
        <v>1</v>
      </c>
      <c r="D53" s="1">
        <v>599</v>
      </c>
      <c r="E53" s="1">
        <f>tab_1[[#This Row],[ORIGINAL_PRICE]]*tab_1[[#This Row],[DISCOUNT]]</f>
        <v>449.25</v>
      </c>
      <c r="F53" s="2">
        <v>0.75</v>
      </c>
      <c r="G53" s="1">
        <v>145</v>
      </c>
      <c r="H53" t="s">
        <v>32</v>
      </c>
      <c r="I53" t="s">
        <v>18</v>
      </c>
      <c r="J53" t="s">
        <v>19</v>
      </c>
      <c r="K53" t="s">
        <v>29</v>
      </c>
      <c r="L53" t="s">
        <v>33</v>
      </c>
      <c r="M53">
        <v>1</v>
      </c>
      <c r="N53" t="s">
        <v>22</v>
      </c>
      <c r="O53">
        <v>4.9000000000000004</v>
      </c>
    </row>
    <row r="54" spans="1:15" x14ac:dyDescent="0.3">
      <c r="A54" t="s">
        <v>140</v>
      </c>
      <c r="B54" t="s">
        <v>141</v>
      </c>
      <c r="C54">
        <v>1</v>
      </c>
      <c r="D54" s="1">
        <v>579</v>
      </c>
      <c r="E54" s="1">
        <f>tab_1[[#This Row],[ORIGINAL_PRICE]]*tab_1[[#This Row],[DISCOUNT]]</f>
        <v>434.25</v>
      </c>
      <c r="F54" s="2">
        <v>0.75</v>
      </c>
      <c r="G54" s="1">
        <v>143</v>
      </c>
      <c r="H54" t="s">
        <v>32</v>
      </c>
      <c r="I54" t="s">
        <v>18</v>
      </c>
      <c r="J54" t="s">
        <v>19</v>
      </c>
      <c r="K54" t="s">
        <v>20</v>
      </c>
      <c r="L54" t="s">
        <v>33</v>
      </c>
      <c r="M54">
        <v>1</v>
      </c>
      <c r="N54" t="s">
        <v>22</v>
      </c>
      <c r="O54">
        <v>3.2</v>
      </c>
    </row>
    <row r="55" spans="1:15" x14ac:dyDescent="0.3">
      <c r="A55" t="s">
        <v>142</v>
      </c>
      <c r="B55" t="s">
        <v>143</v>
      </c>
      <c r="C55">
        <v>1</v>
      </c>
      <c r="D55" s="1">
        <v>349</v>
      </c>
      <c r="E55" s="1">
        <f>tab_1[[#This Row],[ORIGINAL_PRICE]]*tab_1[[#This Row],[DISCOUNT]]</f>
        <v>230.34</v>
      </c>
      <c r="F55" s="2">
        <v>0.66</v>
      </c>
      <c r="G55" s="1">
        <v>117</v>
      </c>
      <c r="H55" t="s">
        <v>32</v>
      </c>
      <c r="I55" t="s">
        <v>18</v>
      </c>
      <c r="J55" t="s">
        <v>19</v>
      </c>
      <c r="K55" t="s">
        <v>29</v>
      </c>
      <c r="L55" t="s">
        <v>21</v>
      </c>
      <c r="M55">
        <v>1</v>
      </c>
      <c r="N55" t="s">
        <v>22</v>
      </c>
      <c r="O55">
        <v>3.2</v>
      </c>
    </row>
    <row r="56" spans="1:15" x14ac:dyDescent="0.3">
      <c r="A56" t="s">
        <v>144</v>
      </c>
      <c r="B56" t="s">
        <v>145</v>
      </c>
      <c r="C56">
        <v>1</v>
      </c>
      <c r="D56" s="1">
        <v>199</v>
      </c>
      <c r="E56" s="1">
        <f>tab_1[[#This Row],[ORIGINAL_PRICE]]*tab_1[[#This Row],[DISCOUNT]]</f>
        <v>83.58</v>
      </c>
      <c r="F56" s="2">
        <v>0.42</v>
      </c>
      <c r="G56" s="1">
        <v>115</v>
      </c>
      <c r="H56" t="s">
        <v>17</v>
      </c>
      <c r="I56" t="s">
        <v>18</v>
      </c>
      <c r="J56" t="s">
        <v>19</v>
      </c>
      <c r="K56" t="s">
        <v>20</v>
      </c>
      <c r="L56" t="s">
        <v>146</v>
      </c>
      <c r="M56">
        <v>1</v>
      </c>
      <c r="N56" t="s">
        <v>22</v>
      </c>
      <c r="O56">
        <v>3.2</v>
      </c>
    </row>
    <row r="57" spans="1:15" x14ac:dyDescent="0.3">
      <c r="A57" t="s">
        <v>147</v>
      </c>
      <c r="B57" t="s">
        <v>148</v>
      </c>
      <c r="C57">
        <v>1</v>
      </c>
      <c r="D57" s="1">
        <v>251</v>
      </c>
      <c r="E57" s="1">
        <f>tab_1[[#This Row],[ORIGINAL_PRICE]]*tab_1[[#This Row],[DISCOUNT]]</f>
        <v>125.5</v>
      </c>
      <c r="F57" s="2">
        <v>0.5</v>
      </c>
      <c r="G57" s="1">
        <v>124</v>
      </c>
      <c r="H57" t="s">
        <v>17</v>
      </c>
      <c r="I57" t="s">
        <v>46</v>
      </c>
      <c r="J57" t="s">
        <v>19</v>
      </c>
      <c r="K57" t="s">
        <v>29</v>
      </c>
      <c r="L57" t="s">
        <v>84</v>
      </c>
      <c r="M57">
        <v>1</v>
      </c>
      <c r="N57" t="s">
        <v>22</v>
      </c>
      <c r="O57">
        <v>3.2</v>
      </c>
    </row>
    <row r="58" spans="1:15" x14ac:dyDescent="0.3">
      <c r="A58" t="s">
        <v>149</v>
      </c>
      <c r="B58" t="s">
        <v>150</v>
      </c>
      <c r="C58">
        <v>1</v>
      </c>
      <c r="D58" s="1">
        <v>499</v>
      </c>
      <c r="E58" s="1">
        <f>tab_1[[#This Row],[ORIGINAL_PRICE]]*tab_1[[#This Row],[DISCOUNT]]</f>
        <v>364.27</v>
      </c>
      <c r="F58" s="2">
        <v>0.73</v>
      </c>
      <c r="G58" s="1">
        <v>131</v>
      </c>
      <c r="H58" t="s">
        <v>32</v>
      </c>
      <c r="I58" t="s">
        <v>28</v>
      </c>
      <c r="J58" t="s">
        <v>19</v>
      </c>
      <c r="K58" t="s">
        <v>29</v>
      </c>
      <c r="L58" t="s">
        <v>21</v>
      </c>
      <c r="M58">
        <v>1</v>
      </c>
      <c r="N58" t="s">
        <v>22</v>
      </c>
      <c r="O58">
        <v>3.2</v>
      </c>
    </row>
    <row r="59" spans="1:15" x14ac:dyDescent="0.3">
      <c r="A59" t="s">
        <v>151</v>
      </c>
      <c r="B59" t="s">
        <v>152</v>
      </c>
      <c r="C59">
        <v>1</v>
      </c>
      <c r="D59" s="1">
        <v>339</v>
      </c>
      <c r="E59" s="1">
        <f>tab_1[[#This Row],[ORIGINAL_PRICE]]*tab_1[[#This Row],[DISCOUNT]]</f>
        <v>233.90999999999997</v>
      </c>
      <c r="F59" s="2">
        <v>0.69</v>
      </c>
      <c r="G59" s="1">
        <v>105</v>
      </c>
      <c r="H59" t="s">
        <v>17</v>
      </c>
      <c r="I59" t="s">
        <v>18</v>
      </c>
      <c r="J59" t="s">
        <v>19</v>
      </c>
      <c r="K59" t="s">
        <v>20</v>
      </c>
      <c r="L59" t="s">
        <v>21</v>
      </c>
      <c r="M59">
        <v>1</v>
      </c>
      <c r="N59" t="s">
        <v>22</v>
      </c>
      <c r="O59">
        <v>3.2</v>
      </c>
    </row>
    <row r="60" spans="1:15" x14ac:dyDescent="0.3">
      <c r="A60" t="s">
        <v>153</v>
      </c>
      <c r="B60" t="s">
        <v>154</v>
      </c>
      <c r="C60">
        <v>1</v>
      </c>
      <c r="D60" s="1">
        <v>829</v>
      </c>
      <c r="E60" s="1">
        <f>tab_1[[#This Row],[ORIGINAL_PRICE]]*tab_1[[#This Row],[DISCOUNT]]</f>
        <v>654.91000000000008</v>
      </c>
      <c r="F60" s="2">
        <v>0.79</v>
      </c>
      <c r="G60" s="1">
        <v>171</v>
      </c>
      <c r="H60" t="s">
        <v>17</v>
      </c>
      <c r="I60" t="s">
        <v>18</v>
      </c>
      <c r="J60" t="s">
        <v>19</v>
      </c>
      <c r="K60" t="s">
        <v>29</v>
      </c>
      <c r="L60" t="s">
        <v>33</v>
      </c>
      <c r="M60">
        <v>1</v>
      </c>
      <c r="N60" t="s">
        <v>22</v>
      </c>
      <c r="O60">
        <v>3.2</v>
      </c>
    </row>
    <row r="61" spans="1:15" x14ac:dyDescent="0.3">
      <c r="A61" t="s">
        <v>155</v>
      </c>
      <c r="B61" t="s">
        <v>156</v>
      </c>
      <c r="C61">
        <v>1</v>
      </c>
      <c r="D61" s="1">
        <v>540</v>
      </c>
      <c r="E61" s="1">
        <f>tab_1[[#This Row],[ORIGINAL_PRICE]]*tab_1[[#This Row],[DISCOUNT]]</f>
        <v>410.4</v>
      </c>
      <c r="F61" s="2">
        <v>0.76</v>
      </c>
      <c r="G61" s="1">
        <v>129</v>
      </c>
      <c r="H61" t="s">
        <v>32</v>
      </c>
      <c r="I61" t="s">
        <v>18</v>
      </c>
      <c r="J61" t="s">
        <v>19</v>
      </c>
      <c r="K61" t="s">
        <v>29</v>
      </c>
      <c r="L61" t="s">
        <v>33</v>
      </c>
      <c r="M61">
        <v>1</v>
      </c>
      <c r="N61" t="s">
        <v>22</v>
      </c>
      <c r="O61">
        <v>3.2</v>
      </c>
    </row>
    <row r="62" spans="1:15" x14ac:dyDescent="0.3">
      <c r="A62" t="s">
        <v>157</v>
      </c>
      <c r="B62" t="s">
        <v>158</v>
      </c>
      <c r="C62">
        <v>1</v>
      </c>
      <c r="D62" s="1">
        <v>399</v>
      </c>
      <c r="E62" s="1">
        <f>tab_1[[#This Row],[ORIGINAL_PRICE]]*tab_1[[#This Row],[DISCOUNT]]</f>
        <v>235.41</v>
      </c>
      <c r="F62" s="2">
        <v>0.59</v>
      </c>
      <c r="G62" s="1">
        <v>160</v>
      </c>
      <c r="H62" t="s">
        <v>17</v>
      </c>
      <c r="I62" t="s">
        <v>18</v>
      </c>
      <c r="J62" t="s">
        <v>19</v>
      </c>
      <c r="K62" t="s">
        <v>29</v>
      </c>
      <c r="L62" t="s">
        <v>21</v>
      </c>
      <c r="M62">
        <v>1</v>
      </c>
      <c r="N62" t="s">
        <v>22</v>
      </c>
      <c r="O62">
        <v>3.2</v>
      </c>
    </row>
    <row r="63" spans="1:15" x14ac:dyDescent="0.3">
      <c r="A63" t="s">
        <v>159</v>
      </c>
      <c r="B63" t="s">
        <v>160</v>
      </c>
      <c r="C63">
        <v>1</v>
      </c>
      <c r="D63" s="1">
        <v>399</v>
      </c>
      <c r="E63" s="1">
        <f>tab_1[[#This Row],[ORIGINAL_PRICE]]*tab_1[[#This Row],[DISCOUNT]]</f>
        <v>279.29999999999995</v>
      </c>
      <c r="F63" s="2">
        <v>0.7</v>
      </c>
      <c r="G63" s="1">
        <v>116</v>
      </c>
      <c r="H63" t="s">
        <v>32</v>
      </c>
      <c r="I63" t="s">
        <v>18</v>
      </c>
      <c r="J63" t="s">
        <v>19</v>
      </c>
      <c r="K63" t="s">
        <v>20</v>
      </c>
      <c r="L63" t="s">
        <v>33</v>
      </c>
      <c r="M63">
        <v>1</v>
      </c>
      <c r="N63" t="s">
        <v>22</v>
      </c>
      <c r="O63">
        <v>3.2</v>
      </c>
    </row>
    <row r="64" spans="1:15" x14ac:dyDescent="0.3">
      <c r="A64" t="s">
        <v>161</v>
      </c>
      <c r="B64" t="s">
        <v>162</v>
      </c>
      <c r="C64">
        <v>1</v>
      </c>
      <c r="D64" s="1">
        <v>399</v>
      </c>
      <c r="E64" s="1">
        <f>tab_1[[#This Row],[ORIGINAL_PRICE]]*tab_1[[#This Row],[DISCOUNT]]</f>
        <v>267.33000000000004</v>
      </c>
      <c r="F64" s="2">
        <v>0.67</v>
      </c>
      <c r="G64" s="1">
        <v>129</v>
      </c>
      <c r="H64" t="s">
        <v>17</v>
      </c>
      <c r="I64" t="s">
        <v>18</v>
      </c>
      <c r="J64" t="s">
        <v>19</v>
      </c>
      <c r="K64" t="s">
        <v>20</v>
      </c>
      <c r="L64" t="s">
        <v>21</v>
      </c>
      <c r="M64">
        <v>1</v>
      </c>
      <c r="N64" t="s">
        <v>22</v>
      </c>
      <c r="O64">
        <v>3.2</v>
      </c>
    </row>
    <row r="65" spans="1:15" x14ac:dyDescent="0.3">
      <c r="A65" t="s">
        <v>163</v>
      </c>
      <c r="B65" t="s">
        <v>164</v>
      </c>
      <c r="C65">
        <v>1</v>
      </c>
      <c r="D65" s="1">
        <v>199</v>
      </c>
      <c r="E65" s="1">
        <f>tab_1[[#This Row],[ORIGINAL_PRICE]]*tab_1[[#This Row],[DISCOUNT]]</f>
        <v>67.660000000000011</v>
      </c>
      <c r="F65" s="2">
        <v>0.34</v>
      </c>
      <c r="G65" s="1">
        <v>130</v>
      </c>
      <c r="H65" t="s">
        <v>17</v>
      </c>
      <c r="I65" t="s">
        <v>28</v>
      </c>
      <c r="J65" t="s">
        <v>19</v>
      </c>
      <c r="K65" t="s">
        <v>20</v>
      </c>
      <c r="L65" t="s">
        <v>33</v>
      </c>
      <c r="M65">
        <v>1</v>
      </c>
      <c r="N65" t="s">
        <v>22</v>
      </c>
      <c r="O65">
        <v>3.2</v>
      </c>
    </row>
    <row r="66" spans="1:15" x14ac:dyDescent="0.3">
      <c r="A66" t="s">
        <v>165</v>
      </c>
      <c r="B66" t="s">
        <v>166</v>
      </c>
      <c r="C66">
        <v>1</v>
      </c>
      <c r="D66" s="1">
        <v>156</v>
      </c>
      <c r="E66" s="1">
        <f>tab_1[[#This Row],[ORIGINAL_PRICE]]*tab_1[[#This Row],[DISCOUNT]]</f>
        <v>28.08</v>
      </c>
      <c r="F66" s="2">
        <v>0.18</v>
      </c>
      <c r="G66" s="1">
        <v>127</v>
      </c>
      <c r="H66" t="s">
        <v>17</v>
      </c>
      <c r="I66" t="s">
        <v>28</v>
      </c>
      <c r="J66" t="s">
        <v>19</v>
      </c>
      <c r="K66" t="s">
        <v>20</v>
      </c>
      <c r="L66" t="s">
        <v>25</v>
      </c>
      <c r="M66">
        <v>1</v>
      </c>
      <c r="N66" t="s">
        <v>22</v>
      </c>
      <c r="O66">
        <v>3.2</v>
      </c>
    </row>
    <row r="67" spans="1:15" x14ac:dyDescent="0.3">
      <c r="A67" t="s">
        <v>167</v>
      </c>
      <c r="B67" t="s">
        <v>168</v>
      </c>
      <c r="C67">
        <v>1</v>
      </c>
      <c r="D67" s="1">
        <v>499</v>
      </c>
      <c r="E67" s="1">
        <f>tab_1[[#This Row],[ORIGINAL_PRICE]]*tab_1[[#This Row],[DISCOUNT]]</f>
        <v>349.29999999999995</v>
      </c>
      <c r="F67" s="2">
        <v>0.7</v>
      </c>
      <c r="G67" s="1">
        <v>149</v>
      </c>
      <c r="H67" t="s">
        <v>17</v>
      </c>
      <c r="I67" t="s">
        <v>18</v>
      </c>
      <c r="J67" t="s">
        <v>19</v>
      </c>
      <c r="K67" t="s">
        <v>29</v>
      </c>
      <c r="L67" t="s">
        <v>21</v>
      </c>
      <c r="M67">
        <v>1</v>
      </c>
      <c r="N67" t="s">
        <v>22</v>
      </c>
      <c r="O67">
        <v>3.2</v>
      </c>
    </row>
    <row r="68" spans="1:15" x14ac:dyDescent="0.3">
      <c r="A68" t="s">
        <v>169</v>
      </c>
      <c r="B68" t="s">
        <v>170</v>
      </c>
      <c r="C68">
        <v>1</v>
      </c>
      <c r="D68" s="1">
        <v>399</v>
      </c>
      <c r="E68" s="1">
        <f>tab_1[[#This Row],[ORIGINAL_PRICE]]*tab_1[[#This Row],[DISCOUNT]]</f>
        <v>279.29999999999995</v>
      </c>
      <c r="F68" s="2">
        <v>0.7</v>
      </c>
      <c r="G68" s="1">
        <v>118</v>
      </c>
      <c r="H68" t="s">
        <v>32</v>
      </c>
      <c r="I68" t="s">
        <v>18</v>
      </c>
      <c r="J68" t="s">
        <v>19</v>
      </c>
      <c r="K68" t="s">
        <v>20</v>
      </c>
      <c r="L68" t="s">
        <v>33</v>
      </c>
      <c r="M68">
        <v>1</v>
      </c>
      <c r="N68" t="s">
        <v>22</v>
      </c>
      <c r="O68">
        <v>4.9000000000000004</v>
      </c>
    </row>
    <row r="69" spans="1:15" x14ac:dyDescent="0.3">
      <c r="A69" t="s">
        <v>171</v>
      </c>
      <c r="B69" t="s">
        <v>70</v>
      </c>
      <c r="C69">
        <v>1</v>
      </c>
      <c r="D69" s="1">
        <v>499</v>
      </c>
      <c r="E69" s="1">
        <f>tab_1[[#This Row],[ORIGINAL_PRICE]]*tab_1[[#This Row],[DISCOUNT]]</f>
        <v>369.26</v>
      </c>
      <c r="F69" s="2">
        <v>0.74</v>
      </c>
      <c r="G69" s="1">
        <v>125</v>
      </c>
      <c r="H69" t="s">
        <v>17</v>
      </c>
      <c r="I69" t="s">
        <v>28</v>
      </c>
      <c r="J69" t="s">
        <v>19</v>
      </c>
      <c r="K69" t="s">
        <v>20</v>
      </c>
      <c r="L69" t="s">
        <v>21</v>
      </c>
      <c r="M69">
        <v>1</v>
      </c>
      <c r="N69" t="s">
        <v>22</v>
      </c>
      <c r="O69">
        <v>3.2</v>
      </c>
    </row>
    <row r="70" spans="1:15" x14ac:dyDescent="0.3">
      <c r="A70" t="s">
        <v>172</v>
      </c>
      <c r="B70" t="s">
        <v>173</v>
      </c>
      <c r="C70">
        <v>1</v>
      </c>
      <c r="D70" s="1">
        <v>249</v>
      </c>
      <c r="E70" s="1">
        <f>tab_1[[#This Row],[ORIGINAL_PRICE]]*tab_1[[#This Row],[DISCOUNT]]</f>
        <v>114.54</v>
      </c>
      <c r="F70" s="2">
        <v>0.46</v>
      </c>
      <c r="G70" s="1">
        <v>132</v>
      </c>
      <c r="H70" t="s">
        <v>32</v>
      </c>
      <c r="I70" t="s">
        <v>18</v>
      </c>
      <c r="J70" t="s">
        <v>19</v>
      </c>
      <c r="K70" t="s">
        <v>20</v>
      </c>
      <c r="L70" t="s">
        <v>33</v>
      </c>
      <c r="M70">
        <v>1</v>
      </c>
      <c r="N70" t="s">
        <v>22</v>
      </c>
      <c r="O70">
        <v>3.2</v>
      </c>
    </row>
    <row r="71" spans="1:15" x14ac:dyDescent="0.3">
      <c r="A71" t="s">
        <v>174</v>
      </c>
      <c r="B71" t="s">
        <v>175</v>
      </c>
      <c r="C71">
        <v>1</v>
      </c>
      <c r="D71" s="1">
        <v>299</v>
      </c>
      <c r="E71" s="1">
        <f>tab_1[[#This Row],[ORIGINAL_PRICE]]*tab_1[[#This Row],[DISCOUNT]]</f>
        <v>149.5</v>
      </c>
      <c r="F71" s="2">
        <v>0.5</v>
      </c>
      <c r="G71" s="1">
        <v>149</v>
      </c>
      <c r="H71" t="s">
        <v>17</v>
      </c>
      <c r="I71" t="s">
        <v>43</v>
      </c>
      <c r="J71" t="s">
        <v>19</v>
      </c>
      <c r="K71" t="s">
        <v>20</v>
      </c>
      <c r="L71" t="s">
        <v>21</v>
      </c>
      <c r="M71">
        <v>1</v>
      </c>
      <c r="N71" t="s">
        <v>22</v>
      </c>
      <c r="O71">
        <v>3.2</v>
      </c>
    </row>
    <row r="72" spans="1:15" x14ac:dyDescent="0.3">
      <c r="A72" t="s">
        <v>176</v>
      </c>
      <c r="B72" t="s">
        <v>177</v>
      </c>
      <c r="C72">
        <v>1</v>
      </c>
      <c r="D72" s="1">
        <v>499</v>
      </c>
      <c r="E72" s="1">
        <f>tab_1[[#This Row],[ORIGINAL_PRICE]]*tab_1[[#This Row],[DISCOUNT]]</f>
        <v>334.33000000000004</v>
      </c>
      <c r="F72" s="2">
        <v>0.67</v>
      </c>
      <c r="G72" s="1">
        <v>160</v>
      </c>
      <c r="H72" t="s">
        <v>133</v>
      </c>
      <c r="I72" t="s">
        <v>18</v>
      </c>
      <c r="J72" t="s">
        <v>19</v>
      </c>
      <c r="K72" t="s">
        <v>20</v>
      </c>
      <c r="L72" t="s">
        <v>21</v>
      </c>
      <c r="M72">
        <v>1</v>
      </c>
      <c r="N72" t="s">
        <v>22</v>
      </c>
      <c r="O72">
        <v>3.2</v>
      </c>
    </row>
    <row r="73" spans="1:15" x14ac:dyDescent="0.3">
      <c r="A73" t="s">
        <v>178</v>
      </c>
      <c r="B73" t="s">
        <v>179</v>
      </c>
      <c r="C73">
        <v>1</v>
      </c>
      <c r="D73" s="1">
        <v>199</v>
      </c>
      <c r="E73" s="1">
        <f>tab_1[[#This Row],[ORIGINAL_PRICE]]*tab_1[[#This Row],[DISCOUNT]]</f>
        <v>73.63</v>
      </c>
      <c r="F73" s="2">
        <v>0.37</v>
      </c>
      <c r="G73" s="1">
        <v>125</v>
      </c>
      <c r="H73" t="s">
        <v>17</v>
      </c>
      <c r="I73" t="s">
        <v>18</v>
      </c>
      <c r="J73" t="s">
        <v>19</v>
      </c>
      <c r="K73" t="s">
        <v>20</v>
      </c>
      <c r="L73" t="s">
        <v>33</v>
      </c>
      <c r="M73">
        <v>1</v>
      </c>
      <c r="N73" t="s">
        <v>22</v>
      </c>
      <c r="O73">
        <v>3.2</v>
      </c>
    </row>
    <row r="74" spans="1:15" x14ac:dyDescent="0.3">
      <c r="A74" t="s">
        <v>180</v>
      </c>
      <c r="B74" t="s">
        <v>181</v>
      </c>
      <c r="C74">
        <v>1</v>
      </c>
      <c r="D74" s="1">
        <v>370</v>
      </c>
      <c r="E74" s="1">
        <f>tab_1[[#This Row],[ORIGINAL_PRICE]]*tab_1[[#This Row],[DISCOUNT]]</f>
        <v>210.89999999999998</v>
      </c>
      <c r="F74" s="2">
        <v>0.56999999999999995</v>
      </c>
      <c r="G74" s="1">
        <v>157</v>
      </c>
      <c r="H74" t="s">
        <v>17</v>
      </c>
      <c r="I74" t="s">
        <v>18</v>
      </c>
      <c r="J74" t="s">
        <v>19</v>
      </c>
      <c r="K74" t="s">
        <v>20</v>
      </c>
      <c r="L74" t="s">
        <v>25</v>
      </c>
      <c r="M74">
        <v>1</v>
      </c>
      <c r="N74" t="s">
        <v>22</v>
      </c>
      <c r="O74">
        <v>3.2</v>
      </c>
    </row>
    <row r="75" spans="1:15" x14ac:dyDescent="0.3">
      <c r="A75" t="s">
        <v>182</v>
      </c>
      <c r="B75" t="s">
        <v>124</v>
      </c>
      <c r="C75">
        <v>1</v>
      </c>
      <c r="D75" s="1">
        <v>499</v>
      </c>
      <c r="E75" s="1">
        <f>tab_1[[#This Row],[ORIGINAL_PRICE]]*tab_1[[#This Row],[DISCOUNT]]</f>
        <v>369.26</v>
      </c>
      <c r="F75" s="2">
        <v>0.74</v>
      </c>
      <c r="G75" s="1">
        <v>125</v>
      </c>
      <c r="H75" t="s">
        <v>17</v>
      </c>
      <c r="I75" t="s">
        <v>18</v>
      </c>
      <c r="J75" t="s">
        <v>19</v>
      </c>
      <c r="K75" t="s">
        <v>29</v>
      </c>
      <c r="L75" t="s">
        <v>25</v>
      </c>
      <c r="M75">
        <v>1</v>
      </c>
      <c r="N75" t="s">
        <v>22</v>
      </c>
      <c r="O75">
        <v>3.2</v>
      </c>
    </row>
    <row r="76" spans="1:15" x14ac:dyDescent="0.3">
      <c r="A76" t="s">
        <v>183</v>
      </c>
      <c r="B76" t="s">
        <v>184</v>
      </c>
      <c r="C76">
        <v>1</v>
      </c>
      <c r="D76" s="1">
        <v>193</v>
      </c>
      <c r="E76" s="1">
        <f>tab_1[[#This Row],[ORIGINAL_PRICE]]*tab_1[[#This Row],[DISCOUNT]]</f>
        <v>55.97</v>
      </c>
      <c r="F76" s="2">
        <v>0.28999999999999998</v>
      </c>
      <c r="G76" s="1">
        <v>137</v>
      </c>
      <c r="H76" t="s">
        <v>17</v>
      </c>
      <c r="I76" t="s">
        <v>28</v>
      </c>
      <c r="J76" t="s">
        <v>19</v>
      </c>
      <c r="K76" t="s">
        <v>29</v>
      </c>
      <c r="L76" t="s">
        <v>25</v>
      </c>
      <c r="M76">
        <v>1</v>
      </c>
      <c r="N76" t="s">
        <v>22</v>
      </c>
      <c r="O76">
        <v>3.2</v>
      </c>
    </row>
    <row r="77" spans="1:15" x14ac:dyDescent="0.3">
      <c r="A77" t="s">
        <v>185</v>
      </c>
      <c r="B77" t="s">
        <v>56</v>
      </c>
      <c r="C77">
        <v>1</v>
      </c>
      <c r="D77" s="1">
        <v>299</v>
      </c>
      <c r="E77" s="1">
        <f>tab_1[[#This Row],[ORIGINAL_PRICE]]*tab_1[[#This Row],[DISCOUNT]]</f>
        <v>182.39</v>
      </c>
      <c r="F77" s="2">
        <v>0.61</v>
      </c>
      <c r="G77" s="1">
        <v>116</v>
      </c>
      <c r="H77" t="s">
        <v>32</v>
      </c>
      <c r="I77" t="s">
        <v>18</v>
      </c>
      <c r="J77" t="s">
        <v>19</v>
      </c>
      <c r="K77" t="s">
        <v>20</v>
      </c>
      <c r="L77" t="s">
        <v>33</v>
      </c>
      <c r="M77">
        <v>1</v>
      </c>
      <c r="N77" t="s">
        <v>22</v>
      </c>
      <c r="O77">
        <v>3.2</v>
      </c>
    </row>
    <row r="78" spans="1:15" x14ac:dyDescent="0.3">
      <c r="A78" t="s">
        <v>186</v>
      </c>
      <c r="B78" t="s">
        <v>187</v>
      </c>
      <c r="C78">
        <v>1</v>
      </c>
      <c r="D78" s="1">
        <v>499</v>
      </c>
      <c r="E78" s="1">
        <f>tab_1[[#This Row],[ORIGINAL_PRICE]]*tab_1[[#This Row],[DISCOUNT]]</f>
        <v>369.26</v>
      </c>
      <c r="F78" s="2">
        <v>0.74</v>
      </c>
      <c r="G78" s="1">
        <v>128</v>
      </c>
      <c r="H78" t="s">
        <v>17</v>
      </c>
      <c r="I78" t="s">
        <v>18</v>
      </c>
      <c r="J78" t="s">
        <v>19</v>
      </c>
      <c r="K78" t="s">
        <v>29</v>
      </c>
      <c r="L78" t="s">
        <v>21</v>
      </c>
      <c r="M78">
        <v>1</v>
      </c>
      <c r="N78" t="s">
        <v>22</v>
      </c>
      <c r="O78">
        <v>3.2</v>
      </c>
    </row>
    <row r="79" spans="1:15" x14ac:dyDescent="0.3">
      <c r="A79" t="s">
        <v>188</v>
      </c>
      <c r="B79" t="s">
        <v>189</v>
      </c>
      <c r="C79">
        <v>1</v>
      </c>
      <c r="D79" s="1">
        <v>299</v>
      </c>
      <c r="E79" s="1">
        <f>tab_1[[#This Row],[ORIGINAL_PRICE]]*tab_1[[#This Row],[DISCOUNT]]</f>
        <v>173.42</v>
      </c>
      <c r="F79" s="2">
        <v>0.57999999999999996</v>
      </c>
      <c r="G79" s="1">
        <v>123</v>
      </c>
      <c r="H79" t="s">
        <v>17</v>
      </c>
      <c r="I79" t="s">
        <v>28</v>
      </c>
      <c r="J79" t="s">
        <v>19</v>
      </c>
      <c r="K79" t="s">
        <v>29</v>
      </c>
      <c r="L79" t="s">
        <v>21</v>
      </c>
      <c r="M79">
        <v>1</v>
      </c>
      <c r="N79" t="s">
        <v>22</v>
      </c>
      <c r="O79">
        <v>3.2</v>
      </c>
    </row>
    <row r="80" spans="1:15" x14ac:dyDescent="0.3">
      <c r="A80" t="s">
        <v>190</v>
      </c>
      <c r="B80" t="s">
        <v>191</v>
      </c>
      <c r="C80">
        <v>1</v>
      </c>
      <c r="D80" s="1">
        <v>299</v>
      </c>
      <c r="E80" s="1">
        <f>tab_1[[#This Row],[ORIGINAL_PRICE]]*tab_1[[#This Row],[DISCOUNT]]</f>
        <v>173.42</v>
      </c>
      <c r="F80" s="2">
        <v>0.57999999999999996</v>
      </c>
      <c r="G80" s="1">
        <v>125</v>
      </c>
      <c r="H80" t="s">
        <v>32</v>
      </c>
      <c r="I80" t="s">
        <v>18</v>
      </c>
      <c r="J80" t="s">
        <v>19</v>
      </c>
      <c r="K80" t="s">
        <v>20</v>
      </c>
      <c r="L80" t="s">
        <v>33</v>
      </c>
      <c r="M80">
        <v>1</v>
      </c>
      <c r="N80" t="s">
        <v>22</v>
      </c>
      <c r="O80">
        <v>3.2</v>
      </c>
    </row>
    <row r="81" spans="1:15" x14ac:dyDescent="0.3">
      <c r="A81" t="s">
        <v>192</v>
      </c>
      <c r="B81" t="s">
        <v>193</v>
      </c>
      <c r="C81">
        <v>1</v>
      </c>
      <c r="D81" s="1">
        <v>399</v>
      </c>
      <c r="E81" s="1">
        <f>tab_1[[#This Row],[ORIGINAL_PRICE]]*tab_1[[#This Row],[DISCOUNT]]</f>
        <v>259.35000000000002</v>
      </c>
      <c r="F81" s="2">
        <v>0.65</v>
      </c>
      <c r="G81" s="1">
        <v>139</v>
      </c>
      <c r="H81" t="s">
        <v>17</v>
      </c>
      <c r="I81" t="s">
        <v>28</v>
      </c>
      <c r="J81" t="s">
        <v>19</v>
      </c>
      <c r="K81" t="s">
        <v>29</v>
      </c>
      <c r="L81" t="s">
        <v>25</v>
      </c>
      <c r="M81">
        <v>1</v>
      </c>
      <c r="N81" t="s">
        <v>22</v>
      </c>
      <c r="O81">
        <v>3.2</v>
      </c>
    </row>
    <row r="82" spans="1:15" x14ac:dyDescent="0.3">
      <c r="A82" t="s">
        <v>194</v>
      </c>
      <c r="B82" t="s">
        <v>195</v>
      </c>
      <c r="C82">
        <v>1</v>
      </c>
      <c r="D82" s="1">
        <v>399</v>
      </c>
      <c r="E82" s="1">
        <f>tab_1[[#This Row],[ORIGINAL_PRICE]]*tab_1[[#This Row],[DISCOUNT]]</f>
        <v>251.37</v>
      </c>
      <c r="F82" s="2">
        <v>0.63</v>
      </c>
      <c r="G82" s="1">
        <v>144</v>
      </c>
      <c r="H82" t="s">
        <v>17</v>
      </c>
      <c r="I82" t="s">
        <v>18</v>
      </c>
      <c r="J82" t="s">
        <v>19</v>
      </c>
      <c r="K82" t="s">
        <v>29</v>
      </c>
      <c r="L82" t="s">
        <v>33</v>
      </c>
      <c r="M82">
        <v>1</v>
      </c>
      <c r="N82" t="s">
        <v>22</v>
      </c>
      <c r="O82">
        <v>3.2</v>
      </c>
    </row>
    <row r="83" spans="1:15" x14ac:dyDescent="0.3">
      <c r="A83" t="s">
        <v>196</v>
      </c>
      <c r="B83" t="s">
        <v>197</v>
      </c>
      <c r="C83">
        <v>1</v>
      </c>
      <c r="D83" s="1">
        <v>258</v>
      </c>
      <c r="E83" s="1">
        <f>tab_1[[#This Row],[ORIGINAL_PRICE]]*tab_1[[#This Row],[DISCOUNT]]</f>
        <v>136.74</v>
      </c>
      <c r="F83" s="2">
        <v>0.53</v>
      </c>
      <c r="G83" s="1">
        <v>120</v>
      </c>
      <c r="H83" t="s">
        <v>17</v>
      </c>
      <c r="I83" t="s">
        <v>66</v>
      </c>
      <c r="J83" t="s">
        <v>19</v>
      </c>
      <c r="K83" t="s">
        <v>29</v>
      </c>
      <c r="L83" t="s">
        <v>25</v>
      </c>
      <c r="M83">
        <v>1</v>
      </c>
      <c r="N83" t="s">
        <v>22</v>
      </c>
      <c r="O83">
        <v>3.2</v>
      </c>
    </row>
    <row r="84" spans="1:15" x14ac:dyDescent="0.3">
      <c r="A84" t="s">
        <v>198</v>
      </c>
      <c r="B84" t="s">
        <v>199</v>
      </c>
      <c r="C84">
        <v>1</v>
      </c>
      <c r="D84" s="1">
        <v>499</v>
      </c>
      <c r="E84" s="1">
        <f>tab_1[[#This Row],[ORIGINAL_PRICE]]*tab_1[[#This Row],[DISCOUNT]]</f>
        <v>359.28</v>
      </c>
      <c r="F84" s="2">
        <v>0.72</v>
      </c>
      <c r="G84" s="1">
        <v>135</v>
      </c>
      <c r="H84" t="s">
        <v>32</v>
      </c>
      <c r="I84" t="s">
        <v>200</v>
      </c>
      <c r="J84" t="s">
        <v>19</v>
      </c>
      <c r="K84" t="s">
        <v>20</v>
      </c>
      <c r="L84" t="s">
        <v>25</v>
      </c>
      <c r="M84">
        <v>1</v>
      </c>
      <c r="N84" t="s">
        <v>22</v>
      </c>
      <c r="O84">
        <v>3.2</v>
      </c>
    </row>
    <row r="85" spans="1:15" x14ac:dyDescent="0.3">
      <c r="A85" t="s">
        <v>201</v>
      </c>
      <c r="B85" t="s">
        <v>60</v>
      </c>
      <c r="C85">
        <v>1</v>
      </c>
      <c r="D85" s="1">
        <v>299</v>
      </c>
      <c r="E85" s="1">
        <f>tab_1[[#This Row],[ORIGINAL_PRICE]]*tab_1[[#This Row],[DISCOUNT]]</f>
        <v>182.39</v>
      </c>
      <c r="F85" s="2">
        <v>0.61</v>
      </c>
      <c r="G85" s="1">
        <v>116</v>
      </c>
      <c r="H85" t="s">
        <v>32</v>
      </c>
      <c r="I85" t="s">
        <v>61</v>
      </c>
      <c r="J85" t="s">
        <v>19</v>
      </c>
      <c r="K85" t="s">
        <v>20</v>
      </c>
      <c r="L85" t="s">
        <v>33</v>
      </c>
      <c r="M85">
        <v>1</v>
      </c>
      <c r="N85" t="s">
        <v>22</v>
      </c>
      <c r="O85">
        <v>3.7</v>
      </c>
    </row>
    <row r="86" spans="1:15" x14ac:dyDescent="0.3">
      <c r="A86" t="s">
        <v>202</v>
      </c>
      <c r="B86" t="s">
        <v>203</v>
      </c>
      <c r="C86">
        <v>1</v>
      </c>
      <c r="D86" s="1">
        <v>599</v>
      </c>
      <c r="E86" s="1">
        <f>tab_1[[#This Row],[ORIGINAL_PRICE]]*tab_1[[#This Row],[DISCOUNT]]</f>
        <v>473.21000000000004</v>
      </c>
      <c r="F86" s="2">
        <v>0.79</v>
      </c>
      <c r="G86" s="1">
        <v>122</v>
      </c>
      <c r="H86" t="s">
        <v>17</v>
      </c>
      <c r="I86" t="s">
        <v>18</v>
      </c>
      <c r="J86" t="s">
        <v>19</v>
      </c>
      <c r="K86" t="s">
        <v>20</v>
      </c>
      <c r="L86" t="s">
        <v>25</v>
      </c>
      <c r="M86">
        <v>1</v>
      </c>
      <c r="N86" t="s">
        <v>22</v>
      </c>
      <c r="O86">
        <v>2.5</v>
      </c>
    </row>
    <row r="87" spans="1:15" x14ac:dyDescent="0.3">
      <c r="A87" t="s">
        <v>204</v>
      </c>
      <c r="B87" t="s">
        <v>27</v>
      </c>
      <c r="C87">
        <v>1</v>
      </c>
      <c r="D87" s="1">
        <v>299</v>
      </c>
      <c r="E87" s="1">
        <f>tab_1[[#This Row],[ORIGINAL_PRICE]]*tab_1[[#This Row],[DISCOUNT]]</f>
        <v>173.42</v>
      </c>
      <c r="F87" s="2">
        <v>0.57999999999999996</v>
      </c>
      <c r="G87" s="1">
        <v>125</v>
      </c>
      <c r="H87" t="s">
        <v>17</v>
      </c>
      <c r="I87" t="s">
        <v>28</v>
      </c>
      <c r="J87" t="s">
        <v>19</v>
      </c>
      <c r="K87" t="s">
        <v>29</v>
      </c>
      <c r="L87" t="s">
        <v>21</v>
      </c>
      <c r="M87">
        <v>1</v>
      </c>
      <c r="N87" t="s">
        <v>22</v>
      </c>
      <c r="O87">
        <v>3.2</v>
      </c>
    </row>
    <row r="88" spans="1:15" x14ac:dyDescent="0.3">
      <c r="A88" t="s">
        <v>205</v>
      </c>
      <c r="B88" t="s">
        <v>48</v>
      </c>
      <c r="C88">
        <v>1</v>
      </c>
      <c r="D88" s="1">
        <v>399</v>
      </c>
      <c r="E88" s="1">
        <f>tab_1[[#This Row],[ORIGINAL_PRICE]]*tab_1[[#This Row],[DISCOUNT]]</f>
        <v>171.57</v>
      </c>
      <c r="F88" s="2">
        <v>0.43</v>
      </c>
      <c r="G88" s="1">
        <v>224</v>
      </c>
      <c r="H88" t="s">
        <v>17</v>
      </c>
      <c r="I88" t="s">
        <v>46</v>
      </c>
      <c r="J88" t="s">
        <v>19</v>
      </c>
      <c r="K88" t="s">
        <v>29</v>
      </c>
      <c r="L88" t="s">
        <v>21</v>
      </c>
      <c r="M88">
        <v>1</v>
      </c>
      <c r="N88" t="s">
        <v>22</v>
      </c>
      <c r="O88">
        <v>3.2</v>
      </c>
    </row>
    <row r="89" spans="1:15" x14ac:dyDescent="0.3">
      <c r="A89" t="s">
        <v>206</v>
      </c>
      <c r="B89" t="s">
        <v>207</v>
      </c>
      <c r="C89">
        <v>1</v>
      </c>
      <c r="D89" s="1">
        <v>1899</v>
      </c>
      <c r="E89" s="1">
        <f>tab_1[[#This Row],[ORIGINAL_PRICE]]*tab_1[[#This Row],[DISCOUNT]]</f>
        <v>1766.0700000000002</v>
      </c>
      <c r="F89" s="2">
        <v>0.93</v>
      </c>
      <c r="G89" s="1">
        <v>126</v>
      </c>
      <c r="H89" t="s">
        <v>17</v>
      </c>
      <c r="I89" t="s">
        <v>28</v>
      </c>
      <c r="J89" t="s">
        <v>19</v>
      </c>
      <c r="K89" t="s">
        <v>29</v>
      </c>
      <c r="L89" t="s">
        <v>21</v>
      </c>
      <c r="M89">
        <v>1</v>
      </c>
      <c r="N89" t="s">
        <v>22</v>
      </c>
      <c r="O89">
        <v>3</v>
      </c>
    </row>
    <row r="90" spans="1:15" x14ac:dyDescent="0.3">
      <c r="A90" t="s">
        <v>208</v>
      </c>
      <c r="B90" t="s">
        <v>209</v>
      </c>
      <c r="C90">
        <v>1</v>
      </c>
      <c r="D90" s="1">
        <v>444</v>
      </c>
      <c r="E90" s="1">
        <f>tab_1[[#This Row],[ORIGINAL_PRICE]]*tab_1[[#This Row],[DISCOUNT]]</f>
        <v>315.24</v>
      </c>
      <c r="F90" s="2">
        <v>0.71</v>
      </c>
      <c r="G90" s="1">
        <v>126</v>
      </c>
      <c r="H90" t="s">
        <v>17</v>
      </c>
      <c r="I90" t="s">
        <v>18</v>
      </c>
      <c r="J90" t="s">
        <v>19</v>
      </c>
      <c r="K90" t="s">
        <v>29</v>
      </c>
      <c r="L90" t="s">
        <v>25</v>
      </c>
      <c r="M90">
        <v>1</v>
      </c>
      <c r="N90" t="s">
        <v>22</v>
      </c>
      <c r="O90">
        <v>2.2999999999999998</v>
      </c>
    </row>
    <row r="91" spans="1:15" x14ac:dyDescent="0.3">
      <c r="A91" t="s">
        <v>210</v>
      </c>
      <c r="B91" t="s">
        <v>211</v>
      </c>
      <c r="C91">
        <v>1</v>
      </c>
      <c r="D91" s="1">
        <v>598</v>
      </c>
      <c r="E91" s="1">
        <f>tab_1[[#This Row],[ORIGINAL_PRICE]]*tab_1[[#This Row],[DISCOUNT]]</f>
        <v>418.59999999999997</v>
      </c>
      <c r="F91" s="2">
        <v>0.7</v>
      </c>
      <c r="G91" s="1">
        <v>178</v>
      </c>
      <c r="H91" t="s">
        <v>17</v>
      </c>
      <c r="I91" t="s">
        <v>28</v>
      </c>
      <c r="J91" t="s">
        <v>19</v>
      </c>
      <c r="K91" t="s">
        <v>20</v>
      </c>
      <c r="L91" t="s">
        <v>25</v>
      </c>
      <c r="M91">
        <v>1</v>
      </c>
      <c r="N91" t="s">
        <v>22</v>
      </c>
      <c r="O91">
        <v>3.7</v>
      </c>
    </row>
    <row r="92" spans="1:15" x14ac:dyDescent="0.3">
      <c r="A92" t="s">
        <v>212</v>
      </c>
      <c r="B92" t="s">
        <v>213</v>
      </c>
      <c r="C92">
        <v>1</v>
      </c>
      <c r="D92" s="1">
        <v>399</v>
      </c>
      <c r="E92" s="1">
        <f>tab_1[[#This Row],[ORIGINAL_PRICE]]*tab_1[[#This Row],[DISCOUNT]]</f>
        <v>267.33000000000004</v>
      </c>
      <c r="F92" s="2">
        <v>0.67</v>
      </c>
      <c r="G92" s="1">
        <v>129</v>
      </c>
      <c r="H92" t="s">
        <v>17</v>
      </c>
      <c r="I92" t="s">
        <v>46</v>
      </c>
      <c r="J92" t="s">
        <v>19</v>
      </c>
      <c r="K92" t="s">
        <v>214</v>
      </c>
      <c r="L92" t="s">
        <v>215</v>
      </c>
      <c r="M92">
        <v>1</v>
      </c>
      <c r="N92" t="s">
        <v>22</v>
      </c>
      <c r="O92">
        <v>3.2</v>
      </c>
    </row>
    <row r="93" spans="1:15" x14ac:dyDescent="0.3">
      <c r="A93" t="s">
        <v>216</v>
      </c>
      <c r="B93" t="s">
        <v>217</v>
      </c>
      <c r="C93">
        <v>1</v>
      </c>
      <c r="D93" s="1">
        <v>499</v>
      </c>
      <c r="E93" s="1">
        <f>tab_1[[#This Row],[ORIGINAL_PRICE]]*tab_1[[#This Row],[DISCOUNT]]</f>
        <v>354.28999999999996</v>
      </c>
      <c r="F93" s="2">
        <v>0.71</v>
      </c>
      <c r="G93" s="1">
        <v>140</v>
      </c>
      <c r="H93" t="s">
        <v>17</v>
      </c>
      <c r="I93" t="s">
        <v>46</v>
      </c>
      <c r="J93" t="s">
        <v>19</v>
      </c>
      <c r="K93" t="s">
        <v>20</v>
      </c>
      <c r="L93" t="s">
        <v>21</v>
      </c>
      <c r="M93">
        <v>1</v>
      </c>
      <c r="N93" t="s">
        <v>22</v>
      </c>
      <c r="O93">
        <v>3.2</v>
      </c>
    </row>
    <row r="94" spans="1:15" x14ac:dyDescent="0.3">
      <c r="A94" t="s">
        <v>218</v>
      </c>
      <c r="B94" t="s">
        <v>63</v>
      </c>
      <c r="C94">
        <v>1</v>
      </c>
      <c r="D94" s="1">
        <v>399</v>
      </c>
      <c r="E94" s="1">
        <f>tab_1[[#This Row],[ORIGINAL_PRICE]]*tab_1[[#This Row],[DISCOUNT]]</f>
        <v>271.32</v>
      </c>
      <c r="F94" s="2">
        <v>0.68</v>
      </c>
      <c r="G94" s="1">
        <v>124</v>
      </c>
      <c r="H94" t="s">
        <v>32</v>
      </c>
      <c r="I94" t="s">
        <v>18</v>
      </c>
      <c r="J94" t="s">
        <v>19</v>
      </c>
      <c r="K94" t="s">
        <v>29</v>
      </c>
      <c r="L94" t="s">
        <v>25</v>
      </c>
      <c r="M94">
        <v>1</v>
      </c>
      <c r="N94" t="s">
        <v>22</v>
      </c>
      <c r="O94">
        <v>3.2</v>
      </c>
    </row>
    <row r="95" spans="1:15" x14ac:dyDescent="0.3">
      <c r="A95" t="s">
        <v>219</v>
      </c>
      <c r="B95" t="s">
        <v>220</v>
      </c>
      <c r="C95">
        <v>1</v>
      </c>
      <c r="D95" s="1">
        <v>280</v>
      </c>
      <c r="E95" s="1">
        <f>tab_1[[#This Row],[ORIGINAL_PRICE]]*tab_1[[#This Row],[DISCOUNT]]</f>
        <v>151.20000000000002</v>
      </c>
      <c r="F95" s="2">
        <v>0.54</v>
      </c>
      <c r="G95" s="1">
        <v>128</v>
      </c>
      <c r="H95" t="s">
        <v>32</v>
      </c>
      <c r="I95" t="s">
        <v>18</v>
      </c>
      <c r="J95" t="s">
        <v>19</v>
      </c>
      <c r="K95" t="s">
        <v>20</v>
      </c>
      <c r="L95" t="s">
        <v>33</v>
      </c>
      <c r="M95">
        <v>1</v>
      </c>
      <c r="N95" t="s">
        <v>22</v>
      </c>
      <c r="O95">
        <v>3.2</v>
      </c>
    </row>
    <row r="96" spans="1:15" x14ac:dyDescent="0.3">
      <c r="A96" t="s">
        <v>221</v>
      </c>
      <c r="B96" t="s">
        <v>222</v>
      </c>
      <c r="C96">
        <v>1</v>
      </c>
      <c r="D96" s="1">
        <v>299</v>
      </c>
      <c r="E96" s="1">
        <f>tab_1[[#This Row],[ORIGINAL_PRICE]]*tab_1[[#This Row],[DISCOUNT]]</f>
        <v>173.42</v>
      </c>
      <c r="F96" s="2">
        <v>0.57999999999999996</v>
      </c>
      <c r="G96" s="1">
        <v>125</v>
      </c>
      <c r="H96" t="s">
        <v>32</v>
      </c>
      <c r="I96" t="s">
        <v>18</v>
      </c>
      <c r="J96" t="s">
        <v>19</v>
      </c>
      <c r="K96" t="s">
        <v>29</v>
      </c>
      <c r="L96" t="s">
        <v>21</v>
      </c>
      <c r="M96">
        <v>1</v>
      </c>
      <c r="N96" t="s">
        <v>22</v>
      </c>
      <c r="O96">
        <v>2.5</v>
      </c>
    </row>
    <row r="97" spans="1:15" x14ac:dyDescent="0.3">
      <c r="A97" t="s">
        <v>223</v>
      </c>
      <c r="B97" t="s">
        <v>224</v>
      </c>
      <c r="C97">
        <v>1</v>
      </c>
      <c r="D97" s="1">
        <v>499</v>
      </c>
      <c r="E97" s="1">
        <f>tab_1[[#This Row],[ORIGINAL_PRICE]]*tab_1[[#This Row],[DISCOUNT]]</f>
        <v>369.26</v>
      </c>
      <c r="F97" s="2">
        <v>0.74</v>
      </c>
      <c r="G97" s="1">
        <v>125</v>
      </c>
      <c r="H97" t="s">
        <v>17</v>
      </c>
      <c r="I97" t="s">
        <v>18</v>
      </c>
      <c r="J97" t="s">
        <v>19</v>
      </c>
      <c r="K97" t="s">
        <v>20</v>
      </c>
      <c r="L97" t="s">
        <v>25</v>
      </c>
      <c r="M97">
        <v>1</v>
      </c>
      <c r="N97" t="s">
        <v>22</v>
      </c>
      <c r="O97">
        <v>3.2</v>
      </c>
    </row>
    <row r="98" spans="1:15" x14ac:dyDescent="0.3">
      <c r="A98" t="s">
        <v>225</v>
      </c>
      <c r="B98" t="s">
        <v>162</v>
      </c>
      <c r="C98">
        <v>1</v>
      </c>
      <c r="D98" s="1">
        <v>299</v>
      </c>
      <c r="E98" s="1">
        <f>tab_1[[#This Row],[ORIGINAL_PRICE]]*tab_1[[#This Row],[DISCOUNT]]</f>
        <v>170.42999999999998</v>
      </c>
      <c r="F98" s="2">
        <v>0.56999999999999995</v>
      </c>
      <c r="G98" s="1">
        <v>127</v>
      </c>
      <c r="H98" t="s">
        <v>17</v>
      </c>
      <c r="I98" t="s">
        <v>18</v>
      </c>
      <c r="J98" t="s">
        <v>19</v>
      </c>
      <c r="K98" t="s">
        <v>29</v>
      </c>
      <c r="L98" t="s">
        <v>33</v>
      </c>
      <c r="M98">
        <v>1</v>
      </c>
      <c r="N98" t="s">
        <v>22</v>
      </c>
      <c r="O98">
        <v>3.2</v>
      </c>
    </row>
    <row r="99" spans="1:15" x14ac:dyDescent="0.3">
      <c r="A99" t="s">
        <v>226</v>
      </c>
      <c r="B99" t="s">
        <v>227</v>
      </c>
      <c r="C99">
        <v>1</v>
      </c>
      <c r="D99" s="1">
        <v>599</v>
      </c>
      <c r="E99" s="1">
        <f>tab_1[[#This Row],[ORIGINAL_PRICE]]*tab_1[[#This Row],[DISCOUNT]]</f>
        <v>377.37</v>
      </c>
      <c r="F99" s="2">
        <v>0.63</v>
      </c>
      <c r="G99" s="1">
        <v>220</v>
      </c>
      <c r="H99" t="s">
        <v>17</v>
      </c>
      <c r="I99" t="s">
        <v>61</v>
      </c>
      <c r="J99" t="s">
        <v>19</v>
      </c>
      <c r="K99" t="s">
        <v>29</v>
      </c>
      <c r="L99" t="s">
        <v>21</v>
      </c>
      <c r="M99">
        <v>1</v>
      </c>
      <c r="N99" t="s">
        <v>22</v>
      </c>
      <c r="O99">
        <v>1</v>
      </c>
    </row>
    <row r="100" spans="1:15" x14ac:dyDescent="0.3">
      <c r="A100" t="s">
        <v>228</v>
      </c>
      <c r="B100" t="s">
        <v>229</v>
      </c>
      <c r="C100">
        <v>1</v>
      </c>
      <c r="D100" s="1">
        <v>499</v>
      </c>
      <c r="E100" s="1">
        <f>tab_1[[#This Row],[ORIGINAL_PRICE]]*tab_1[[#This Row],[DISCOUNT]]</f>
        <v>369.26</v>
      </c>
      <c r="F100" s="2">
        <v>0.74</v>
      </c>
      <c r="G100" s="1">
        <v>125</v>
      </c>
      <c r="H100" t="s">
        <v>32</v>
      </c>
      <c r="I100" t="s">
        <v>18</v>
      </c>
      <c r="J100" t="s">
        <v>19</v>
      </c>
      <c r="K100" t="s">
        <v>20</v>
      </c>
      <c r="L100" t="s">
        <v>33</v>
      </c>
      <c r="M100">
        <v>1</v>
      </c>
      <c r="N100" t="s">
        <v>22</v>
      </c>
      <c r="O100">
        <v>4.3</v>
      </c>
    </row>
    <row r="101" spans="1:15" x14ac:dyDescent="0.3">
      <c r="A101" t="s">
        <v>230</v>
      </c>
      <c r="B101" t="s">
        <v>160</v>
      </c>
      <c r="C101">
        <v>1</v>
      </c>
      <c r="D101" s="1">
        <v>299</v>
      </c>
      <c r="E101" s="1">
        <f>tab_1[[#This Row],[ORIGINAL_PRICE]]*tab_1[[#This Row],[DISCOUNT]]</f>
        <v>173.42</v>
      </c>
      <c r="F101" s="2">
        <v>0.57999999999999996</v>
      </c>
      <c r="G101" s="1">
        <v>125</v>
      </c>
      <c r="H101" t="s">
        <v>32</v>
      </c>
      <c r="I101" t="s">
        <v>18</v>
      </c>
      <c r="J101" t="s">
        <v>19</v>
      </c>
      <c r="K101" t="s">
        <v>20</v>
      </c>
      <c r="L101" t="s">
        <v>33</v>
      </c>
      <c r="M101">
        <v>1</v>
      </c>
      <c r="N101" t="s">
        <v>22</v>
      </c>
      <c r="O101">
        <v>4.7</v>
      </c>
    </row>
    <row r="102" spans="1:15" x14ac:dyDescent="0.3">
      <c r="A102" t="s">
        <v>231</v>
      </c>
      <c r="B102" t="s">
        <v>232</v>
      </c>
      <c r="C102">
        <v>1</v>
      </c>
      <c r="D102" s="1">
        <v>399</v>
      </c>
      <c r="E102" s="1">
        <f>tab_1[[#This Row],[ORIGINAL_PRICE]]*tab_1[[#This Row],[DISCOUNT]]</f>
        <v>247.38</v>
      </c>
      <c r="F102" s="2">
        <v>0.62</v>
      </c>
      <c r="G102" s="1">
        <v>149</v>
      </c>
      <c r="H102" t="s">
        <v>17</v>
      </c>
      <c r="I102" t="s">
        <v>18</v>
      </c>
      <c r="J102" t="s">
        <v>19</v>
      </c>
      <c r="K102" t="s">
        <v>29</v>
      </c>
      <c r="L102" t="s">
        <v>25</v>
      </c>
      <c r="M102">
        <v>1</v>
      </c>
      <c r="N102" t="s">
        <v>22</v>
      </c>
      <c r="O102">
        <v>3.2</v>
      </c>
    </row>
    <row r="103" spans="1:15" x14ac:dyDescent="0.3">
      <c r="A103" t="s">
        <v>233</v>
      </c>
      <c r="B103" t="s">
        <v>234</v>
      </c>
      <c r="C103">
        <v>1</v>
      </c>
      <c r="D103" s="1">
        <v>357</v>
      </c>
      <c r="E103" s="1">
        <f>tab_1[[#This Row],[ORIGINAL_PRICE]]*tab_1[[#This Row],[DISCOUNT]]</f>
        <v>235.62</v>
      </c>
      <c r="F103" s="2">
        <v>0.66</v>
      </c>
      <c r="G103" s="1">
        <v>118</v>
      </c>
      <c r="H103" t="s">
        <v>17</v>
      </c>
      <c r="I103" t="s">
        <v>46</v>
      </c>
      <c r="J103" t="s">
        <v>19</v>
      </c>
      <c r="K103" t="s">
        <v>29</v>
      </c>
      <c r="L103" t="s">
        <v>84</v>
      </c>
      <c r="M103">
        <v>1</v>
      </c>
      <c r="N103" t="s">
        <v>22</v>
      </c>
      <c r="O103">
        <v>3.1</v>
      </c>
    </row>
    <row r="104" spans="1:15" x14ac:dyDescent="0.3">
      <c r="A104" t="s">
        <v>235</v>
      </c>
      <c r="B104" t="s">
        <v>236</v>
      </c>
      <c r="C104">
        <v>1</v>
      </c>
      <c r="D104" s="1">
        <v>249</v>
      </c>
      <c r="E104" s="1">
        <f>tab_1[[#This Row],[ORIGINAL_PRICE]]*tab_1[[#This Row],[DISCOUNT]]</f>
        <v>134.46</v>
      </c>
      <c r="F104" s="2">
        <v>0.54</v>
      </c>
      <c r="G104" s="1">
        <v>114</v>
      </c>
      <c r="H104" t="s">
        <v>17</v>
      </c>
      <c r="I104" t="s">
        <v>28</v>
      </c>
      <c r="J104" t="s">
        <v>19</v>
      </c>
      <c r="K104" t="s">
        <v>20</v>
      </c>
      <c r="L104" t="s">
        <v>21</v>
      </c>
      <c r="M104">
        <v>1</v>
      </c>
      <c r="N104" t="s">
        <v>22</v>
      </c>
      <c r="O104">
        <v>3.2</v>
      </c>
    </row>
    <row r="105" spans="1:15" x14ac:dyDescent="0.3">
      <c r="A105" t="s">
        <v>237</v>
      </c>
      <c r="B105" t="s">
        <v>173</v>
      </c>
      <c r="C105">
        <v>1</v>
      </c>
      <c r="D105" s="1">
        <v>249</v>
      </c>
      <c r="E105" s="1">
        <f>tab_1[[#This Row],[ORIGINAL_PRICE]]*tab_1[[#This Row],[DISCOUNT]]</f>
        <v>122.00999999999999</v>
      </c>
      <c r="F105" s="2">
        <v>0.49</v>
      </c>
      <c r="G105" s="1">
        <v>125</v>
      </c>
      <c r="H105" t="s">
        <v>32</v>
      </c>
      <c r="I105" t="s">
        <v>18</v>
      </c>
      <c r="J105" t="s">
        <v>19</v>
      </c>
      <c r="K105" t="s">
        <v>20</v>
      </c>
      <c r="L105" t="s">
        <v>33</v>
      </c>
      <c r="M105">
        <v>1</v>
      </c>
      <c r="N105" t="s">
        <v>22</v>
      </c>
      <c r="O105">
        <v>4.3</v>
      </c>
    </row>
    <row r="106" spans="1:15" x14ac:dyDescent="0.3">
      <c r="A106" t="s">
        <v>238</v>
      </c>
      <c r="B106" t="s">
        <v>239</v>
      </c>
      <c r="C106">
        <v>1</v>
      </c>
      <c r="D106" s="1">
        <v>282</v>
      </c>
      <c r="E106" s="1">
        <f>tab_1[[#This Row],[ORIGINAL_PRICE]]*tab_1[[#This Row],[DISCOUNT]]</f>
        <v>109.98</v>
      </c>
      <c r="F106" s="2">
        <v>0.39</v>
      </c>
      <c r="G106" s="1">
        <v>170</v>
      </c>
      <c r="H106" t="s">
        <v>17</v>
      </c>
      <c r="I106" t="s">
        <v>43</v>
      </c>
      <c r="J106" t="s">
        <v>19</v>
      </c>
      <c r="K106" t="s">
        <v>214</v>
      </c>
      <c r="L106" t="s">
        <v>25</v>
      </c>
      <c r="M106">
        <v>1</v>
      </c>
      <c r="N106" t="s">
        <v>22</v>
      </c>
      <c r="O106">
        <v>3.2</v>
      </c>
    </row>
    <row r="107" spans="1:15" x14ac:dyDescent="0.3">
      <c r="A107" t="s">
        <v>240</v>
      </c>
      <c r="B107" t="s">
        <v>241</v>
      </c>
      <c r="C107">
        <v>1</v>
      </c>
      <c r="D107" s="1">
        <v>199</v>
      </c>
      <c r="E107" s="1">
        <f>tab_1[[#This Row],[ORIGINAL_PRICE]]*tab_1[[#This Row],[DISCOUNT]]</f>
        <v>73.63</v>
      </c>
      <c r="F107" s="2">
        <v>0.37</v>
      </c>
      <c r="G107" s="1">
        <v>124</v>
      </c>
      <c r="H107" t="s">
        <v>17</v>
      </c>
      <c r="I107" t="s">
        <v>18</v>
      </c>
      <c r="J107" t="s">
        <v>19</v>
      </c>
      <c r="K107" t="s">
        <v>29</v>
      </c>
      <c r="L107" t="s">
        <v>33</v>
      </c>
      <c r="M107">
        <v>1</v>
      </c>
      <c r="N107" t="s">
        <v>22</v>
      </c>
      <c r="O107">
        <v>3.2</v>
      </c>
    </row>
    <row r="108" spans="1:15" x14ac:dyDescent="0.3">
      <c r="A108" t="s">
        <v>242</v>
      </c>
      <c r="B108" t="s">
        <v>243</v>
      </c>
      <c r="C108">
        <v>1</v>
      </c>
      <c r="D108" s="1">
        <v>288</v>
      </c>
      <c r="E108" s="1">
        <f>tab_1[[#This Row],[ORIGINAL_PRICE]]*tab_1[[#This Row],[DISCOUNT]]</f>
        <v>152.64000000000001</v>
      </c>
      <c r="F108" s="2">
        <v>0.53</v>
      </c>
      <c r="G108" s="1">
        <v>134</v>
      </c>
      <c r="H108" t="s">
        <v>17</v>
      </c>
      <c r="I108" t="s">
        <v>28</v>
      </c>
      <c r="J108" t="s">
        <v>19</v>
      </c>
      <c r="K108" t="s">
        <v>20</v>
      </c>
      <c r="L108" t="s">
        <v>21</v>
      </c>
      <c r="M108">
        <v>1</v>
      </c>
      <c r="N108" t="s">
        <v>22</v>
      </c>
      <c r="O108">
        <v>3.2</v>
      </c>
    </row>
    <row r="109" spans="1:15" x14ac:dyDescent="0.3">
      <c r="A109" t="s">
        <v>244</v>
      </c>
      <c r="B109" t="s">
        <v>245</v>
      </c>
      <c r="C109">
        <v>1</v>
      </c>
      <c r="D109" s="1">
        <v>175</v>
      </c>
      <c r="E109" s="1">
        <f>tab_1[[#This Row],[ORIGINAL_PRICE]]*tab_1[[#This Row],[DISCOUNT]]</f>
        <v>47.25</v>
      </c>
      <c r="F109" s="2">
        <v>0.27</v>
      </c>
      <c r="G109" s="1">
        <v>127</v>
      </c>
      <c r="H109" t="s">
        <v>17</v>
      </c>
      <c r="I109" t="s">
        <v>18</v>
      </c>
      <c r="J109" t="s">
        <v>19</v>
      </c>
      <c r="K109" t="s">
        <v>20</v>
      </c>
      <c r="L109" t="s">
        <v>25</v>
      </c>
      <c r="M109">
        <v>1</v>
      </c>
      <c r="N109" t="s">
        <v>22</v>
      </c>
      <c r="O109">
        <v>3.2</v>
      </c>
    </row>
    <row r="110" spans="1:15" x14ac:dyDescent="0.3">
      <c r="A110" t="s">
        <v>246</v>
      </c>
      <c r="B110" t="s">
        <v>247</v>
      </c>
      <c r="C110">
        <v>1</v>
      </c>
      <c r="D110" s="1">
        <v>299</v>
      </c>
      <c r="E110" s="1">
        <f>tab_1[[#This Row],[ORIGINAL_PRICE]]*tab_1[[#This Row],[DISCOUNT]]</f>
        <v>170.42999999999998</v>
      </c>
      <c r="F110" s="2">
        <v>0.56999999999999995</v>
      </c>
      <c r="G110" s="1">
        <v>126</v>
      </c>
      <c r="H110" t="s">
        <v>17</v>
      </c>
      <c r="I110" t="s">
        <v>43</v>
      </c>
      <c r="J110" t="s">
        <v>19</v>
      </c>
      <c r="K110" t="s">
        <v>20</v>
      </c>
      <c r="L110" t="s">
        <v>33</v>
      </c>
      <c r="M110">
        <v>1</v>
      </c>
      <c r="N110" t="s">
        <v>22</v>
      </c>
      <c r="O110">
        <v>4</v>
      </c>
    </row>
    <row r="111" spans="1:15" x14ac:dyDescent="0.3">
      <c r="A111" t="s">
        <v>248</v>
      </c>
      <c r="B111" t="s">
        <v>249</v>
      </c>
      <c r="C111">
        <v>1</v>
      </c>
      <c r="D111" s="1">
        <v>499</v>
      </c>
      <c r="E111" s="1">
        <f>tab_1[[#This Row],[ORIGINAL_PRICE]]*tab_1[[#This Row],[DISCOUNT]]</f>
        <v>384.23</v>
      </c>
      <c r="F111" s="2">
        <v>0.77</v>
      </c>
      <c r="G111" s="1">
        <v>113</v>
      </c>
      <c r="H111" t="s">
        <v>17</v>
      </c>
      <c r="I111" t="s">
        <v>18</v>
      </c>
      <c r="J111" t="s">
        <v>19</v>
      </c>
      <c r="K111" t="s">
        <v>29</v>
      </c>
      <c r="L111" t="s">
        <v>21</v>
      </c>
      <c r="M111">
        <v>1</v>
      </c>
      <c r="N111" t="s">
        <v>22</v>
      </c>
      <c r="O111">
        <v>3.2</v>
      </c>
    </row>
    <row r="112" spans="1:15" x14ac:dyDescent="0.3">
      <c r="A112" t="s">
        <v>250</v>
      </c>
      <c r="B112" t="s">
        <v>102</v>
      </c>
      <c r="C112">
        <v>2</v>
      </c>
      <c r="D112" s="1">
        <v>599</v>
      </c>
      <c r="E112" s="1">
        <f>tab_1[[#This Row],[ORIGINAL_PRICE]]*tab_1[[#This Row],[DISCOUNT]]</f>
        <v>467.22</v>
      </c>
      <c r="F112" s="2">
        <v>0.78</v>
      </c>
      <c r="G112" s="1">
        <v>130</v>
      </c>
      <c r="H112" t="s">
        <v>17</v>
      </c>
      <c r="I112" t="s">
        <v>46</v>
      </c>
      <c r="J112" t="s">
        <v>19</v>
      </c>
      <c r="K112" t="s">
        <v>20</v>
      </c>
      <c r="L112" t="s">
        <v>21</v>
      </c>
      <c r="M112">
        <v>2</v>
      </c>
      <c r="N112" t="s">
        <v>22</v>
      </c>
      <c r="O112">
        <v>3.2</v>
      </c>
    </row>
    <row r="113" spans="1:15" x14ac:dyDescent="0.3">
      <c r="A113" t="s">
        <v>251</v>
      </c>
      <c r="B113" t="s">
        <v>252</v>
      </c>
      <c r="C113">
        <v>1</v>
      </c>
      <c r="D113" s="1">
        <v>499</v>
      </c>
      <c r="E113" s="1">
        <f>tab_1[[#This Row],[ORIGINAL_PRICE]]*tab_1[[#This Row],[DISCOUNT]]</f>
        <v>364.27</v>
      </c>
      <c r="F113" s="2">
        <v>0.73</v>
      </c>
      <c r="G113" s="1">
        <v>130</v>
      </c>
      <c r="H113" t="s">
        <v>17</v>
      </c>
      <c r="I113" t="s">
        <v>18</v>
      </c>
      <c r="J113" t="s">
        <v>19</v>
      </c>
      <c r="K113" t="s">
        <v>29</v>
      </c>
      <c r="L113" t="s">
        <v>21</v>
      </c>
      <c r="M113">
        <v>1</v>
      </c>
      <c r="N113" t="s">
        <v>22</v>
      </c>
      <c r="O113">
        <v>3.2</v>
      </c>
    </row>
    <row r="114" spans="1:15" x14ac:dyDescent="0.3">
      <c r="A114" t="s">
        <v>253</v>
      </c>
      <c r="B114" t="s">
        <v>254</v>
      </c>
      <c r="C114">
        <v>1</v>
      </c>
      <c r="D114" s="1">
        <v>1349</v>
      </c>
      <c r="E114" s="1">
        <f>tab_1[[#This Row],[ORIGINAL_PRICE]]*tab_1[[#This Row],[DISCOUNT]]</f>
        <v>1173.6299999999999</v>
      </c>
      <c r="F114" s="2">
        <v>0.87</v>
      </c>
      <c r="G114" s="1">
        <v>171</v>
      </c>
      <c r="H114" t="s">
        <v>17</v>
      </c>
      <c r="I114" t="s">
        <v>18</v>
      </c>
      <c r="J114" t="s">
        <v>19</v>
      </c>
      <c r="K114" t="s">
        <v>20</v>
      </c>
      <c r="L114" t="s">
        <v>21</v>
      </c>
      <c r="M114">
        <v>1</v>
      </c>
      <c r="N114" t="s">
        <v>22</v>
      </c>
      <c r="O114">
        <v>4.3</v>
      </c>
    </row>
    <row r="115" spans="1:15" x14ac:dyDescent="0.3">
      <c r="A115" t="s">
        <v>255</v>
      </c>
      <c r="B115" t="s">
        <v>256</v>
      </c>
      <c r="C115">
        <v>1</v>
      </c>
      <c r="D115" s="1">
        <v>999</v>
      </c>
      <c r="E115" s="1">
        <f>tab_1[[#This Row],[ORIGINAL_PRICE]]*tab_1[[#This Row],[DISCOUNT]]</f>
        <v>859.14</v>
      </c>
      <c r="F115" s="2">
        <v>0.86</v>
      </c>
      <c r="G115" s="1">
        <v>139</v>
      </c>
      <c r="H115" t="s">
        <v>32</v>
      </c>
      <c r="I115" t="s">
        <v>257</v>
      </c>
      <c r="J115" t="s">
        <v>19</v>
      </c>
      <c r="K115" t="s">
        <v>29</v>
      </c>
      <c r="L115" t="s">
        <v>84</v>
      </c>
      <c r="M115">
        <v>1</v>
      </c>
      <c r="N115" t="s">
        <v>22</v>
      </c>
      <c r="O115">
        <v>4.0999999999999996</v>
      </c>
    </row>
    <row r="116" spans="1:15" x14ac:dyDescent="0.3">
      <c r="A116" t="s">
        <v>258</v>
      </c>
      <c r="B116" t="s">
        <v>259</v>
      </c>
      <c r="C116">
        <v>1</v>
      </c>
      <c r="D116" s="1">
        <v>299</v>
      </c>
      <c r="E116" s="1">
        <f>tab_1[[#This Row],[ORIGINAL_PRICE]]*tab_1[[#This Row],[DISCOUNT]]</f>
        <v>185.38</v>
      </c>
      <c r="F116" s="2">
        <v>0.62</v>
      </c>
      <c r="G116" s="1">
        <v>113</v>
      </c>
      <c r="H116" t="s">
        <v>17</v>
      </c>
      <c r="I116" t="s">
        <v>36</v>
      </c>
      <c r="J116" t="s">
        <v>19</v>
      </c>
      <c r="K116" t="s">
        <v>20</v>
      </c>
      <c r="L116" t="s">
        <v>84</v>
      </c>
      <c r="M116">
        <v>1</v>
      </c>
      <c r="N116" t="s">
        <v>22</v>
      </c>
      <c r="O116">
        <v>3.2</v>
      </c>
    </row>
    <row r="117" spans="1:15" x14ac:dyDescent="0.3">
      <c r="A117" t="s">
        <v>260</v>
      </c>
      <c r="B117" t="s">
        <v>261</v>
      </c>
      <c r="C117">
        <v>1</v>
      </c>
      <c r="D117" s="1">
        <v>499</v>
      </c>
      <c r="E117" s="1">
        <f>tab_1[[#This Row],[ORIGINAL_PRICE]]*tab_1[[#This Row],[DISCOUNT]]</f>
        <v>354.28999999999996</v>
      </c>
      <c r="F117" s="2">
        <v>0.71</v>
      </c>
      <c r="G117" s="1">
        <v>143</v>
      </c>
      <c r="H117" t="s">
        <v>17</v>
      </c>
      <c r="I117" t="s">
        <v>28</v>
      </c>
      <c r="J117" t="s">
        <v>19</v>
      </c>
      <c r="K117" t="s">
        <v>20</v>
      </c>
      <c r="L117" t="s">
        <v>25</v>
      </c>
      <c r="M117">
        <v>1</v>
      </c>
      <c r="N117" t="s">
        <v>22</v>
      </c>
      <c r="O117">
        <v>3.2</v>
      </c>
    </row>
    <row r="118" spans="1:15" x14ac:dyDescent="0.3">
      <c r="A118" t="s">
        <v>262</v>
      </c>
      <c r="B118" t="s">
        <v>31</v>
      </c>
      <c r="C118">
        <v>1</v>
      </c>
      <c r="D118" s="1">
        <v>299</v>
      </c>
      <c r="E118" s="1">
        <f>tab_1[[#This Row],[ORIGINAL_PRICE]]*tab_1[[#This Row],[DISCOUNT]]</f>
        <v>167.44000000000003</v>
      </c>
      <c r="F118" s="2">
        <v>0.56000000000000005</v>
      </c>
      <c r="G118" s="1">
        <v>130</v>
      </c>
      <c r="H118" t="s">
        <v>32</v>
      </c>
      <c r="I118" t="s">
        <v>18</v>
      </c>
      <c r="J118" t="s">
        <v>19</v>
      </c>
      <c r="K118" t="s">
        <v>20</v>
      </c>
      <c r="L118" t="s">
        <v>33</v>
      </c>
      <c r="M118">
        <v>1</v>
      </c>
      <c r="N118" t="s">
        <v>22</v>
      </c>
      <c r="O118">
        <v>3.2</v>
      </c>
    </row>
    <row r="119" spans="1:15" x14ac:dyDescent="0.3">
      <c r="A119" t="s">
        <v>263</v>
      </c>
      <c r="B119" t="s">
        <v>264</v>
      </c>
      <c r="C119">
        <v>1</v>
      </c>
      <c r="D119" s="1">
        <v>398</v>
      </c>
      <c r="E119" s="1">
        <f>tab_1[[#This Row],[ORIGINAL_PRICE]]*tab_1[[#This Row],[DISCOUNT]]</f>
        <v>270.64000000000004</v>
      </c>
      <c r="F119" s="2">
        <v>0.68</v>
      </c>
      <c r="G119" s="1">
        <v>125</v>
      </c>
      <c r="H119" t="s">
        <v>17</v>
      </c>
      <c r="I119" t="s">
        <v>28</v>
      </c>
      <c r="J119" t="s">
        <v>19</v>
      </c>
      <c r="K119" t="s">
        <v>20</v>
      </c>
      <c r="L119" t="s">
        <v>25</v>
      </c>
      <c r="M119">
        <v>1</v>
      </c>
      <c r="N119" t="s">
        <v>22</v>
      </c>
      <c r="O119">
        <v>2.5</v>
      </c>
    </row>
    <row r="120" spans="1:15" x14ac:dyDescent="0.3">
      <c r="A120" t="s">
        <v>265</v>
      </c>
      <c r="B120" t="s">
        <v>266</v>
      </c>
      <c r="C120">
        <v>1</v>
      </c>
      <c r="D120" s="1">
        <v>599</v>
      </c>
      <c r="E120" s="1">
        <f>tab_1[[#This Row],[ORIGINAL_PRICE]]*tab_1[[#This Row],[DISCOUNT]]</f>
        <v>245.58999999999997</v>
      </c>
      <c r="F120" s="2">
        <v>0.41</v>
      </c>
      <c r="G120" s="1">
        <v>349</v>
      </c>
      <c r="H120" t="s">
        <v>17</v>
      </c>
      <c r="I120" t="s">
        <v>97</v>
      </c>
      <c r="J120" t="s">
        <v>19</v>
      </c>
      <c r="K120" t="s">
        <v>214</v>
      </c>
      <c r="L120" t="s">
        <v>84</v>
      </c>
      <c r="M120">
        <v>1</v>
      </c>
      <c r="N120" t="s">
        <v>22</v>
      </c>
      <c r="O120">
        <v>3.2</v>
      </c>
    </row>
    <row r="121" spans="1:15" x14ac:dyDescent="0.3">
      <c r="A121" t="s">
        <v>267</v>
      </c>
      <c r="B121" t="s">
        <v>268</v>
      </c>
      <c r="C121">
        <v>1</v>
      </c>
      <c r="D121" s="1">
        <v>498</v>
      </c>
      <c r="E121" s="1">
        <f>tab_1[[#This Row],[ORIGINAL_PRICE]]*tab_1[[#This Row],[DISCOUNT]]</f>
        <v>358.56</v>
      </c>
      <c r="F121" s="2">
        <v>0.72</v>
      </c>
      <c r="G121" s="1">
        <v>139</v>
      </c>
      <c r="H121" t="s">
        <v>32</v>
      </c>
      <c r="I121" t="s">
        <v>18</v>
      </c>
      <c r="J121" t="s">
        <v>19</v>
      </c>
      <c r="K121" t="s">
        <v>29</v>
      </c>
      <c r="L121" t="s">
        <v>33</v>
      </c>
      <c r="M121">
        <v>1</v>
      </c>
      <c r="N121" t="s">
        <v>22</v>
      </c>
      <c r="O121">
        <v>3.2</v>
      </c>
    </row>
    <row r="122" spans="1:15" x14ac:dyDescent="0.3">
      <c r="A122" t="s">
        <v>269</v>
      </c>
      <c r="B122" t="s">
        <v>82</v>
      </c>
      <c r="C122">
        <v>1</v>
      </c>
      <c r="D122" s="1">
        <v>379</v>
      </c>
      <c r="E122" s="1">
        <f>tab_1[[#This Row],[ORIGINAL_PRICE]]*tab_1[[#This Row],[DISCOUNT]]</f>
        <v>189.5</v>
      </c>
      <c r="F122" s="2">
        <v>0.5</v>
      </c>
      <c r="G122" s="1">
        <v>189</v>
      </c>
      <c r="H122" t="s">
        <v>32</v>
      </c>
      <c r="I122" t="s">
        <v>61</v>
      </c>
      <c r="J122" t="s">
        <v>19</v>
      </c>
      <c r="K122" t="s">
        <v>29</v>
      </c>
      <c r="L122" t="s">
        <v>84</v>
      </c>
      <c r="M122">
        <v>1</v>
      </c>
      <c r="N122" t="s">
        <v>22</v>
      </c>
      <c r="O122">
        <v>3.2</v>
      </c>
    </row>
    <row r="123" spans="1:15" x14ac:dyDescent="0.3">
      <c r="A123" t="s">
        <v>270</v>
      </c>
      <c r="B123" t="s">
        <v>271</v>
      </c>
      <c r="C123">
        <v>1</v>
      </c>
      <c r="D123" s="1">
        <v>489</v>
      </c>
      <c r="E123" s="1">
        <f>tab_1[[#This Row],[ORIGINAL_PRICE]]*tab_1[[#This Row],[DISCOUNT]]</f>
        <v>356.96999999999997</v>
      </c>
      <c r="F123" s="2">
        <v>0.73</v>
      </c>
      <c r="G123" s="1">
        <v>130</v>
      </c>
      <c r="H123" t="s">
        <v>32</v>
      </c>
      <c r="I123" t="s">
        <v>18</v>
      </c>
      <c r="J123" t="s">
        <v>19</v>
      </c>
      <c r="K123" t="s">
        <v>29</v>
      </c>
      <c r="L123" t="s">
        <v>21</v>
      </c>
      <c r="M123">
        <v>1</v>
      </c>
      <c r="N123" t="s">
        <v>22</v>
      </c>
      <c r="O123">
        <v>3.2</v>
      </c>
    </row>
    <row r="124" spans="1:15" x14ac:dyDescent="0.3">
      <c r="A124" t="s">
        <v>272</v>
      </c>
      <c r="B124" t="s">
        <v>266</v>
      </c>
      <c r="C124">
        <v>1</v>
      </c>
      <c r="D124" s="1">
        <v>449</v>
      </c>
      <c r="E124" s="1">
        <f>tab_1[[#This Row],[ORIGINAL_PRICE]]*tab_1[[#This Row],[DISCOUNT]]</f>
        <v>98.78</v>
      </c>
      <c r="F124" s="2">
        <v>0.22</v>
      </c>
      <c r="G124" s="1">
        <v>349</v>
      </c>
      <c r="H124" t="s">
        <v>17</v>
      </c>
      <c r="I124" t="s">
        <v>97</v>
      </c>
      <c r="J124" t="s">
        <v>19</v>
      </c>
      <c r="K124" t="s">
        <v>214</v>
      </c>
      <c r="L124" t="s">
        <v>84</v>
      </c>
      <c r="M124">
        <v>1</v>
      </c>
      <c r="N124" t="s">
        <v>22</v>
      </c>
      <c r="O124">
        <v>3.2</v>
      </c>
    </row>
    <row r="125" spans="1:15" x14ac:dyDescent="0.3">
      <c r="A125" t="s">
        <v>273</v>
      </c>
      <c r="B125" t="s">
        <v>274</v>
      </c>
      <c r="C125">
        <v>1</v>
      </c>
      <c r="D125" s="1">
        <v>699</v>
      </c>
      <c r="E125" s="1">
        <f>tab_1[[#This Row],[ORIGINAL_PRICE]]*tab_1[[#This Row],[DISCOUNT]]</f>
        <v>202.70999999999998</v>
      </c>
      <c r="F125" s="2">
        <v>0.28999999999999998</v>
      </c>
      <c r="G125" s="1">
        <v>491</v>
      </c>
      <c r="H125" t="s">
        <v>17</v>
      </c>
      <c r="I125" t="s">
        <v>83</v>
      </c>
      <c r="J125" t="s">
        <v>19</v>
      </c>
      <c r="K125" t="s">
        <v>214</v>
      </c>
      <c r="L125" t="s">
        <v>84</v>
      </c>
      <c r="M125">
        <v>1</v>
      </c>
      <c r="N125" t="s">
        <v>22</v>
      </c>
      <c r="O125">
        <v>3.2</v>
      </c>
    </row>
    <row r="126" spans="1:15" x14ac:dyDescent="0.3">
      <c r="A126" t="s">
        <v>275</v>
      </c>
      <c r="B126" t="s">
        <v>276</v>
      </c>
      <c r="C126">
        <v>1</v>
      </c>
      <c r="D126" s="1">
        <v>489</v>
      </c>
      <c r="E126" s="1">
        <f>tab_1[[#This Row],[ORIGINAL_PRICE]]*tab_1[[#This Row],[DISCOUNT]]</f>
        <v>352.08</v>
      </c>
      <c r="F126" s="2">
        <v>0.72</v>
      </c>
      <c r="G126" s="1">
        <v>133</v>
      </c>
      <c r="H126" t="s">
        <v>32</v>
      </c>
      <c r="I126" t="s">
        <v>46</v>
      </c>
      <c r="J126" t="s">
        <v>19</v>
      </c>
      <c r="K126" t="s">
        <v>29</v>
      </c>
      <c r="L126" t="s">
        <v>21</v>
      </c>
      <c r="M126">
        <v>1</v>
      </c>
      <c r="N126" t="s">
        <v>22</v>
      </c>
      <c r="O126">
        <v>3.2</v>
      </c>
    </row>
    <row r="127" spans="1:15" x14ac:dyDescent="0.3">
      <c r="A127" t="s">
        <v>277</v>
      </c>
      <c r="B127" t="s">
        <v>278</v>
      </c>
      <c r="C127">
        <v>1</v>
      </c>
      <c r="D127" s="1">
        <v>599</v>
      </c>
      <c r="E127" s="1">
        <f>tab_1[[#This Row],[ORIGINAL_PRICE]]*tab_1[[#This Row],[DISCOUNT]]</f>
        <v>461.23</v>
      </c>
      <c r="F127" s="2">
        <v>0.77</v>
      </c>
      <c r="G127" s="1">
        <v>136</v>
      </c>
      <c r="H127" t="s">
        <v>17</v>
      </c>
      <c r="I127" t="s">
        <v>18</v>
      </c>
      <c r="J127" t="s">
        <v>19</v>
      </c>
      <c r="K127" t="s">
        <v>20</v>
      </c>
      <c r="L127" t="s">
        <v>33</v>
      </c>
      <c r="M127">
        <v>1</v>
      </c>
      <c r="N127" t="s">
        <v>22</v>
      </c>
      <c r="O127">
        <v>3.2</v>
      </c>
    </row>
    <row r="128" spans="1:15" x14ac:dyDescent="0.3">
      <c r="A128" t="s">
        <v>279</v>
      </c>
      <c r="B128" t="s">
        <v>280</v>
      </c>
      <c r="C128">
        <v>1</v>
      </c>
      <c r="D128" s="1">
        <v>399</v>
      </c>
      <c r="E128" s="1">
        <f>tab_1[[#This Row],[ORIGINAL_PRICE]]*tab_1[[#This Row],[DISCOUNT]]</f>
        <v>271.32</v>
      </c>
      <c r="F128" s="2">
        <v>0.68</v>
      </c>
      <c r="G128" s="1">
        <v>125</v>
      </c>
      <c r="H128" t="s">
        <v>17</v>
      </c>
      <c r="I128" t="s">
        <v>18</v>
      </c>
      <c r="J128" t="s">
        <v>19</v>
      </c>
      <c r="K128" t="s">
        <v>20</v>
      </c>
      <c r="L128" t="s">
        <v>25</v>
      </c>
      <c r="M128">
        <v>1</v>
      </c>
      <c r="N128" t="s">
        <v>22</v>
      </c>
      <c r="O128">
        <v>3.2</v>
      </c>
    </row>
    <row r="129" spans="1:15" x14ac:dyDescent="0.3">
      <c r="A129" t="s">
        <v>281</v>
      </c>
      <c r="B129" t="s">
        <v>282</v>
      </c>
      <c r="C129">
        <v>2</v>
      </c>
      <c r="D129" s="1">
        <v>499</v>
      </c>
      <c r="E129" s="1">
        <f>tab_1[[#This Row],[ORIGINAL_PRICE]]*tab_1[[#This Row],[DISCOUNT]]</f>
        <v>359.28</v>
      </c>
      <c r="F129" s="2">
        <v>0.72</v>
      </c>
      <c r="G129" s="1">
        <v>139</v>
      </c>
      <c r="H129" t="s">
        <v>32</v>
      </c>
      <c r="I129" t="s">
        <v>36</v>
      </c>
      <c r="J129" t="s">
        <v>19</v>
      </c>
      <c r="K129" t="s">
        <v>20</v>
      </c>
      <c r="L129" t="s">
        <v>33</v>
      </c>
      <c r="M129">
        <v>2</v>
      </c>
      <c r="N129" t="s">
        <v>22</v>
      </c>
      <c r="O129">
        <v>3.2</v>
      </c>
    </row>
    <row r="130" spans="1:15" x14ac:dyDescent="0.3">
      <c r="A130" t="s">
        <v>283</v>
      </c>
      <c r="B130" t="s">
        <v>284</v>
      </c>
      <c r="C130">
        <v>1</v>
      </c>
      <c r="D130" s="1">
        <v>449</v>
      </c>
      <c r="E130" s="1">
        <f>tab_1[[#This Row],[ORIGINAL_PRICE]]*tab_1[[#This Row],[DISCOUNT]]</f>
        <v>148.17000000000002</v>
      </c>
      <c r="F130" s="2">
        <v>0.33</v>
      </c>
      <c r="G130" s="1">
        <v>299</v>
      </c>
      <c r="H130" t="s">
        <v>17</v>
      </c>
      <c r="I130" t="s">
        <v>46</v>
      </c>
      <c r="J130" t="s">
        <v>19</v>
      </c>
      <c r="K130" t="s">
        <v>29</v>
      </c>
      <c r="L130" t="s">
        <v>84</v>
      </c>
      <c r="M130">
        <v>1</v>
      </c>
      <c r="N130" t="s">
        <v>22</v>
      </c>
      <c r="O130">
        <v>3.5</v>
      </c>
    </row>
    <row r="131" spans="1:15" x14ac:dyDescent="0.3">
      <c r="A131" t="s">
        <v>285</v>
      </c>
      <c r="B131" t="s">
        <v>286</v>
      </c>
      <c r="C131">
        <v>1</v>
      </c>
      <c r="D131" s="1">
        <v>449</v>
      </c>
      <c r="E131" s="1">
        <f>tab_1[[#This Row],[ORIGINAL_PRICE]]*tab_1[[#This Row],[DISCOUNT]]</f>
        <v>116.74000000000001</v>
      </c>
      <c r="F131" s="2">
        <v>0.26</v>
      </c>
      <c r="G131" s="1">
        <v>329</v>
      </c>
      <c r="H131" t="s">
        <v>17</v>
      </c>
      <c r="I131" t="s">
        <v>97</v>
      </c>
      <c r="J131" t="s">
        <v>19</v>
      </c>
      <c r="K131" t="s">
        <v>214</v>
      </c>
      <c r="L131" t="s">
        <v>84</v>
      </c>
      <c r="M131">
        <v>1</v>
      </c>
      <c r="N131" t="s">
        <v>22</v>
      </c>
      <c r="O131">
        <v>3.2</v>
      </c>
    </row>
    <row r="132" spans="1:15" x14ac:dyDescent="0.3">
      <c r="A132" t="s">
        <v>287</v>
      </c>
      <c r="B132" t="s">
        <v>288</v>
      </c>
      <c r="C132">
        <v>1</v>
      </c>
      <c r="D132" s="1">
        <v>419</v>
      </c>
      <c r="E132" s="1">
        <f>tab_1[[#This Row],[ORIGINAL_PRICE]]*tab_1[[#This Row],[DISCOUNT]]</f>
        <v>276.54000000000002</v>
      </c>
      <c r="F132" s="2">
        <v>0.66</v>
      </c>
      <c r="G132" s="1">
        <v>142</v>
      </c>
      <c r="H132" t="s">
        <v>17</v>
      </c>
      <c r="I132" t="s">
        <v>18</v>
      </c>
      <c r="J132" t="s">
        <v>19</v>
      </c>
      <c r="K132" t="s">
        <v>20</v>
      </c>
      <c r="L132" t="s">
        <v>33</v>
      </c>
      <c r="M132">
        <v>1</v>
      </c>
      <c r="N132" t="s">
        <v>22</v>
      </c>
      <c r="O132">
        <v>3.2</v>
      </c>
    </row>
    <row r="133" spans="1:15" x14ac:dyDescent="0.3">
      <c r="A133" t="s">
        <v>289</v>
      </c>
      <c r="B133" t="s">
        <v>290</v>
      </c>
      <c r="C133">
        <v>2</v>
      </c>
      <c r="D133" s="1">
        <v>399</v>
      </c>
      <c r="E133" s="1">
        <f>tab_1[[#This Row],[ORIGINAL_PRICE]]*tab_1[[#This Row],[DISCOUNT]]</f>
        <v>275.31</v>
      </c>
      <c r="F133" s="2">
        <v>0.69</v>
      </c>
      <c r="G133" s="1">
        <v>121</v>
      </c>
      <c r="H133" t="s">
        <v>17</v>
      </c>
      <c r="I133" t="s">
        <v>28</v>
      </c>
      <c r="J133" t="s">
        <v>19</v>
      </c>
      <c r="K133" t="s">
        <v>20</v>
      </c>
      <c r="L133" t="s">
        <v>21</v>
      </c>
      <c r="M133">
        <v>2</v>
      </c>
      <c r="N133" t="s">
        <v>22</v>
      </c>
      <c r="O133">
        <v>3.2</v>
      </c>
    </row>
    <row r="134" spans="1:15" x14ac:dyDescent="0.3">
      <c r="A134" t="s">
        <v>291</v>
      </c>
      <c r="B134" t="s">
        <v>292</v>
      </c>
      <c r="C134">
        <v>1</v>
      </c>
      <c r="D134" s="1">
        <v>445</v>
      </c>
      <c r="E134" s="1">
        <f>tab_1[[#This Row],[ORIGINAL_PRICE]]*tab_1[[#This Row],[DISCOUNT]]</f>
        <v>115.7</v>
      </c>
      <c r="F134" s="2">
        <v>0.26</v>
      </c>
      <c r="G134" s="1">
        <v>329</v>
      </c>
      <c r="H134" t="s">
        <v>17</v>
      </c>
      <c r="I134" t="s">
        <v>97</v>
      </c>
      <c r="J134" t="s">
        <v>19</v>
      </c>
      <c r="K134" t="s">
        <v>20</v>
      </c>
      <c r="L134" t="s">
        <v>84</v>
      </c>
      <c r="M134">
        <v>1</v>
      </c>
      <c r="N134" t="s">
        <v>22</v>
      </c>
      <c r="O134">
        <v>3.2</v>
      </c>
    </row>
    <row r="135" spans="1:15" x14ac:dyDescent="0.3">
      <c r="A135" t="s">
        <v>293</v>
      </c>
      <c r="B135" t="s">
        <v>294</v>
      </c>
      <c r="C135">
        <v>1</v>
      </c>
      <c r="D135" s="1">
        <v>499</v>
      </c>
      <c r="E135" s="1">
        <f>tab_1[[#This Row],[ORIGINAL_PRICE]]*tab_1[[#This Row],[DISCOUNT]]</f>
        <v>149.69999999999999</v>
      </c>
      <c r="F135" s="2">
        <v>0.3</v>
      </c>
      <c r="G135" s="1">
        <v>349</v>
      </c>
      <c r="H135" t="s">
        <v>17</v>
      </c>
      <c r="I135" t="s">
        <v>97</v>
      </c>
      <c r="J135" t="s">
        <v>19</v>
      </c>
      <c r="K135" t="s">
        <v>214</v>
      </c>
      <c r="L135" t="s">
        <v>84</v>
      </c>
      <c r="M135">
        <v>1</v>
      </c>
      <c r="N135" t="s">
        <v>22</v>
      </c>
      <c r="O135">
        <v>3.2</v>
      </c>
    </row>
    <row r="136" spans="1:15" x14ac:dyDescent="0.3">
      <c r="A136" t="s">
        <v>295</v>
      </c>
      <c r="B136" t="s">
        <v>296</v>
      </c>
      <c r="C136">
        <v>1</v>
      </c>
      <c r="D136" s="1">
        <v>299</v>
      </c>
      <c r="E136" s="1">
        <f>tab_1[[#This Row],[ORIGINAL_PRICE]]*tab_1[[#This Row],[DISCOUNT]]</f>
        <v>173.42</v>
      </c>
      <c r="F136" s="2">
        <v>0.57999999999999996</v>
      </c>
      <c r="G136" s="1">
        <v>125</v>
      </c>
      <c r="H136" t="s">
        <v>32</v>
      </c>
      <c r="I136" t="s">
        <v>18</v>
      </c>
      <c r="J136" t="s">
        <v>19</v>
      </c>
      <c r="K136" t="s">
        <v>20</v>
      </c>
      <c r="L136" t="s">
        <v>33</v>
      </c>
      <c r="M136">
        <v>1</v>
      </c>
      <c r="N136" t="s">
        <v>22</v>
      </c>
      <c r="O136">
        <v>3.2</v>
      </c>
    </row>
    <row r="137" spans="1:15" x14ac:dyDescent="0.3">
      <c r="A137" t="s">
        <v>297</v>
      </c>
      <c r="B137" t="s">
        <v>120</v>
      </c>
      <c r="C137">
        <v>1</v>
      </c>
      <c r="D137" s="1">
        <v>499</v>
      </c>
      <c r="E137" s="1">
        <f>tab_1[[#This Row],[ORIGINAL_PRICE]]*tab_1[[#This Row],[DISCOUNT]]</f>
        <v>334.33000000000004</v>
      </c>
      <c r="F137" s="2">
        <v>0.67</v>
      </c>
      <c r="G137" s="1">
        <v>160</v>
      </c>
      <c r="H137" t="s">
        <v>32</v>
      </c>
      <c r="I137" t="s">
        <v>18</v>
      </c>
      <c r="J137" t="s">
        <v>19</v>
      </c>
      <c r="K137" t="s">
        <v>20</v>
      </c>
      <c r="L137" t="s">
        <v>25</v>
      </c>
      <c r="M137">
        <v>1</v>
      </c>
      <c r="N137" t="s">
        <v>22</v>
      </c>
      <c r="O137">
        <v>3.2</v>
      </c>
    </row>
    <row r="138" spans="1:15" x14ac:dyDescent="0.3">
      <c r="A138" t="s">
        <v>298</v>
      </c>
      <c r="B138" t="s">
        <v>299</v>
      </c>
      <c r="C138">
        <v>1</v>
      </c>
      <c r="D138" s="1">
        <v>285</v>
      </c>
      <c r="E138" s="1">
        <f>tab_1[[#This Row],[ORIGINAL_PRICE]]*tab_1[[#This Row],[DISCOUNT]]</f>
        <v>159.60000000000002</v>
      </c>
      <c r="F138" s="2">
        <v>0.56000000000000005</v>
      </c>
      <c r="G138" s="1">
        <v>123</v>
      </c>
      <c r="H138" t="s">
        <v>32</v>
      </c>
      <c r="I138" t="s">
        <v>18</v>
      </c>
      <c r="J138" t="s">
        <v>19</v>
      </c>
      <c r="K138" t="s">
        <v>20</v>
      </c>
      <c r="L138" t="s">
        <v>33</v>
      </c>
      <c r="M138">
        <v>1</v>
      </c>
      <c r="N138" t="s">
        <v>22</v>
      </c>
      <c r="O138">
        <v>3.2</v>
      </c>
    </row>
  </sheetData>
  <conditionalFormatting sqref="D2:E138">
    <cfRule type="cellIs" dxfId="12" priority="18" operator="greaterThan">
      <formula>800</formula>
    </cfRule>
  </conditionalFormatting>
  <conditionalFormatting sqref="E2:E138">
    <cfRule type="colorScale" priority="8">
      <colorScale>
        <cfvo type="min"/>
        <cfvo type="percentile" val="50"/>
        <cfvo type="max"/>
        <color rgb="FF63BE7B"/>
        <color rgb="FFFCFCFF"/>
        <color rgb="FFF8696B"/>
      </colorScale>
    </cfRule>
  </conditionalFormatting>
  <conditionalFormatting sqref="E2:F138">
    <cfRule type="colorScale" priority="10">
      <colorScale>
        <cfvo type="min"/>
        <cfvo type="percentile" val="50"/>
        <cfvo type="max"/>
        <color rgb="FF63BE7B"/>
        <color rgb="FFFFEB84"/>
        <color rgb="FFF8696B"/>
      </colorScale>
    </cfRule>
    <cfRule type="cellIs" dxfId="11" priority="17" operator="lessThan">
      <formula>0.25</formula>
    </cfRule>
  </conditionalFormatting>
  <conditionalFormatting sqref="F2:F138">
    <cfRule type="colorScale" priority="9">
      <colorScale>
        <cfvo type="min"/>
        <cfvo type="percentile" val="50"/>
        <cfvo type="max"/>
        <color rgb="FF63BE7B"/>
        <color rgb="FFFFEB84"/>
        <color rgb="FFF8696B"/>
      </colorScale>
    </cfRule>
  </conditionalFormatting>
  <conditionalFormatting sqref="G2">
    <cfRule type="expression" dxfId="10" priority="14">
      <formula>F2&gt;25</formula>
    </cfRule>
  </conditionalFormatting>
  <conditionalFormatting sqref="G2:G138">
    <cfRule type="dataBar" priority="7">
      <dataBar>
        <cfvo type="min"/>
        <cfvo type="max"/>
        <color rgb="FFD6007B"/>
      </dataBar>
      <extLst>
        <ext xmlns:x14="http://schemas.microsoft.com/office/spreadsheetml/2009/9/main" uri="{B025F937-C7B1-47D3-B67F-A62EFF666E3E}">
          <x14:id>{4298493B-0F4C-4DF2-84F1-994397DAEC8A}</x14:id>
        </ext>
      </extLst>
    </cfRule>
    <cfRule type="expression" priority="16">
      <formula>$F$2:$F$138&gt;25</formula>
    </cfRule>
  </conditionalFormatting>
  <conditionalFormatting sqref="I2:I138">
    <cfRule type="containsText" dxfId="9" priority="1" operator="containsText" text="Foliage">
      <formula>NOT(ISERROR(SEARCH("Foliage",I2)))</formula>
    </cfRule>
    <cfRule type="containsText" dxfId="8" priority="5" operator="containsText" text="Herb">
      <formula>NOT(ISERROR(SEARCH("Herb",I2)))</formula>
    </cfRule>
    <cfRule type="containsText" dxfId="7" priority="6" operator="containsText" text="Air purifier plant">
      <formula>NOT(ISERROR(SEARCH("Air purifier plant",I2)))</formula>
    </cfRule>
    <cfRule type="containsText" dxfId="6" priority="11" operator="containsText" text="Flower">
      <formula>NOT(ISERROR(SEARCH("Flower",I2)))</formula>
    </cfRule>
    <cfRule type="timePeriod" dxfId="4" priority="13" timePeriod="yesterday">
      <formula>FLOOR(I2,1)=TODAY()-1</formula>
    </cfRule>
  </conditionalFormatting>
  <conditionalFormatting sqref="I3:I138">
    <cfRule type="containsText" dxfId="3" priority="3" operator="containsText" text="Shrub">
      <formula>NOT(ISERROR(SEARCH("Shrub",I3)))</formula>
    </cfRule>
  </conditionalFormatting>
  <conditionalFormatting sqref="I95:I138">
    <cfRule type="containsText" dxfId="2" priority="2" operator="containsText" text="Succulent">
      <formula>NOT(ISERROR(SEARCH("Succulent",I95)))</formula>
    </cfRule>
    <cfRule type="containsText" dxfId="1" priority="4" operator="containsText" text="Bamboo">
      <formula>NOT(ISERROR(SEARCH("Bamboo",I95)))</formula>
    </cfRule>
  </conditionalFormatting>
  <conditionalFormatting sqref="M2:M138">
    <cfRule type="cellIs" dxfId="0" priority="15" operator="greaterThan">
      <formula>1</formula>
    </cfRule>
  </conditionalFormatting>
  <pageMargins left="0.7" right="0.7" top="0.75" bottom="0.75" header="0.3" footer="0.3"/>
  <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4298493B-0F4C-4DF2-84F1-994397DAEC8A}">
            <x14:dataBar minLength="0" maxLength="100" border="1" negativeBarBorderColorSameAsPositive="0">
              <x14:cfvo type="autoMin"/>
              <x14:cfvo type="autoMax"/>
              <x14:borderColor rgb="FFD6007B"/>
              <x14:negativeFillColor rgb="FFFF0000"/>
              <x14:negativeBorderColor rgb="FFFF0000"/>
              <x14:axisColor rgb="FF000000"/>
            </x14:dataBar>
          </x14:cfRule>
          <xm:sqref>G2:G138</xm:sqref>
        </x14:conditionalFormatting>
        <x14:conditionalFormatting xmlns:xm="http://schemas.microsoft.com/office/excel/2006/main">
          <x14:cfRule type="containsText" priority="12" operator="containsText" id="{2379C598-AD16-4F8F-B3A5-494A302D8DBB}">
            <xm:f>NOT(ISERROR(SEARCH($P$7,I2)))</xm:f>
            <xm:f>$P$7</xm:f>
            <x14:dxf>
              <font>
                <color rgb="FF9C0006"/>
              </font>
              <fill>
                <patternFill>
                  <bgColor rgb="FFFFC7CE"/>
                </patternFill>
              </fill>
            </x14:dxf>
          </x14:cfRule>
          <xm:sqref>I2:I138</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O c E A A B Q S w M E F A A C A A g A K n w W W d O 9 8 b m l A A A A 9 g A A A B I A H A B D b 2 5 m a W c v U G F j a 2 F n Z S 5 4 b W w g o h g A K K A U A A A A A A A A A A A A A A A A A A A A A A A A A A A A h Y 9 N C s I w G E S v U r J v / o o g 5 W u 6 c C V Y E Q R x G 2 J s g 2 0 q T W p 6 N x c e y S t Y 0 a o 7 l / P m L W b u 1 x v k Q 1 N H F 9 0 5 0 9 o M M U x R p K 1 q D 8 a W G e r 9 M Z 6 j X M B G q p M s d T T K 1 q W D O 2 S o 8 v 6 c E h J C w C H B b V c S T i k j + 2 K 1 V Z V u J P r I 5 r 8 c G + u 8 t E o j A b v X G M E x S x i e U Y 4 p k A l C Y e x X 4 O P e Z / s D Y d H X v u + 0 0 D Z e r o F M E c j 7 g 3 g A U E s D B B Q A A g A I A C p 8 F l k 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q f B Z Z 5 u / Z h u A B A A D E B g A A E w A c A E Z v c m 1 1 b G F z L 1 N l Y 3 R p b 2 4 x L m 0 g o h g A K K A U A A A A A A A A A A A A A A A A A A A A A A A A A A A A n V T R b p s w F H 2 P l H + w v B c i o U j Q b i 9 V H 1 I 3 m 9 C 2 J A t M e 6 i q i V C v Q Q W 7 M q Y q Q v x 7 r + s s G I p L V F 4 Q v v e e c + 4 5 Q E E T m X K G Q n 3 3 L q a T 6 a T Y x 4 L e I R n v 0 C X K q J x O E F w h L 0 V C 4 W T 5 n N B s T k o h K J N / u H j Y c f 7 g z O q b V Z z T S w x j + L a 5 I Z x J q N + 6 e v o T J v u Y 3 Q N s V D 1 S D D B R v M v o P B I x K / 5 x k R O e l T l T x c L R V G 5 d 4 + s g J O v f q w i 7 a E P h j M n 4 H o a g q 3 F R j c P N k g S L H 3 8 3 2 4 A s o S d g 8 s u 5 L j e z Q W Z v h L q n U 2 n o k + j N k 6 q V s d 4 G 3 4 K V t c W Q E j 5 m q U S a E O 0 q d E 2 z N E 8 l F a 2 s 1 x b d 4 f S 1 u w i v F j 8 V w 2 s X z O n 2 i D 7 L q + o I 5 m A H W n 6 V X N J Q V o B J i q e Z E q q G 5 0 e Y u Y 8 t L v m j L t k X U Z Y d e S S 0 I w n q m i O 9 3 z k 2 B G w p g x f o 7 g B a t B J 0 4 X D s 9 J V 2 + L Q 9 J z n u 2 S z v 6 2 j d G r Z 9 G S f 7 1 v o a I 9 z 0 z Y e N R U n b C H w z B H s M Z x + P w W t 9 8 a 1 J n J y F d 1 o Y Z y a p w s a b B f m O 1 l 9 x F z v n T 8 M 5 q 0 I L / U a E a 2 x 0 S s S + P e K u B E P p 6 K c 1 G / 6 0 D v M 6 2 P 8 P 1 m T P P 5 6 s f u N N O u O v Z y p 5 J 9 z O 9 p 4 9 g a 5 k t x 5 f 7 P P o Y m / Y 1 T q j f 9 D p J G X D f B c v U E s B A i 0 A F A A C A A g A K n w W W d O 9 8 b m l A A A A 9 g A A A B I A A A A A A A A A A A A A A A A A A A A A A E N v b m Z p Z y 9 Q Y W N r Y W d l L n h t b F B L A Q I t A B Q A A g A I A C p 8 F l k P y u m r p A A A A O k A A A A T A A A A A A A A A A A A A A A A A P E A A A B b Q 2 9 u d G V u d F 9 U e X B l c 1 0 u e G 1 s U E s B A i 0 A F A A C A A g A K n w W W e b v 2 Y b g A Q A A x A Y A A B M A A A A A A A A A A A A A A A A A 4 g E A A E Z v c m 1 1 b G F z L 1 N l Y 3 R p b 2 4 x L m 1 Q S w U G A A A A A A M A A w D C A A A A D w 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C h Y A A A A A A A D o F 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3 R h Y j w v S X R l b V B h d G g + P C 9 J d G V t T G 9 j Y X R p b 2 4 + P F N 0 Y W J s Z U V u d H J p Z X M + P E V u d H J 5 I F R 5 c G U 9 I k l z U H J p d m F 0 Z S I g V m F s d W U 9 I m w w I i A v P j x F b n R y e S B U e X B l P S J R d W V y e U l E I i B W Y W x 1 Z T 0 i c z A z Z G N l Y m Y 2 L T U 2 N z M t N D M y N y 1 h O T c z L W M 2 Z G M x M z E x M m N h N y I g L z 4 8 R W 5 0 c n k g V H l w Z T 0 i R m l s b E V u Y W J s Z W Q i I F Z h b H V l P S J s M S I g L z 4 8 R W 5 0 c n k g V H l w Z T 0 i R m l s b E 9 i a m V j d F R 5 c G U i I F Z h b H V l P S J z V G F i b G U i I C 8 + P E V u d H J 5 I F R 5 c G U 9 I k Z p b G x U b 0 R h d G F N b 2 R l b E V u Y W J s Z W Q 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U Y X J n Z X Q i I F Z h b H V l P S J z d G F i X z E i I C 8 + P E V u d H J 5 I F R 5 c G U 9 I k Z p b G x l Z E N v b X B s Z X R l U m V z d W x 0 V G 9 X b 3 J r c 2 h l Z X Q i I F Z h b H V l P S J s M S I g L z 4 8 R W 5 0 c n k g V H l w Z T 0 i R m l s b E N v d W 5 0 I i B W Y W x 1 Z T 0 i b D E z N y I g L z 4 8 R W 5 0 c n k g V H l w Z T 0 i R m l s b E V y c m 9 y Q 2 9 k Z S I g V m F s d W U 9 I n N V b m t u b 3 d u I i A v P j x F b n R y e S B U e X B l P S J G a W x s R X J y b 3 J D b 3 V u d C I g V m F s d W U 9 I m w w I i A v P j x F b n R y e S B U e X B l P S J G a W x s T G F z d F V w Z G F 0 Z W Q i I F Z h b H V l P S J k M j A y N C 0 w O C 0 y M l Q w N D o z M D o 0 N S 4 0 M T U 0 M z Q 4 W i I g L z 4 8 R W 5 0 c n k g V H l w Z T 0 i R m l s b E N v b H V t b l R 5 c G V z I i B W Y W x 1 Z T 0 i c 0 F B Q U d B e E V F R V F B Q U F B Q U F B Q U E 9 I i A v P j x F b n R y e S B U e X B l P S J G a W x s Q 2 9 s d W 1 u T m F t Z X M i I F Z h b H V l P S J z W y Z x d W 9 0 O 3 d l Y i 1 z Y 3 J h c G V y L W 9 y Z G V y J n F 1 b 3 Q 7 L C Z x d W 9 0 O 3 B s Y W 5 0 X 2 R h d G E m c X V v d D s s J n F 1 b 3 Q 7 T k F N R S Z x d W 9 0 O y w m c X V v d D t Q Q U N L I E 9 G L j E m c X V v d D s s J n F 1 b 3 Q 7 T 1 J J R 0 l O Q U x f U F J J Q 0 U m c X V v d D s s J n F 1 b 3 Q 7 R E l T Q 0 9 V T l Q m c X V v d D s s J n F 1 b 3 Q 7 U 1 B F Q 0 l B T F 9 Q U k l D R S Z x d W 9 0 O y w m c X V v d D t Q Q U 5 U I F N J W k U m c X V v d D s s J n F 1 b 3 Q 7 V F l Q R S Z x d W 9 0 O y w m c X V v d D t S R V R V U k 4 g U E 9 M S U N Z J n F 1 b 3 Q 7 L C Z x d W 9 0 O 0 x J R k U g Q 1 l D T E U m c X V v d D s s J n F 1 b 3 Q 7 T E 9 D Q V R J T 0 4 m c X V v d D s s J n F 1 b 3 Q 7 U V V F T l R J V F k m c X V v d D s s J n F 1 b 3 Q 7 T 1 J J R 0 l O J n F 1 b 3 Q 7 X S I g L z 4 8 R W 5 0 c n k g V H l w Z T 0 i R m l s b F N 0 Y X R 1 c y I g V m F s d W U 9 I n N D b 2 1 w b G V 0 Z S I g L z 4 8 R W 5 0 c n k g V H l w Z T 0 i Q W R k Z W R U b 0 R h d G F N b 2 R l b C I g V m F s d W U 9 I m w w I i A v P j x F b n R y e S B U e X B l P S J S Z W x h d G l v b n N o a X B J b m Z v Q 2 9 u d G F p b m V y I i B W Y W x 1 Z T 0 i c 3 s m c X V v d D t j b 2 x 1 b W 5 D b 3 V u d C Z x d W 9 0 O z o x N C w m c X V v d D t r Z X l D b 2 x 1 b W 5 O Y W 1 l c y Z x d W 9 0 O z p b X S w m c X V v d D t x d W V y e V J l b G F 0 a W 9 u c 2 h p c H M m c X V v d D s 6 W 1 0 s J n F 1 b 3 Q 7 Y 2 9 s d W 1 u S W R l b n R p d G l l c y Z x d W 9 0 O z p b J n F 1 b 3 Q 7 U 2 V j d G l v b j E v d G F i L 0 F 1 d G 9 S Z W 1 v d m V k Q 2 9 s d W 1 u c z E u e 3 d l Y i 1 z Y 3 J h c G V y L W 9 y Z G V y L D B 9 J n F 1 b 3 Q 7 L C Z x d W 9 0 O 1 N l Y 3 R p b 2 4 x L 3 R h Y i 9 B d X R v U m V t b 3 Z l Z E N v b H V t b n M x L n t w b G F u d F 9 k Y X R h L D F 9 J n F 1 b 3 Q 7 L C Z x d W 9 0 O 1 N l Y 3 R p b 2 4 x L 3 R h Y i 9 B d X R v U m V t b 3 Z l Z E N v b H V t b n M x L n t O Q U 1 F L D J 9 J n F 1 b 3 Q 7 L C Z x d W 9 0 O 1 N l Y 3 R p b 2 4 x L 3 R h Y i 9 B d X R v U m V t b 3 Z l Z E N v b H V t b n M x L n t Q Q U N L I E 9 G L j E s M 3 0 m c X V v d D s s J n F 1 b 3 Q 7 U 2 V j d G l v b j E v d G F i L 0 F 1 d G 9 S Z W 1 v d m V k Q 2 9 s d W 1 u c z E u e 0 9 S S U d J T k F M X 1 B S S U N F L D R 9 J n F 1 b 3 Q 7 L C Z x d W 9 0 O 1 N l Y 3 R p b 2 4 x L 3 R h Y i 9 B d X R v U m V t b 3 Z l Z E N v b H V t b n M x L n t E S V N D T 1 V O V C w 1 f S Z x d W 9 0 O y w m c X V v d D t T Z W N 0 a W 9 u M S 9 0 Y W I v Q X V 0 b 1 J l b W 9 2 Z W R D b 2 x 1 b W 5 z M S 5 7 U 1 B F Q 0 l B T F 9 Q U k l D R S w 2 f S Z x d W 9 0 O y w m c X V v d D t T Z W N 0 a W 9 u M S 9 0 Y W I v Q X V 0 b 1 J l b W 9 2 Z W R D b 2 x 1 b W 5 z M S 5 7 U E F O V C B T S V p F L D d 9 J n F 1 b 3 Q 7 L C Z x d W 9 0 O 1 N l Y 3 R p b 2 4 x L 3 R h Y i 9 B d X R v U m V t b 3 Z l Z E N v b H V t b n M x L n t U W V B F L D h 9 J n F 1 b 3 Q 7 L C Z x d W 9 0 O 1 N l Y 3 R p b 2 4 x L 3 R h Y i 9 B d X R v U m V t b 3 Z l Z E N v b H V t b n M x L n t S R V R V U k 4 g U E 9 M S U N Z L D l 9 J n F 1 b 3 Q 7 L C Z x d W 9 0 O 1 N l Y 3 R p b 2 4 x L 3 R h Y i 9 B d X R v U m V t b 3 Z l Z E N v b H V t b n M x L n t M S U Z F I E N Z Q 0 x F L D E w f S Z x d W 9 0 O y w m c X V v d D t T Z W N 0 a W 9 u M S 9 0 Y W I v Q X V 0 b 1 J l b W 9 2 Z W R D b 2 x 1 b W 5 z M S 5 7 T E 9 D Q V R J T 0 4 s M T F 9 J n F 1 b 3 Q 7 L C Z x d W 9 0 O 1 N l Y 3 R p b 2 4 x L 3 R h Y i 9 B d X R v U m V t b 3 Z l Z E N v b H V t b n M x L n t R V U V O V E l U W S w x M n 0 m c X V v d D s s J n F 1 b 3 Q 7 U 2 V j d G l v b j E v d G F i L 0 F 1 d G 9 S Z W 1 v d m V k Q 2 9 s d W 1 u c z E u e 0 9 S S U d J T i w x M 3 0 m c X V v d D t d L C Z x d W 9 0 O 0 N v b H V t b k N v d W 5 0 J n F 1 b 3 Q 7 O j E 0 L C Z x d W 9 0 O 0 t l e U N v b H V t b k 5 h b W V z J n F 1 b 3 Q 7 O l t d L C Z x d W 9 0 O 0 N v b H V t b k l k Z W 5 0 a X R p Z X M m c X V v d D s 6 W y Z x d W 9 0 O 1 N l Y 3 R p b 2 4 x L 3 R h Y i 9 B d X R v U m V t b 3 Z l Z E N v b H V t b n M x L n t 3 Z W I t c 2 N y Y X B l c i 1 v c m R l c i w w f S Z x d W 9 0 O y w m c X V v d D t T Z W N 0 a W 9 u M S 9 0 Y W I v Q X V 0 b 1 J l b W 9 2 Z W R D b 2 x 1 b W 5 z M S 5 7 c G x h b n R f Z G F 0 Y S w x f S Z x d W 9 0 O y w m c X V v d D t T Z W N 0 a W 9 u M S 9 0 Y W I v Q X V 0 b 1 J l b W 9 2 Z W R D b 2 x 1 b W 5 z M S 5 7 T k F N R S w y f S Z x d W 9 0 O y w m c X V v d D t T Z W N 0 a W 9 u M S 9 0 Y W I v Q X V 0 b 1 J l b W 9 2 Z W R D b 2 x 1 b W 5 z M S 5 7 U E F D S y B P R i 4 x L D N 9 J n F 1 b 3 Q 7 L C Z x d W 9 0 O 1 N l Y 3 R p b 2 4 x L 3 R h Y i 9 B d X R v U m V t b 3 Z l Z E N v b H V t b n M x L n t P U k l H S U 5 B T F 9 Q U k l D R S w 0 f S Z x d W 9 0 O y w m c X V v d D t T Z W N 0 a W 9 u M S 9 0 Y W I v Q X V 0 b 1 J l b W 9 2 Z W R D b 2 x 1 b W 5 z M S 5 7 R E l T Q 0 9 V T l Q s N X 0 m c X V v d D s s J n F 1 b 3 Q 7 U 2 V j d G l v b j E v d G F i L 0 F 1 d G 9 S Z W 1 v d m V k Q 2 9 s d W 1 u c z E u e 1 N Q R U N J Q U x f U F J J Q 0 U s N n 0 m c X V v d D s s J n F 1 b 3 Q 7 U 2 V j d G l v b j E v d G F i L 0 F 1 d G 9 S Z W 1 v d m V k Q 2 9 s d W 1 u c z E u e 1 B B T l Q g U 0 l a R S w 3 f S Z x d W 9 0 O y w m c X V v d D t T Z W N 0 a W 9 u M S 9 0 Y W I v Q X V 0 b 1 J l b W 9 2 Z W R D b 2 x 1 b W 5 z M S 5 7 V F l Q R S w 4 f S Z x d W 9 0 O y w m c X V v d D t T Z W N 0 a W 9 u M S 9 0 Y W I v Q X V 0 b 1 J l b W 9 2 Z W R D b 2 x 1 b W 5 z M S 5 7 U k V U V V J O I F B P T E l D W S w 5 f S Z x d W 9 0 O y w m c X V v d D t T Z W N 0 a W 9 u M S 9 0 Y W I v Q X V 0 b 1 J l b W 9 2 Z W R D b 2 x 1 b W 5 z M S 5 7 T E l G R S B D W U N M R S w x M H 0 m c X V v d D s s J n F 1 b 3 Q 7 U 2 V j d G l v b j E v d G F i L 0 F 1 d G 9 S Z W 1 v d m V k Q 2 9 s d W 1 u c z E u e 0 x P Q 0 F U S U 9 O L D E x f S Z x d W 9 0 O y w m c X V v d D t T Z W N 0 a W 9 u M S 9 0 Y W I v Q X V 0 b 1 J l b W 9 2 Z W R D b 2 x 1 b W 5 z M S 5 7 U V V F T l R J V F k s M T J 9 J n F 1 b 3 Q 7 L C Z x d W 9 0 O 1 N l Y 3 R p b 2 4 x L 3 R h Y i 9 B d X R v U m V t b 3 Z l Z E N v b H V t b n M x L n t P U k l H S U 4 s M T N 9 J n F 1 b 3 Q 7 X S w m c X V v d D t S Z W x h d G l v b n N o a X B J b m Z v J n F 1 b 3 Q 7 O l t d f S I g L z 4 8 L 1 N 0 Y W J s Z U V u d H J p Z X M + P C 9 J d G V t P j x J d G V t P j x J d G V t T G 9 j Y X R p b 2 4 + P E l 0 Z W 1 U e X B l P k Z v c m 1 1 b G E 8 L 0 l 0 Z W 1 U e X B l P j x J d G V t U G F 0 a D 5 T Z W N 0 a W 9 u M S 9 0 Y W I v U 2 9 1 c m N l P C 9 J d G V t U G F 0 a D 4 8 L 0 l 0 Z W 1 M b 2 N h d G l v b j 4 8 U 3 R h Y m x l R W 5 0 c m l l c y A v P j w v S X R l b T 4 8 S X R l b T 4 8 S X R l b U x v Y 2 F 0 a W 9 u P j x J d G V t V H l w Z T 5 G b 3 J t d W x h P C 9 J d G V t V H l w Z T 4 8 S X R l b V B h d G g + U 2 V j d G l v b j E v d G F i L 0 N o Y W 5 n Z W Q l M j B U e X B l P C 9 J d G V t U G F 0 a D 4 8 L 0 l 0 Z W 1 M b 2 N h d G l v b j 4 8 U 3 R h Y m x l R W 5 0 c m l l c y A v P j w v S X R l b T 4 8 S X R l b T 4 8 S X R l b U x v Y 2 F 0 a W 9 u P j x J d G V t V H l w Z T 5 G b 3 J t d W x h P C 9 J d G V t V H l w Z T 4 8 S X R l b V B h d G g + U 2 V j d G l v b j E v d G F i L 0 N o Y W 5 n Z W Q l M j B U e X B l M T w v S X R l b V B h d G g + P C 9 J d G V t T G 9 j Y X R p b 2 4 + P F N 0 Y W J s Z U V u d H J p Z X M g L z 4 8 L 0 l 0 Z W 0 + P E l 0 Z W 0 + P E l 0 Z W 1 M b 2 N h d G l v b j 4 8 S X R l b V R 5 c G U + R m 9 y b X V s Y T w v S X R l b V R 5 c G U + P E l 0 Z W 1 Q Y X R o P l N l Y 3 R p b 2 4 x L 3 R h Y i 9 T c G x p d C U y M E N v b H V t b i U y M G J 5 J T I w R G V s a W 1 p d G V y P C 9 J d G V t U G F 0 a D 4 8 L 0 l 0 Z W 1 M b 2 N h d G l v b j 4 8 U 3 R h Y m x l R W 5 0 c m l l c y A v P j w v S X R l b T 4 8 S X R l b T 4 8 S X R l b U x v Y 2 F 0 a W 9 u P j x J d G V t V H l w Z T 5 G b 3 J t d W x h P C 9 J d G V t V H l w Z T 4 8 S X R l b V B h d G g + U 2 V j d G l v b j E v d G F i L 0 N o Y W 5 n Z W Q l M j B U e X B l M j w v S X R l b V B h d G g + P C 9 J d G V t T G 9 j Y X R p b 2 4 + P F N 0 Y W J s Z U V u d H J p Z X M g L z 4 8 L 0 l 0 Z W 0 + P E l 0 Z W 0 + P E l 0 Z W 1 M b 2 N h d G l v b j 4 8 S X R l b V R 5 c G U + R m 9 y b X V s Y T w v S X R l b V R 5 c G U + P E l 0 Z W 1 Q Y X R o P l N l Y 3 R p b 2 4 x L 3 R h Y i 9 S Z W 5 h b W V k J T I w Q 2 9 s d W 1 u c z w v S X R l b V B h d G g + P C 9 J d G V t T G 9 j Y X R p b 2 4 + P F N 0 Y W J s Z U V u d H J p Z X M g L z 4 8 L 0 l 0 Z W 0 + P E l 0 Z W 0 + P E l 0 Z W 1 M b 2 N h d G l v b j 4 8 S X R l b V R 5 c G U + R m 9 y b X V s Y T w v S X R l b V R 5 c G U + P E l 0 Z W 1 Q Y X R o P l N l Y 3 R p b 2 4 x L 3 R h Y i 9 T c G x p d C U y M E N v b H V t b i U y M G J 5 J T I w R G V s a W 1 p d G V y M T w v S X R l b V B h d G g + P C 9 J d G V t T G 9 j Y X R p b 2 4 + P F N 0 Y W J s Z U V u d H J p Z X M g L z 4 8 L 0 l 0 Z W 0 + P E l 0 Z W 0 + P E l 0 Z W 1 M b 2 N h d G l v b j 4 8 S X R l b V R 5 c G U + R m 9 y b X V s Y T w v S X R l b V R 5 c G U + P E l 0 Z W 1 Q Y X R o P l N l Y 3 R p b 2 4 x L 3 R h Y i 9 D a G F u Z 2 V k J T I w V H l w Z T M 8 L 0 l 0 Z W 1 Q Y X R o P j w v S X R l b U x v Y 2 F 0 a W 9 u P j x T d G F i b G V F b n R y a W V z I C 8 + P C 9 J d G V t P j x J d G V t P j x J d G V t T G 9 j Y X R p b 2 4 + P E l 0 Z W 1 U e X B l P k Z v c m 1 1 b G E 8 L 0 l 0 Z W 1 U e X B l P j x J d G V t U G F 0 a D 5 T Z W N 0 a W 9 u M S 9 0 Y W I v U m V u Y W 1 l Z C U y M E N v b H V t b n M x P C 9 J d G V t U G F 0 a D 4 8 L 0 l 0 Z W 1 M b 2 N h d G l v b j 4 8 U 3 R h Y m x l R W 5 0 c m l l c y A v P j w v S X R l b T 4 8 S X R l b T 4 8 S X R l b U x v Y 2 F 0 a W 9 u P j x J d G V t V H l w Z T 5 G b 3 J t d W x h P C 9 J d G V t V H l w Z T 4 8 S X R l b V B h d G g + U 2 V j d G l v b j E v d G F i L 1 J l b W 9 2 Z W Q l M j B D b 2 x 1 b W 5 z P C 9 J d G V t U G F 0 a D 4 8 L 0 l 0 Z W 1 M b 2 N h d G l v b j 4 8 U 3 R h Y m x l R W 5 0 c m l l c y A v P j w v S X R l b T 4 8 S X R l b T 4 8 S X R l b U x v Y 2 F 0 a W 9 u P j x J d G V t V H l w Z T 5 G b 3 J t d W x h P C 9 J d G V t V H l w Z T 4 8 S X R l b V B h d G g + U 2 V j d G l v b j E v d G F i L 1 N w b G l 0 J T I w Q 2 9 s d W 1 u J T I w Y n k l M j B E Z W x p b W l 0 Z X I y P C 9 J d G V t U G F 0 a D 4 8 L 0 l 0 Z W 1 M b 2 N h d G l v b j 4 8 U 3 R h Y m x l R W 5 0 c m l l c y A v P j w v S X R l b T 4 8 S X R l b T 4 8 S X R l b U x v Y 2 F 0 a W 9 u P j x J d G V t V H l w Z T 5 G b 3 J t d W x h P C 9 J d G V t V H l w Z T 4 8 S X R l b V B h d G g + U 2 V j d G l v b j E v d G F i L 0 N o Y W 5 n Z W Q l M j B U e X B l N D w v S X R l b V B h d G g + P C 9 J d G V t T G 9 j Y X R p b 2 4 + P F N 0 Y W J s Z U V u d H J p Z X M g L z 4 8 L 0 l 0 Z W 0 + P E l 0 Z W 0 + P E l 0 Z W 1 M b 2 N h d G l v b j 4 8 S X R l b V R 5 c G U + R m 9 y b X V s Y T w v S X R l b V R 5 c G U + P E l 0 Z W 1 Q Y X R o P l N l Y 3 R p b 2 4 x L 3 R h Y i 9 S Z W 1 v d m V k J T I w Q 2 9 s d W 1 u c z E 8 L 0 l 0 Z W 1 Q Y X R o P j w v S X R l b U x v Y 2 F 0 a W 9 u P j x T d G F i b G V F b n R y a W V z I C 8 + P C 9 J d G V t P j x J d G V t P j x J d G V t T G 9 j Y X R p b 2 4 + P E l 0 Z W 1 U e X B l P k Z v c m 1 1 b G E 8 L 0 l 0 Z W 1 U e X B l P j x J d G V t U G F 0 a D 5 T Z W N 0 a W 9 u M S 9 0 Y W I v Q 2 h h b m d l Z C U y M F R 5 c G U 1 P C 9 J d G V t U G F 0 a D 4 8 L 0 l 0 Z W 1 M b 2 N h d G l v b j 4 8 U 3 R h Y m x l R W 5 0 c m l l c y A v P j w v S X R l b T 4 8 L 0 l 0 Z W 1 z P j w v T G 9 j Y W x Q Y W N r Y W d l T W V 0 Y W R h d G F G a W x l P h Y A A A B Q S w U G A A A A A A A A A A A A A A A A A A A A A A A A J g E A A A E A A A D Q j J 3 f A R X R E Y x 6 A M B P w p f r A Q A A A F e 4 9 k M 1 S e h N m i h s j S D t 5 X Q A A A A A A g A A A A A A E G Y A A A A B A A A g A A A A J 8 h 2 i F m C g i C f t e c A b g g N H s b J 6 8 e O G 3 D M H c V q h + 1 c s e 8 A A A A A D o A A A A A C A A A g A A A A 9 s A T + g 8 C Y u Y P S O p X Q + 8 0 o k t 3 9 3 s a 6 I C 0 M T m Z B s 5 5 Q w d Q A A A A R 2 i t r h r K 1 0 P D p h p 5 C R Z w k h M M 9 6 B u 7 r M P 6 o 4 G B n Q x Q 7 B 4 2 T / Z T z O V E K S f 1 1 Q T d K s K y A y 4 c b e l g s c Y g 6 j d L r G F / q v j i Q x 2 0 e o 0 o b O S q p o F t S 1 A A A A A x k 0 O r U S G R e 0 8 e p 9 U O + O b C t s + e F l J Z h B 3 k A L W M N R h s b h M b M F 1 o A e G 6 w J k L / y H 6 3 g U F Z k Y e e v y K 5 3 L J + w q y T r k q w = = < / D a t a M a s h u p > 
</file>

<file path=customXml/itemProps1.xml><?xml version="1.0" encoding="utf-8"?>
<ds:datastoreItem xmlns:ds="http://schemas.openxmlformats.org/officeDocument/2006/customXml" ds:itemID="{5376E8AC-6241-467B-966C-D5E7037546D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Type Wise Average Rating</vt:lpstr>
      <vt:lpstr>Type Wise All Prices</vt:lpstr>
      <vt:lpstr>Type Wise Number of Sellers</vt:lpstr>
      <vt:lpstr>Plant Size Wise Quantity</vt:lpstr>
      <vt:lpstr>no. of packs wise no. of plants</vt:lpstr>
      <vt:lpstr>Size Wise Average Rating</vt:lpstr>
      <vt:lpstr>sellers wise rating</vt:lpstr>
      <vt:lpstr>main data</vt:lpstr>
      <vt:lpstr>Wrangled data</vt:lpstr>
      <vt:lpstr>Dashboard</vt:lpstr>
      <vt:lpstr>discriptive analysis</vt:lpstr>
      <vt:lpstr>box and whisker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ishant chouhan</dc:creator>
  <cp:lastModifiedBy>ishant chouhan</cp:lastModifiedBy>
  <dcterms:created xsi:type="dcterms:W3CDTF">2024-08-22T10:03:09Z</dcterms:created>
  <dcterms:modified xsi:type="dcterms:W3CDTF">2024-08-24T10:35:19Z</dcterms:modified>
</cp:coreProperties>
</file>