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arad\OneDrive - General Insurance Council\Desktop\"/>
    </mc:Choice>
  </mc:AlternateContent>
  <xr:revisionPtr revIDLastSave="0" documentId="13_ncr:1_{89425B98-9927-481F-8181-B2F18C49DA9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ealth Portfolio" sheetId="1" r:id="rId1"/>
    <sheet name="Liability Portfolio" sheetId="2" r:id="rId2"/>
    <sheet name="Miscellaneous portfolio" sheetId="3" r:id="rId3"/>
    <sheet name="Segmentwis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4" l="1"/>
  <c r="C79" i="4" s="1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O82" i="4"/>
  <c r="N82" i="4"/>
  <c r="M82" i="4"/>
  <c r="L82" i="4"/>
  <c r="K82" i="4"/>
  <c r="J82" i="4"/>
  <c r="I82" i="4"/>
  <c r="H82" i="4"/>
  <c r="G82" i="4"/>
  <c r="F82" i="4"/>
  <c r="E82" i="4"/>
  <c r="D82" i="4"/>
  <c r="B82" i="4"/>
  <c r="O81" i="4"/>
  <c r="N81" i="4"/>
  <c r="M81" i="4"/>
  <c r="L81" i="4"/>
  <c r="K81" i="4"/>
  <c r="J81" i="4"/>
  <c r="I81" i="4"/>
  <c r="H81" i="4"/>
  <c r="G81" i="4"/>
  <c r="F81" i="4"/>
  <c r="E81" i="4"/>
  <c r="D81" i="4"/>
  <c r="B81" i="4"/>
  <c r="Q79" i="4"/>
  <c r="P79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R79" i="4"/>
  <c r="O79" i="4"/>
  <c r="Q46" i="4" s="1"/>
  <c r="N79" i="4"/>
  <c r="M79" i="4"/>
  <c r="L79" i="4"/>
  <c r="K79" i="4"/>
  <c r="J79" i="4"/>
  <c r="I79" i="4"/>
  <c r="H79" i="4"/>
  <c r="G79" i="4"/>
  <c r="F79" i="4"/>
  <c r="E79" i="4"/>
  <c r="D79" i="4"/>
  <c r="B79" i="4"/>
  <c r="O78" i="4"/>
  <c r="N78" i="4"/>
  <c r="Q72" i="4"/>
  <c r="P76" i="4"/>
  <c r="P74" i="4"/>
  <c r="P72" i="4"/>
  <c r="O77" i="4"/>
  <c r="N77" i="4"/>
  <c r="R76" i="4"/>
  <c r="O76" i="4"/>
  <c r="N76" i="4"/>
  <c r="R68" i="4"/>
  <c r="P68" i="4"/>
  <c r="P66" i="4"/>
  <c r="P64" i="4"/>
  <c r="P62" i="4"/>
  <c r="P60" i="4"/>
  <c r="P58" i="4"/>
  <c r="O70" i="4"/>
  <c r="M70" i="4"/>
  <c r="J70" i="4"/>
  <c r="O69" i="4"/>
  <c r="M69" i="4"/>
  <c r="J69" i="4"/>
  <c r="O68" i="4"/>
  <c r="N68" i="4"/>
  <c r="M68" i="4"/>
  <c r="J68" i="4"/>
  <c r="O56" i="4"/>
  <c r="N56" i="4"/>
  <c r="M56" i="4"/>
  <c r="L56" i="4"/>
  <c r="K56" i="4"/>
  <c r="J56" i="4"/>
  <c r="I56" i="4"/>
  <c r="H56" i="4"/>
  <c r="G56" i="4"/>
  <c r="F56" i="4"/>
  <c r="E56" i="4"/>
  <c r="D56" i="4"/>
  <c r="B56" i="4"/>
  <c r="Q48" i="4"/>
  <c r="Q32" i="4"/>
  <c r="Q18" i="4"/>
  <c r="Q16" i="4"/>
  <c r="P54" i="4"/>
  <c r="P52" i="4"/>
  <c r="P50" i="4"/>
  <c r="P48" i="4"/>
  <c r="P46" i="4"/>
  <c r="P44" i="4"/>
  <c r="P42" i="4"/>
  <c r="P40" i="4"/>
  <c r="P38" i="4"/>
  <c r="P36" i="4"/>
  <c r="P34" i="4"/>
  <c r="P32" i="4"/>
  <c r="P30" i="4"/>
  <c r="P28" i="4"/>
  <c r="P26" i="4"/>
  <c r="P22" i="4"/>
  <c r="P20" i="4"/>
  <c r="P18" i="4"/>
  <c r="P16" i="4"/>
  <c r="P14" i="4"/>
  <c r="P12" i="4"/>
  <c r="P10" i="4"/>
  <c r="P8" i="4"/>
  <c r="P6" i="4"/>
  <c r="P4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R54" i="4"/>
  <c r="O54" i="4"/>
  <c r="N54" i="4"/>
  <c r="M54" i="4"/>
  <c r="L54" i="4"/>
  <c r="K54" i="4"/>
  <c r="J54" i="4"/>
  <c r="I54" i="4"/>
  <c r="H54" i="4"/>
  <c r="G54" i="4"/>
  <c r="F54" i="4"/>
  <c r="E54" i="4"/>
  <c r="D54" i="4"/>
  <c r="B54" i="4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G46" i="3" s="1"/>
  <c r="D65" i="3"/>
  <c r="C65" i="3"/>
  <c r="B65" i="3"/>
  <c r="E64" i="3"/>
  <c r="C64" i="3"/>
  <c r="B64" i="3"/>
  <c r="H65" i="3"/>
  <c r="E63" i="3"/>
  <c r="D63" i="3"/>
  <c r="C63" i="3"/>
  <c r="B63" i="3"/>
  <c r="E62" i="3"/>
  <c r="D62" i="3"/>
  <c r="C62" i="3"/>
  <c r="B62" i="3"/>
  <c r="E56" i="3"/>
  <c r="D56" i="3"/>
  <c r="C56" i="3"/>
  <c r="B56" i="3"/>
  <c r="E55" i="3"/>
  <c r="D55" i="3"/>
  <c r="C55" i="3"/>
  <c r="B55" i="3"/>
  <c r="H54" i="3"/>
  <c r="E54" i="3"/>
  <c r="D54" i="3"/>
  <c r="C54" i="3"/>
  <c r="B54" i="3"/>
  <c r="G48" i="3"/>
  <c r="G28" i="3"/>
  <c r="G16" i="3"/>
  <c r="F60" i="3"/>
  <c r="F58" i="3"/>
  <c r="F52" i="3"/>
  <c r="F50" i="3"/>
  <c r="F48" i="3"/>
  <c r="F46" i="3"/>
  <c r="F44" i="3"/>
  <c r="F42" i="3"/>
  <c r="F40" i="3"/>
  <c r="F38" i="3"/>
  <c r="F36" i="3"/>
  <c r="F34" i="3"/>
  <c r="F32" i="3"/>
  <c r="F30" i="3"/>
  <c r="F26" i="3"/>
  <c r="F22" i="3"/>
  <c r="F20" i="3"/>
  <c r="F18" i="3"/>
  <c r="F16" i="3"/>
  <c r="F14" i="3"/>
  <c r="F12" i="3"/>
  <c r="F10" i="3"/>
  <c r="F8" i="3"/>
  <c r="F6" i="3"/>
  <c r="F4" i="3"/>
  <c r="I55" i="2"/>
  <c r="C82" i="4" l="1"/>
  <c r="C81" i="4"/>
  <c r="C56" i="4"/>
  <c r="Q22" i="4"/>
  <c r="Q38" i="4"/>
  <c r="Q54" i="4"/>
  <c r="Q60" i="4"/>
  <c r="Q8" i="4"/>
  <c r="Q24" i="4"/>
  <c r="Q40" i="4"/>
  <c r="Q62" i="4"/>
  <c r="Q34" i="4"/>
  <c r="Q74" i="4"/>
  <c r="Q4" i="4"/>
  <c r="Q20" i="4"/>
  <c r="Q52" i="4"/>
  <c r="Q58" i="4"/>
  <c r="Q10" i="4"/>
  <c r="Q42" i="4"/>
  <c r="Q64" i="4"/>
  <c r="Q12" i="4"/>
  <c r="Q28" i="4"/>
  <c r="Q44" i="4"/>
  <c r="Q66" i="4"/>
  <c r="Q50" i="4"/>
  <c r="Q36" i="4"/>
  <c r="Q76" i="4"/>
  <c r="Q6" i="4"/>
  <c r="Q26" i="4"/>
  <c r="Q14" i="4"/>
  <c r="Q30" i="4"/>
  <c r="G22" i="3"/>
  <c r="G38" i="3"/>
  <c r="G58" i="3"/>
  <c r="G8" i="3"/>
  <c r="G24" i="3"/>
  <c r="G40" i="3"/>
  <c r="G60" i="3"/>
  <c r="F65" i="3"/>
  <c r="G34" i="3"/>
  <c r="G54" i="3"/>
  <c r="G20" i="3"/>
  <c r="G52" i="3"/>
  <c r="G10" i="3"/>
  <c r="G42" i="3"/>
  <c r="G12" i="3"/>
  <c r="G30" i="3"/>
  <c r="G44" i="3"/>
  <c r="G62" i="3"/>
  <c r="G18" i="3"/>
  <c r="G50" i="3"/>
  <c r="G4" i="3"/>
  <c r="G36" i="3"/>
  <c r="G6" i="3"/>
  <c r="G26" i="3"/>
  <c r="G65" i="3"/>
  <c r="G14" i="3"/>
  <c r="G32" i="3"/>
  <c r="F62" i="3"/>
  <c r="F54" i="3"/>
  <c r="F57" i="2"/>
  <c r="E57" i="2"/>
  <c r="D57" i="2"/>
  <c r="C57" i="2"/>
  <c r="B57" i="2"/>
  <c r="F56" i="2"/>
  <c r="E56" i="2"/>
  <c r="D56" i="2"/>
  <c r="C56" i="2"/>
  <c r="B56" i="2"/>
  <c r="F55" i="2"/>
  <c r="H13" i="2" s="1"/>
  <c r="E55" i="2"/>
  <c r="D55" i="2"/>
  <c r="C55" i="2"/>
  <c r="B55" i="2"/>
  <c r="H45" i="2"/>
  <c r="H27" i="2"/>
  <c r="H9" i="2"/>
  <c r="H7" i="2"/>
  <c r="G53" i="2"/>
  <c r="G51" i="2"/>
  <c r="G49" i="2"/>
  <c r="G47" i="2"/>
  <c r="G45" i="2"/>
  <c r="G43" i="2"/>
  <c r="G41" i="2"/>
  <c r="G39" i="2"/>
  <c r="G37" i="2"/>
  <c r="G35" i="2"/>
  <c r="G31" i="2"/>
  <c r="G29" i="2"/>
  <c r="G27" i="2"/>
  <c r="G23" i="2"/>
  <c r="G21" i="2"/>
  <c r="G19" i="2"/>
  <c r="G17" i="2"/>
  <c r="G15" i="2"/>
  <c r="G13" i="2"/>
  <c r="G11" i="2"/>
  <c r="G9" i="2"/>
  <c r="G7" i="2"/>
  <c r="G5" i="2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I72" i="1"/>
  <c r="F72" i="1"/>
  <c r="H59" i="1" s="1"/>
  <c r="E72" i="1"/>
  <c r="D72" i="1"/>
  <c r="C72" i="1"/>
  <c r="B72" i="1"/>
  <c r="F71" i="1"/>
  <c r="E71" i="1"/>
  <c r="C71" i="1"/>
  <c r="B71" i="1"/>
  <c r="F70" i="1"/>
  <c r="E70" i="1"/>
  <c r="C70" i="1"/>
  <c r="B70" i="1"/>
  <c r="I69" i="1"/>
  <c r="F69" i="1"/>
  <c r="E69" i="1"/>
  <c r="C69" i="1"/>
  <c r="B69" i="1"/>
  <c r="F56" i="1"/>
  <c r="F57" i="1" s="1"/>
  <c r="E56" i="1"/>
  <c r="E57" i="1" s="1"/>
  <c r="D56" i="1"/>
  <c r="D57" i="1" s="1"/>
  <c r="C56" i="1"/>
  <c r="C57" i="1" s="1"/>
  <c r="B56" i="1"/>
  <c r="B57" i="1" s="1"/>
  <c r="I55" i="1"/>
  <c r="F55" i="1"/>
  <c r="E55" i="1"/>
  <c r="D55" i="1"/>
  <c r="C55" i="1"/>
  <c r="B55" i="1"/>
  <c r="H65" i="1"/>
  <c r="H63" i="1"/>
  <c r="H61" i="1"/>
  <c r="H41" i="1"/>
  <c r="H39" i="1"/>
  <c r="H23" i="1"/>
  <c r="H21" i="1"/>
  <c r="H7" i="1"/>
  <c r="H5" i="1"/>
  <c r="G67" i="1"/>
  <c r="G65" i="1"/>
  <c r="G63" i="1"/>
  <c r="G61" i="1"/>
  <c r="G59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3" i="1"/>
  <c r="G21" i="1"/>
  <c r="G19" i="1"/>
  <c r="G17" i="1"/>
  <c r="G15" i="1"/>
  <c r="G13" i="1"/>
  <c r="G11" i="1"/>
  <c r="G9" i="1"/>
  <c r="G7" i="1"/>
  <c r="G5" i="1"/>
  <c r="H15" i="2" l="1"/>
  <c r="H35" i="2"/>
  <c r="H51" i="2"/>
  <c r="H17" i="2"/>
  <c r="H37" i="2"/>
  <c r="H53" i="2"/>
  <c r="H29" i="2"/>
  <c r="H31" i="2"/>
  <c r="H55" i="2"/>
  <c r="G55" i="2"/>
  <c r="H21" i="2"/>
  <c r="H41" i="2"/>
  <c r="H47" i="2"/>
  <c r="H49" i="2"/>
  <c r="H19" i="2"/>
  <c r="H39" i="2"/>
  <c r="H5" i="2"/>
  <c r="H23" i="2"/>
  <c r="H43" i="2"/>
  <c r="H11" i="1"/>
  <c r="H67" i="1"/>
  <c r="H13" i="1"/>
  <c r="H31" i="1"/>
  <c r="H49" i="1"/>
  <c r="H69" i="1"/>
  <c r="H9" i="1"/>
  <c r="H45" i="1"/>
  <c r="H55" i="1"/>
  <c r="H29" i="1"/>
  <c r="H47" i="1"/>
  <c r="H15" i="1"/>
  <c r="H33" i="1"/>
  <c r="H51" i="1"/>
  <c r="H72" i="1"/>
  <c r="H27" i="1"/>
  <c r="H17" i="1"/>
  <c r="H35" i="1"/>
  <c r="H53" i="1"/>
  <c r="G72" i="1"/>
  <c r="H19" i="1"/>
  <c r="H37" i="1"/>
  <c r="G69" i="1"/>
  <c r="G55" i="1"/>
</calcChain>
</file>

<file path=xl/sharedStrings.xml><?xml version="1.0" encoding="utf-8"?>
<sst xmlns="http://schemas.openxmlformats.org/spreadsheetml/2006/main" count="321" uniqueCount="73">
  <si>
    <t>GROSS DIRECT PREMIUM INCOME UNDERWRITTEN BY NON-LIFE INSURERS WITHIN INDIA  (SEGMENT WISE) : FOR THE PERIOD UPTO December 2023 (PROVISIONAL &amp; UNAUDITED ) IN FY 2023-24  (Rs. In Crs.)</t>
  </si>
  <si>
    <t>Health-Retail</t>
  </si>
  <si>
    <t>Health-Group</t>
  </si>
  <si>
    <t>Health-Government schemes</t>
  </si>
  <si>
    <t>Overseas Medical</t>
  </si>
  <si>
    <t>Grand Total</t>
  </si>
  <si>
    <t>Growth %</t>
  </si>
  <si>
    <t>Market %</t>
  </si>
  <si>
    <t>Accretion</t>
  </si>
  <si>
    <t>General Insurers</t>
  </si>
  <si>
    <t>Acko General Insurance Ltd</t>
  </si>
  <si>
    <t>Previous Year</t>
  </si>
  <si>
    <t>Bajaj Allianz General Insurance Co Ltd</t>
  </si>
  <si>
    <t>Cholamandalam MS General Insurance Co Ltd</t>
  </si>
  <si>
    <t>Future Generali India Insurance Co Ltd</t>
  </si>
  <si>
    <t>Go Digit General Insurance Ltd</t>
  </si>
  <si>
    <t>HDFC Ergo General Insurance Co Ltd</t>
  </si>
  <si>
    <t>ICICI Lombard General Insurance Co Ltd</t>
  </si>
  <si>
    <t>IFFCO-Tokio General Insurance Co Ltd</t>
  </si>
  <si>
    <t>Kotak Mahindra General Insurance Co Ltd</t>
  </si>
  <si>
    <t>Kshema General insurance</t>
  </si>
  <si>
    <t>Liberty  General Insurance Co. Ltd</t>
  </si>
  <si>
    <t>Magma HDI General Insurance Co Ltd</t>
  </si>
  <si>
    <t>National Insurance Co Ltd</t>
  </si>
  <si>
    <t>Navi General Insurance Co. Ltd</t>
  </si>
  <si>
    <t>Raheja QBE General Insurance Co Ltd</t>
  </si>
  <si>
    <t>Reliance General Insurance Co Ltd</t>
  </si>
  <si>
    <t>Royal Sundaram General Insurance Co Ltd</t>
  </si>
  <si>
    <t>SBI General Insurance Co Ltd</t>
  </si>
  <si>
    <t>Shriram General Insurance Co Ltd</t>
  </si>
  <si>
    <t>Tata AIG General Insurance Co Ltd</t>
  </si>
  <si>
    <t>The New India Assurance Co Ltd</t>
  </si>
  <si>
    <t>The Oriental Insurance Co Ltd</t>
  </si>
  <si>
    <t>United India Insurance Co Ltd</t>
  </si>
  <si>
    <t>Universal Sompo General Insurance Co Ltd</t>
  </si>
  <si>
    <t>General Insurers Sub Total</t>
  </si>
  <si>
    <t>Previous Year Sub Total</t>
  </si>
  <si>
    <t>% Growth</t>
  </si>
  <si>
    <t>Stand-alone Health Insurers</t>
  </si>
  <si>
    <t xml:space="preserve"> Niva bupa health insurance company limited</t>
  </si>
  <si>
    <t>Aditya Birla Health Insurance Co Ltd</t>
  </si>
  <si>
    <t>Care Health Insurance Ltd</t>
  </si>
  <si>
    <t>ManipalCigna Health Insurance Co Ltd</t>
  </si>
  <si>
    <t>Star Health &amp; Allied Insurance Co Ltd</t>
  </si>
  <si>
    <t>Stand-alone Health sub Total</t>
  </si>
  <si>
    <t>Industry Total</t>
  </si>
  <si>
    <t>% Market Share</t>
  </si>
  <si>
    <t>Previous Year Market Share</t>
  </si>
  <si>
    <t>Workmen's compensation/Employers' liability</t>
  </si>
  <si>
    <t>Public Liability (Act)</t>
  </si>
  <si>
    <t>Product Liability</t>
  </si>
  <si>
    <t>Other liability covers</t>
  </si>
  <si>
    <t>Crop Insurance</t>
  </si>
  <si>
    <t>Credit Guarantee</t>
  </si>
  <si>
    <t>All Other miscellaneous</t>
  </si>
  <si>
    <t>Specialised Insurers</t>
  </si>
  <si>
    <t>Agriculture Insurance Co Of India Ltd</t>
  </si>
  <si>
    <t>ECGC Ltd</t>
  </si>
  <si>
    <t>Specialised sub Total</t>
  </si>
  <si>
    <t>Fire</t>
  </si>
  <si>
    <t>Marine Total</t>
  </si>
  <si>
    <t>Marine  Cargo</t>
  </si>
  <si>
    <t>Marine  Hull</t>
  </si>
  <si>
    <t>Engineering</t>
  </si>
  <si>
    <t>Motor Total</t>
  </si>
  <si>
    <t>Motor OD</t>
  </si>
  <si>
    <t>Motor TP</t>
  </si>
  <si>
    <t xml:space="preserve">Health </t>
  </si>
  <si>
    <t xml:space="preserve">Aviation </t>
  </si>
  <si>
    <t>Liability</t>
  </si>
  <si>
    <t>P.A.</t>
  </si>
  <si>
    <t>All Other Misc (Crop Insurance + Credit Guarantee+All other misc)</t>
  </si>
  <si>
    <t>Zuno General Insurance Co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</si>
</sst>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1"/>
      <color rgb="FF21252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/>
      <right/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2" borderId="5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3" fontId="0" fillId="0" borderId="1" xfId="1" applyFont="1" applyBorder="1"/>
    <xf numFmtId="43" fontId="2" fillId="0" borderId="1" xfId="1" applyFont="1" applyBorder="1"/>
    <xf numFmtId="0" fontId="0" fillId="0" borderId="2" xfId="0" applyBorder="1"/>
    <xf numFmtId="0" fontId="0" fillId="0" borderId="9" xfId="0" applyBorder="1"/>
    <xf numFmtId="0" fontId="4" fillId="2" borderId="1" xfId="0" applyFont="1" applyFill="1" applyBorder="1" applyAlignment="1">
      <alignment vertical="top" wrapText="1"/>
    </xf>
    <xf numFmtId="10" fontId="0" fillId="0" borderId="1" xfId="2" applyNumberFormat="1" applyFont="1" applyBorder="1"/>
    <xf numFmtId="10" fontId="2" fillId="0" borderId="1" xfId="2" applyNumberFormat="1" applyFont="1" applyBorder="1"/>
    <xf numFmtId="43" fontId="4" fillId="2" borderId="1" xfId="1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0" fillId="2" borderId="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6" xfId="0" applyFill="1" applyBorder="1"/>
    <xf numFmtId="10" fontId="0" fillId="0" borderId="1" xfId="0" applyNumberFormat="1" applyBorder="1"/>
    <xf numFmtId="9" fontId="0" fillId="0" borderId="1" xfId="0" applyNumberFormat="1" applyBorder="1"/>
    <xf numFmtId="43" fontId="1" fillId="0" borderId="1" xfId="1" applyFont="1" applyBorder="1"/>
    <xf numFmtId="43" fontId="5" fillId="0" borderId="1" xfId="1" applyFont="1" applyBorder="1"/>
    <xf numFmtId="43" fontId="6" fillId="0" borderId="1" xfId="1" applyFont="1" applyBorder="1"/>
    <xf numFmtId="43" fontId="3" fillId="2" borderId="1" xfId="1" applyFont="1" applyFill="1" applyBorder="1" applyAlignment="1">
      <alignment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83"/>
  <sheetViews>
    <sheetView workbookViewId="0">
      <selection activeCell="A18" sqref="A18"/>
    </sheetView>
  </sheetViews>
  <sheetFormatPr defaultRowHeight="14.4" x14ac:dyDescent="0.3"/>
  <cols>
    <col min="1" max="1" width="39.6640625" customWidth="1"/>
    <col min="2" max="2" width="12.5546875" customWidth="1"/>
    <col min="3" max="3" width="15.109375" customWidth="1"/>
    <col min="4" max="4" width="11.88671875" customWidth="1"/>
    <col min="5" max="5" width="10.33203125" customWidth="1"/>
    <col min="6" max="6" width="12.6640625" customWidth="1"/>
    <col min="9" max="9" width="11.77734375" customWidth="1"/>
  </cols>
  <sheetData>
    <row r="2" spans="1:9" ht="33" customHeight="1" x14ac:dyDescent="0.3">
      <c r="A2" s="29" t="s">
        <v>0</v>
      </c>
      <c r="B2" s="30"/>
      <c r="C2" s="30"/>
      <c r="D2" s="30"/>
      <c r="E2" s="30"/>
      <c r="F2" s="30"/>
      <c r="G2" s="30"/>
      <c r="H2" s="30"/>
      <c r="I2" s="31"/>
    </row>
    <row r="3" spans="1:9" ht="43.2" x14ac:dyDescent="0.3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3">
      <c r="A4" s="3" t="s">
        <v>9</v>
      </c>
      <c r="B4" s="1"/>
      <c r="C4" s="1"/>
      <c r="D4" s="1"/>
      <c r="E4" s="1"/>
      <c r="F4" s="1"/>
      <c r="G4" s="1"/>
      <c r="H4" s="1"/>
      <c r="I4" s="1"/>
    </row>
    <row r="5" spans="1:9" x14ac:dyDescent="0.3">
      <c r="A5" s="11" t="s">
        <v>10</v>
      </c>
      <c r="B5" s="1">
        <v>25.72</v>
      </c>
      <c r="C5" s="1">
        <v>601.72</v>
      </c>
      <c r="D5" s="9">
        <v>0</v>
      </c>
      <c r="E5" s="1">
        <v>29.97</v>
      </c>
      <c r="F5" s="1">
        <v>657.41</v>
      </c>
      <c r="G5" s="14">
        <f>(F5-F6)/F6</f>
        <v>0.27637556789500262</v>
      </c>
      <c r="H5" s="14">
        <f>F5/$F$72</f>
        <v>8.2631352502828409E-3</v>
      </c>
      <c r="I5" s="1">
        <v>142.35</v>
      </c>
    </row>
    <row r="6" spans="1:9" x14ac:dyDescent="0.3">
      <c r="A6" s="11" t="s">
        <v>11</v>
      </c>
      <c r="B6" s="13">
        <v>3.37</v>
      </c>
      <c r="C6" s="13">
        <v>488.65</v>
      </c>
      <c r="D6" s="16">
        <v>0</v>
      </c>
      <c r="E6" s="13">
        <v>23.04</v>
      </c>
      <c r="F6" s="13">
        <v>515.05999999999995</v>
      </c>
      <c r="G6" s="1"/>
      <c r="H6" s="1"/>
      <c r="I6" s="1"/>
    </row>
    <row r="7" spans="1:9" x14ac:dyDescent="0.3">
      <c r="A7" s="1" t="s">
        <v>12</v>
      </c>
      <c r="B7" s="12">
        <v>687.07</v>
      </c>
      <c r="C7" s="12">
        <v>2136.41</v>
      </c>
      <c r="D7" s="12">
        <v>2532.5300000000002</v>
      </c>
      <c r="E7" s="12">
        <v>152.6</v>
      </c>
      <c r="F7" s="12">
        <v>5508.61</v>
      </c>
      <c r="G7" s="14">
        <f>(F7-F8)/F8</f>
        <v>1.2933812386550982</v>
      </c>
      <c r="H7" s="14">
        <f>F7/$F$72</f>
        <v>6.9238967267094442E-2</v>
      </c>
      <c r="I7" s="12">
        <v>3106.65</v>
      </c>
    </row>
    <row r="8" spans="1:9" x14ac:dyDescent="0.3">
      <c r="A8" s="1" t="s">
        <v>11</v>
      </c>
      <c r="B8" s="1">
        <v>616.76</v>
      </c>
      <c r="C8" s="1">
        <v>1464.02</v>
      </c>
      <c r="D8" s="1">
        <v>192.7</v>
      </c>
      <c r="E8" s="1">
        <v>128.47999999999999</v>
      </c>
      <c r="F8" s="1">
        <v>2401.96</v>
      </c>
      <c r="G8" s="1"/>
      <c r="H8" s="1"/>
      <c r="I8" s="1"/>
    </row>
    <row r="9" spans="1:9" x14ac:dyDescent="0.3">
      <c r="A9" s="1" t="s">
        <v>13</v>
      </c>
      <c r="B9" s="1">
        <v>412.84</v>
      </c>
      <c r="C9" s="1">
        <v>150.82</v>
      </c>
      <c r="D9" s="9">
        <v>0</v>
      </c>
      <c r="E9" s="1">
        <v>1.32</v>
      </c>
      <c r="F9" s="1">
        <v>564.98</v>
      </c>
      <c r="G9" s="14">
        <f>(F9-F10)/F10</f>
        <v>0.32546627565982411</v>
      </c>
      <c r="H9" s="14">
        <f>F9/$F$72</f>
        <v>7.1013616368853522E-3</v>
      </c>
      <c r="I9" s="1">
        <v>138.72999999999999</v>
      </c>
    </row>
    <row r="10" spans="1:9" x14ac:dyDescent="0.3">
      <c r="A10" s="1" t="s">
        <v>11</v>
      </c>
      <c r="B10" s="1">
        <v>343.45</v>
      </c>
      <c r="C10" s="1">
        <v>89.81</v>
      </c>
      <c r="D10" s="1">
        <v>-7.79</v>
      </c>
      <c r="E10" s="1">
        <v>0.78</v>
      </c>
      <c r="F10" s="1">
        <v>426.25</v>
      </c>
      <c r="G10" s="1"/>
      <c r="H10" s="1"/>
      <c r="I10" s="1"/>
    </row>
    <row r="11" spans="1:9" x14ac:dyDescent="0.3">
      <c r="A11" s="1" t="s">
        <v>72</v>
      </c>
      <c r="B11" s="1">
        <v>6.75</v>
      </c>
      <c r="C11" s="1">
        <v>226.66</v>
      </c>
      <c r="D11" s="9">
        <v>0</v>
      </c>
      <c r="E11" s="1">
        <v>23.09</v>
      </c>
      <c r="F11" s="1">
        <v>256.5</v>
      </c>
      <c r="G11" s="14">
        <f>(F11-F12)/F12</f>
        <v>1.0133437990580847</v>
      </c>
      <c r="H11" s="14">
        <f>F11/$F$72</f>
        <v>3.2240066194574903E-3</v>
      </c>
      <c r="I11" s="1">
        <v>129.1</v>
      </c>
    </row>
    <row r="12" spans="1:9" x14ac:dyDescent="0.3">
      <c r="A12" s="1" t="s">
        <v>11</v>
      </c>
      <c r="B12" s="1">
        <v>5.82</v>
      </c>
      <c r="C12" s="1">
        <v>98.91</v>
      </c>
      <c r="D12" s="9">
        <v>0</v>
      </c>
      <c r="E12" s="1">
        <v>22.67</v>
      </c>
      <c r="F12" s="1">
        <v>127.4</v>
      </c>
      <c r="G12" s="1"/>
      <c r="H12" s="1"/>
      <c r="I12" s="1"/>
    </row>
    <row r="13" spans="1:9" x14ac:dyDescent="0.3">
      <c r="A13" s="1" t="s">
        <v>14</v>
      </c>
      <c r="B13" s="1">
        <v>141.01</v>
      </c>
      <c r="C13" s="1">
        <v>693.21</v>
      </c>
      <c r="D13" s="9">
        <v>0</v>
      </c>
      <c r="E13" s="1">
        <v>5.23</v>
      </c>
      <c r="F13" s="1">
        <v>839.45</v>
      </c>
      <c r="G13" s="14">
        <f>(F13-F14)/F14</f>
        <v>0.92203777904979978</v>
      </c>
      <c r="H13" s="14">
        <f>F13/$F$72</f>
        <v>1.0551237258103665E-2</v>
      </c>
      <c r="I13" s="1">
        <v>402.7</v>
      </c>
    </row>
    <row r="14" spans="1:9" x14ac:dyDescent="0.3">
      <c r="A14" s="1" t="s">
        <v>11</v>
      </c>
      <c r="B14" s="1">
        <v>116.73</v>
      </c>
      <c r="C14" s="1">
        <v>316.08999999999997</v>
      </c>
      <c r="D14" s="9">
        <v>0</v>
      </c>
      <c r="E14" s="1">
        <v>3.93</v>
      </c>
      <c r="F14" s="1">
        <v>436.75</v>
      </c>
      <c r="G14" s="1"/>
      <c r="H14" s="1"/>
      <c r="I14" s="1"/>
    </row>
    <row r="15" spans="1:9" x14ac:dyDescent="0.3">
      <c r="A15" s="1" t="s">
        <v>15</v>
      </c>
      <c r="B15" s="1">
        <v>42.55</v>
      </c>
      <c r="C15" s="1">
        <v>903.38</v>
      </c>
      <c r="D15" s="9">
        <v>0</v>
      </c>
      <c r="E15" s="1">
        <v>7.05</v>
      </c>
      <c r="F15" s="1">
        <v>952.98</v>
      </c>
      <c r="G15" s="14">
        <f>(F15-F16)/F16</f>
        <v>0.71485640250485849</v>
      </c>
      <c r="H15" s="14">
        <f>F15/$F$72</f>
        <v>1.1978221552477969E-2</v>
      </c>
      <c r="I15" s="1">
        <v>397.26</v>
      </c>
    </row>
    <row r="16" spans="1:9" x14ac:dyDescent="0.3">
      <c r="A16" s="1" t="s">
        <v>11</v>
      </c>
      <c r="B16" s="1">
        <v>34.549999999999997</v>
      </c>
      <c r="C16" s="1">
        <v>515.23</v>
      </c>
      <c r="D16" s="9">
        <v>0</v>
      </c>
      <c r="E16" s="1">
        <v>5.94</v>
      </c>
      <c r="F16" s="1">
        <v>555.72</v>
      </c>
      <c r="G16" s="1"/>
      <c r="H16" s="1"/>
      <c r="I16" s="1"/>
    </row>
    <row r="17" spans="1:9" x14ac:dyDescent="0.3">
      <c r="A17" s="1" t="s">
        <v>16</v>
      </c>
      <c r="B17" s="1">
        <v>2613.54</v>
      </c>
      <c r="C17" s="1">
        <v>1280.8699999999999</v>
      </c>
      <c r="D17" s="9">
        <v>0</v>
      </c>
      <c r="E17" s="1">
        <v>26.91</v>
      </c>
      <c r="F17" s="1">
        <v>3921.32</v>
      </c>
      <c r="G17" s="14">
        <f>(F17-F18)/F18</f>
        <v>0.17376324903242035</v>
      </c>
      <c r="H17" s="14">
        <f>F17/$F$72</f>
        <v>4.9287959598483609E-2</v>
      </c>
      <c r="I17" s="1">
        <v>580.51</v>
      </c>
    </row>
    <row r="18" spans="1:9" x14ac:dyDescent="0.3">
      <c r="A18" s="1" t="s">
        <v>11</v>
      </c>
      <c r="B18" s="1">
        <v>2291.0300000000002</v>
      </c>
      <c r="C18" s="1">
        <v>1025.03</v>
      </c>
      <c r="D18" s="9">
        <v>0</v>
      </c>
      <c r="E18" s="1">
        <v>24.75</v>
      </c>
      <c r="F18" s="1">
        <v>3340.81</v>
      </c>
      <c r="G18" s="1"/>
      <c r="H18" s="1"/>
      <c r="I18" s="1"/>
    </row>
    <row r="19" spans="1:9" x14ac:dyDescent="0.3">
      <c r="A19" s="1" t="s">
        <v>17</v>
      </c>
      <c r="B19" s="1">
        <v>847.53</v>
      </c>
      <c r="C19" s="1">
        <v>3712.09</v>
      </c>
      <c r="D19" s="9">
        <v>0</v>
      </c>
      <c r="E19" s="1">
        <v>188.45</v>
      </c>
      <c r="F19" s="1">
        <v>4748.07</v>
      </c>
      <c r="G19" s="14">
        <f>(F19-F20)/F20</f>
        <v>0.28185904617918212</v>
      </c>
      <c r="H19" s="14">
        <f>F19/$F$72</f>
        <v>5.9679567678937714E-2</v>
      </c>
      <c r="I19" s="1">
        <v>1044.02</v>
      </c>
    </row>
    <row r="20" spans="1:9" x14ac:dyDescent="0.3">
      <c r="A20" s="1" t="s">
        <v>11</v>
      </c>
      <c r="B20" s="1">
        <v>711.2</v>
      </c>
      <c r="C20" s="1">
        <v>2821.45</v>
      </c>
      <c r="D20" s="9">
        <v>0</v>
      </c>
      <c r="E20" s="1">
        <v>171.4</v>
      </c>
      <c r="F20" s="1">
        <v>3704.05</v>
      </c>
      <c r="G20" s="1"/>
      <c r="H20" s="1"/>
      <c r="I20" s="1"/>
    </row>
    <row r="21" spans="1:9" x14ac:dyDescent="0.3">
      <c r="A21" s="1" t="s">
        <v>18</v>
      </c>
      <c r="B21" s="1">
        <v>168.21</v>
      </c>
      <c r="C21" s="1">
        <v>681.39</v>
      </c>
      <c r="D21" s="1">
        <v>403.69</v>
      </c>
      <c r="E21" s="1">
        <v>2.04</v>
      </c>
      <c r="F21" s="1">
        <v>1255.33</v>
      </c>
      <c r="G21" s="14">
        <f>(F21-F22)/F22</f>
        <v>-0.20683271413046234</v>
      </c>
      <c r="H21" s="14">
        <f>F21/$F$72</f>
        <v>1.57785272109301E-2</v>
      </c>
      <c r="I21" s="1">
        <v>-327.35000000000002</v>
      </c>
    </row>
    <row r="22" spans="1:9" x14ac:dyDescent="0.3">
      <c r="A22" s="1" t="s">
        <v>11</v>
      </c>
      <c r="B22" s="1">
        <v>138.72</v>
      </c>
      <c r="C22" s="1">
        <v>1228.8</v>
      </c>
      <c r="D22" s="1">
        <v>213.02</v>
      </c>
      <c r="E22" s="1">
        <v>2.14</v>
      </c>
      <c r="F22" s="1">
        <v>1582.68</v>
      </c>
      <c r="G22" s="1"/>
      <c r="H22" s="1"/>
      <c r="I22" s="1"/>
    </row>
    <row r="23" spans="1:9" x14ac:dyDescent="0.3">
      <c r="A23" s="1" t="s">
        <v>19</v>
      </c>
      <c r="B23" s="1">
        <v>70.599999999999994</v>
      </c>
      <c r="C23" s="1">
        <v>369.86</v>
      </c>
      <c r="D23" s="9">
        <v>0</v>
      </c>
      <c r="E23" s="9">
        <v>0</v>
      </c>
      <c r="F23" s="1">
        <v>440.46</v>
      </c>
      <c r="G23" s="14">
        <f>(F23-F24)/F24</f>
        <v>0.56585730029506898</v>
      </c>
      <c r="H23" s="14">
        <f>F23/$F$72</f>
        <v>5.5362415423245463E-3</v>
      </c>
      <c r="I23" s="1">
        <v>159.16999999999999</v>
      </c>
    </row>
    <row r="24" spans="1:9" x14ac:dyDescent="0.3">
      <c r="A24" s="1" t="s">
        <v>11</v>
      </c>
      <c r="B24" s="1">
        <v>67.84</v>
      </c>
      <c r="C24" s="1">
        <v>213.45</v>
      </c>
      <c r="D24" s="9">
        <v>0</v>
      </c>
      <c r="E24" s="9">
        <v>0</v>
      </c>
      <c r="F24" s="1">
        <v>281.29000000000002</v>
      </c>
      <c r="G24" s="1"/>
      <c r="H24" s="1"/>
      <c r="I24" s="1"/>
    </row>
    <row r="25" spans="1:9" x14ac:dyDescent="0.3">
      <c r="A25" s="1" t="s">
        <v>20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">
      <c r="A26" s="1" t="s">
        <v>11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/>
      <c r="I26" s="9"/>
    </row>
    <row r="27" spans="1:9" x14ac:dyDescent="0.3">
      <c r="A27" s="1" t="s">
        <v>21</v>
      </c>
      <c r="B27" s="1">
        <v>50.7</v>
      </c>
      <c r="C27" s="1">
        <v>188.86</v>
      </c>
      <c r="D27" s="9">
        <v>0</v>
      </c>
      <c r="E27" s="1">
        <v>16.97</v>
      </c>
      <c r="F27" s="1">
        <v>256.52999999999997</v>
      </c>
      <c r="G27" s="14">
        <f>(F27-F28)/F28</f>
        <v>9.9006083454716759E-2</v>
      </c>
      <c r="H27" s="14">
        <f>F27/$F$72</f>
        <v>3.2243836962550874E-3</v>
      </c>
      <c r="I27" s="1">
        <v>23.11</v>
      </c>
    </row>
    <row r="28" spans="1:9" x14ac:dyDescent="0.3">
      <c r="A28" s="1" t="s">
        <v>11</v>
      </c>
      <c r="B28" s="1">
        <v>38.1</v>
      </c>
      <c r="C28" s="1">
        <v>179.38</v>
      </c>
      <c r="D28" s="9">
        <v>0</v>
      </c>
      <c r="E28" s="1">
        <v>15.94</v>
      </c>
      <c r="F28" s="1">
        <v>233.42</v>
      </c>
      <c r="G28" s="1"/>
      <c r="H28" s="1"/>
      <c r="I28" s="1"/>
    </row>
    <row r="29" spans="1:9" x14ac:dyDescent="0.3">
      <c r="A29" s="1" t="s">
        <v>22</v>
      </c>
      <c r="B29" s="1">
        <v>34.99</v>
      </c>
      <c r="C29" s="1">
        <v>315.70999999999998</v>
      </c>
      <c r="D29" s="9">
        <v>0</v>
      </c>
      <c r="E29" s="9">
        <v>0</v>
      </c>
      <c r="F29" s="1">
        <v>350.7</v>
      </c>
      <c r="G29" s="14">
        <f>(F29-F30)/F30</f>
        <v>1.2166740408318057</v>
      </c>
      <c r="H29" s="14">
        <f>F29/$F$72</f>
        <v>4.4080277639132236E-3</v>
      </c>
      <c r="I29" s="1">
        <v>192.49</v>
      </c>
    </row>
    <row r="30" spans="1:9" x14ac:dyDescent="0.3">
      <c r="A30" s="1" t="s">
        <v>11</v>
      </c>
      <c r="B30" s="1">
        <v>28.96</v>
      </c>
      <c r="C30" s="1">
        <v>129.25</v>
      </c>
      <c r="D30" s="9">
        <v>0</v>
      </c>
      <c r="E30" s="9">
        <v>0</v>
      </c>
      <c r="F30" s="1">
        <v>158.21</v>
      </c>
      <c r="G30" s="1"/>
      <c r="H30" s="1"/>
      <c r="I30" s="1"/>
    </row>
    <row r="31" spans="1:9" x14ac:dyDescent="0.3">
      <c r="A31" s="1" t="s">
        <v>23</v>
      </c>
      <c r="B31" s="1">
        <v>1627.94</v>
      </c>
      <c r="C31" s="1">
        <v>3684.28</v>
      </c>
      <c r="D31" s="1">
        <v>355.1</v>
      </c>
      <c r="E31" s="1">
        <v>2.8</v>
      </c>
      <c r="F31" s="1">
        <v>5670.12</v>
      </c>
      <c r="G31" s="14">
        <f>(F31-F32)/F32</f>
        <v>-4.7339957767913539E-3</v>
      </c>
      <c r="H31" s="14">
        <f>F31/$F$72</f>
        <v>7.1269023053092809E-2</v>
      </c>
      <c r="I31" s="1">
        <v>-26.97</v>
      </c>
    </row>
    <row r="32" spans="1:9" x14ac:dyDescent="0.3">
      <c r="A32" s="1" t="s">
        <v>11</v>
      </c>
      <c r="B32" s="1">
        <v>1544.14</v>
      </c>
      <c r="C32" s="1">
        <v>3552.34</v>
      </c>
      <c r="D32" s="1">
        <v>597.84</v>
      </c>
      <c r="E32" s="1">
        <v>2.77</v>
      </c>
      <c r="F32" s="1">
        <v>5697.09</v>
      </c>
      <c r="G32" s="1"/>
      <c r="H32" s="1"/>
      <c r="I32" s="1"/>
    </row>
    <row r="33" spans="1:9" x14ac:dyDescent="0.3">
      <c r="A33" s="1" t="s">
        <v>24</v>
      </c>
      <c r="B33" s="1">
        <v>35.28</v>
      </c>
      <c r="C33" s="1">
        <v>7.54</v>
      </c>
      <c r="D33" s="9">
        <v>0</v>
      </c>
      <c r="E33" s="9">
        <v>0</v>
      </c>
      <c r="F33" s="1">
        <v>42.82</v>
      </c>
      <c r="G33" s="14">
        <f>(F33-F34)/F34</f>
        <v>0.39706362153344216</v>
      </c>
      <c r="H33" s="14">
        <f>F33/$F$72</f>
        <v>5.3821428243730886E-4</v>
      </c>
      <c r="I33" s="1">
        <v>12.17</v>
      </c>
    </row>
    <row r="34" spans="1:9" x14ac:dyDescent="0.3">
      <c r="A34" s="1" t="s">
        <v>11</v>
      </c>
      <c r="B34" s="1">
        <v>26.42</v>
      </c>
      <c r="C34" s="1">
        <v>4.2300000000000004</v>
      </c>
      <c r="D34" s="9">
        <v>0</v>
      </c>
      <c r="E34" s="9">
        <v>0</v>
      </c>
      <c r="F34" s="1">
        <v>30.65</v>
      </c>
      <c r="G34" s="1"/>
      <c r="H34" s="1"/>
      <c r="I34" s="1"/>
    </row>
    <row r="35" spans="1:9" x14ac:dyDescent="0.3">
      <c r="A35" s="1" t="s">
        <v>25</v>
      </c>
      <c r="B35" s="1">
        <v>2.39</v>
      </c>
      <c r="C35" s="1">
        <v>6.84</v>
      </c>
      <c r="D35" s="9">
        <v>0</v>
      </c>
      <c r="E35" s="9">
        <v>0</v>
      </c>
      <c r="F35" s="1">
        <v>9.23</v>
      </c>
      <c r="G35" s="14">
        <f>(F35-F36)/F36</f>
        <v>-0.10301263362487841</v>
      </c>
      <c r="H35" s="14">
        <f>F35/$F$72</f>
        <v>1.1601396139412333E-4</v>
      </c>
      <c r="I35" s="1">
        <v>-1.06</v>
      </c>
    </row>
    <row r="36" spans="1:9" x14ac:dyDescent="0.3">
      <c r="A36" s="1" t="s">
        <v>11</v>
      </c>
      <c r="B36" s="1">
        <v>1.52</v>
      </c>
      <c r="C36" s="1">
        <v>8.77</v>
      </c>
      <c r="D36" s="9">
        <v>0</v>
      </c>
      <c r="E36" s="9">
        <v>0</v>
      </c>
      <c r="F36" s="1">
        <v>10.29</v>
      </c>
      <c r="G36" s="1"/>
      <c r="H36" s="1"/>
      <c r="I36" s="1"/>
    </row>
    <row r="37" spans="1:9" x14ac:dyDescent="0.3">
      <c r="A37" s="1" t="s">
        <v>26</v>
      </c>
      <c r="B37" s="1">
        <v>294.12</v>
      </c>
      <c r="C37" s="1">
        <v>989.84</v>
      </c>
      <c r="D37" s="1">
        <v>162.44999999999999</v>
      </c>
      <c r="E37" s="1">
        <v>75.489999999999995</v>
      </c>
      <c r="F37" s="1">
        <v>1521.9</v>
      </c>
      <c r="G37" s="14">
        <f>(F37-F38)/F38</f>
        <v>0.38869625520110956</v>
      </c>
      <c r="H37" s="14">
        <f>F37/$F$72</f>
        <v>1.9129105942114442E-2</v>
      </c>
      <c r="I37" s="1">
        <v>425.98</v>
      </c>
    </row>
    <row r="38" spans="1:9" x14ac:dyDescent="0.3">
      <c r="A38" s="1" t="s">
        <v>11</v>
      </c>
      <c r="B38" s="1">
        <v>197.78</v>
      </c>
      <c r="C38" s="1">
        <v>761.87</v>
      </c>
      <c r="D38" s="1">
        <v>74.63</v>
      </c>
      <c r="E38" s="1">
        <v>61.64</v>
      </c>
      <c r="F38" s="1">
        <v>1095.92</v>
      </c>
      <c r="G38" s="1"/>
      <c r="H38" s="1"/>
      <c r="I38" s="1"/>
    </row>
    <row r="39" spans="1:9" x14ac:dyDescent="0.3">
      <c r="A39" s="1" t="s">
        <v>27</v>
      </c>
      <c r="B39" s="1">
        <v>147.99</v>
      </c>
      <c r="C39" s="1">
        <v>257.11</v>
      </c>
      <c r="D39" s="9">
        <v>0</v>
      </c>
      <c r="E39" s="1">
        <v>2.66</v>
      </c>
      <c r="F39" s="1">
        <v>407.76</v>
      </c>
      <c r="G39" s="14">
        <f>(F39-F40)/F40</f>
        <v>0.29723538955874401</v>
      </c>
      <c r="H39" s="14">
        <f>F39/$F$72</f>
        <v>5.1252278329434161E-3</v>
      </c>
      <c r="I39" s="1">
        <v>93.43</v>
      </c>
    </row>
    <row r="40" spans="1:9" x14ac:dyDescent="0.3">
      <c r="A40" s="1" t="s">
        <v>11</v>
      </c>
      <c r="B40" s="1">
        <v>145.6</v>
      </c>
      <c r="C40" s="1">
        <v>165.57</v>
      </c>
      <c r="D40" s="9">
        <v>0</v>
      </c>
      <c r="E40" s="1">
        <v>3.16</v>
      </c>
      <c r="F40" s="1">
        <v>314.33</v>
      </c>
      <c r="G40" s="1"/>
      <c r="H40" s="1"/>
      <c r="I40" s="1"/>
    </row>
    <row r="41" spans="1:9" x14ac:dyDescent="0.3">
      <c r="A41" s="1" t="s">
        <v>28</v>
      </c>
      <c r="B41" s="1">
        <v>419.63</v>
      </c>
      <c r="C41" s="1">
        <v>1360.44</v>
      </c>
      <c r="D41" s="9">
        <v>0</v>
      </c>
      <c r="E41" s="1">
        <v>0.87</v>
      </c>
      <c r="F41" s="1">
        <v>1780.94</v>
      </c>
      <c r="G41" s="14">
        <f>(F41-F42)/F42</f>
        <v>0.34159460029529637</v>
      </c>
      <c r="H41" s="14">
        <f>F41/$F$72</f>
        <v>2.2385038397101844E-2</v>
      </c>
      <c r="I41" s="1">
        <v>453.46</v>
      </c>
    </row>
    <row r="42" spans="1:9" x14ac:dyDescent="0.3">
      <c r="A42" s="1" t="s">
        <v>11</v>
      </c>
      <c r="B42" s="1">
        <v>398.46</v>
      </c>
      <c r="C42" s="1">
        <v>926.75</v>
      </c>
      <c r="D42" s="9">
        <v>0</v>
      </c>
      <c r="E42" s="1">
        <v>2.27</v>
      </c>
      <c r="F42" s="1">
        <v>1327.48</v>
      </c>
      <c r="G42" s="1"/>
      <c r="H42" s="1"/>
      <c r="I42" s="1"/>
    </row>
    <row r="43" spans="1:9" x14ac:dyDescent="0.3">
      <c r="A43" s="1" t="s">
        <v>29</v>
      </c>
      <c r="B43" s="1">
        <v>1.99</v>
      </c>
      <c r="C43" s="1">
        <v>0.01</v>
      </c>
      <c r="D43" s="9">
        <v>0</v>
      </c>
      <c r="E43" s="1">
        <v>0</v>
      </c>
      <c r="F43" s="1">
        <v>2</v>
      </c>
      <c r="G43" s="14">
        <f>(F43-F44)/F44</f>
        <v>5.2631578947368474E-2</v>
      </c>
      <c r="H43" s="1">
        <v>0</v>
      </c>
      <c r="I43" s="1">
        <v>0.1</v>
      </c>
    </row>
    <row r="44" spans="1:9" x14ac:dyDescent="0.3">
      <c r="A44" s="1" t="s">
        <v>11</v>
      </c>
      <c r="B44" s="1">
        <v>1.9</v>
      </c>
      <c r="C44" s="1">
        <v>0</v>
      </c>
      <c r="D44" s="9">
        <v>0</v>
      </c>
      <c r="E44" s="1">
        <v>0</v>
      </c>
      <c r="F44" s="1">
        <v>1.9</v>
      </c>
      <c r="G44" s="1"/>
      <c r="H44" s="1"/>
      <c r="I44" s="1"/>
    </row>
    <row r="45" spans="1:9" x14ac:dyDescent="0.3">
      <c r="A45" s="1" t="s">
        <v>30</v>
      </c>
      <c r="B45" s="1">
        <v>580.95000000000005</v>
      </c>
      <c r="C45" s="1">
        <v>1268.6400000000001</v>
      </c>
      <c r="D45" s="9">
        <v>0</v>
      </c>
      <c r="E45" s="1">
        <v>267.67</v>
      </c>
      <c r="F45" s="1">
        <v>2117.2600000000002</v>
      </c>
      <c r="G45" s="14">
        <f>(F45-F46)/F46</f>
        <v>0.28597806149099264</v>
      </c>
      <c r="H45" s="14">
        <f>F45/$F$72</f>
        <v>2.6612320682700065E-2</v>
      </c>
      <c r="I45" s="1">
        <v>470.84</v>
      </c>
    </row>
    <row r="46" spans="1:9" x14ac:dyDescent="0.3">
      <c r="A46" s="1" t="s">
        <v>11</v>
      </c>
      <c r="B46" s="1">
        <v>446.38</v>
      </c>
      <c r="C46" s="1">
        <v>992.95</v>
      </c>
      <c r="D46" s="9">
        <v>0</v>
      </c>
      <c r="E46" s="1">
        <v>207.09</v>
      </c>
      <c r="F46" s="1">
        <v>1646.42</v>
      </c>
      <c r="G46" s="1"/>
      <c r="H46" s="1"/>
      <c r="I46" s="1"/>
    </row>
    <row r="47" spans="1:9" x14ac:dyDescent="0.3">
      <c r="A47" s="1" t="s">
        <v>31</v>
      </c>
      <c r="B47" s="1">
        <v>2146.2800000000002</v>
      </c>
      <c r="C47" s="1">
        <v>10183.5</v>
      </c>
      <c r="D47" s="1">
        <v>2099.9899999999998</v>
      </c>
      <c r="E47" s="1">
        <v>6.02</v>
      </c>
      <c r="F47" s="1">
        <v>14435.79</v>
      </c>
      <c r="G47" s="14">
        <f>(F47-F48)/F48</f>
        <v>0.12308615120339082</v>
      </c>
      <c r="H47" s="14">
        <f>F47/$F$72</f>
        <v>0.18144671546626995</v>
      </c>
      <c r="I47" s="1">
        <v>1582.11</v>
      </c>
    </row>
    <row r="48" spans="1:9" x14ac:dyDescent="0.3">
      <c r="A48" s="1" t="s">
        <v>11</v>
      </c>
      <c r="B48" s="1">
        <v>1891.53</v>
      </c>
      <c r="C48" s="1">
        <v>9402.17</v>
      </c>
      <c r="D48" s="1">
        <v>1557.07</v>
      </c>
      <c r="E48" s="1">
        <v>2.91</v>
      </c>
      <c r="F48" s="1">
        <v>12853.68</v>
      </c>
      <c r="G48" s="1"/>
      <c r="H48" s="1"/>
      <c r="I48" s="1"/>
    </row>
    <row r="49" spans="1:9" x14ac:dyDescent="0.3">
      <c r="A49" s="1" t="s">
        <v>32</v>
      </c>
      <c r="B49" s="1">
        <v>1294.69</v>
      </c>
      <c r="C49" s="1">
        <v>4183.41</v>
      </c>
      <c r="D49" s="1">
        <v>687.27</v>
      </c>
      <c r="E49" s="1">
        <v>3.48</v>
      </c>
      <c r="F49" s="1">
        <v>6168.85</v>
      </c>
      <c r="G49" s="14">
        <f>(F49-F50)/F50</f>
        <v>-1.3889271104650198E-3</v>
      </c>
      <c r="H49" s="14">
        <f>F49/$F$72</f>
        <v>7.753767342861731E-2</v>
      </c>
      <c r="I49" s="1">
        <v>-8.58</v>
      </c>
    </row>
    <row r="50" spans="1:9" x14ac:dyDescent="0.3">
      <c r="A50" s="1" t="s">
        <v>11</v>
      </c>
      <c r="B50" s="1">
        <v>1215.2</v>
      </c>
      <c r="C50" s="1">
        <v>3635.47</v>
      </c>
      <c r="D50" s="1">
        <v>1323.34</v>
      </c>
      <c r="E50" s="1">
        <v>3.42</v>
      </c>
      <c r="F50" s="1">
        <v>6177.43</v>
      </c>
      <c r="G50" s="1"/>
      <c r="H50" s="1"/>
      <c r="I50" s="1"/>
    </row>
    <row r="51" spans="1:9" x14ac:dyDescent="0.3">
      <c r="A51" s="1" t="s">
        <v>33</v>
      </c>
      <c r="B51" s="1">
        <v>1083.1099999999999</v>
      </c>
      <c r="C51" s="1">
        <v>2676.92</v>
      </c>
      <c r="D51" s="1">
        <v>1548.43</v>
      </c>
      <c r="E51" s="1">
        <v>3.53</v>
      </c>
      <c r="F51" s="1">
        <v>5311.99</v>
      </c>
      <c r="G51" s="14">
        <f>(F51-F52)/F52</f>
        <v>4.7667790860501269E-2</v>
      </c>
      <c r="H51" s="14">
        <f>F51/$F$72</f>
        <v>6.6767605935641294E-2</v>
      </c>
      <c r="I51" s="1">
        <v>241.69</v>
      </c>
    </row>
    <row r="52" spans="1:9" x14ac:dyDescent="0.3">
      <c r="A52" s="1" t="s">
        <v>11</v>
      </c>
      <c r="B52" s="1">
        <v>977.57</v>
      </c>
      <c r="C52" s="1">
        <v>2380.0100000000002</v>
      </c>
      <c r="D52" s="1">
        <v>1709</v>
      </c>
      <c r="E52" s="1">
        <v>3.72</v>
      </c>
      <c r="F52" s="1">
        <v>5070.3</v>
      </c>
      <c r="G52" s="1"/>
      <c r="H52" s="1"/>
      <c r="I52" s="1"/>
    </row>
    <row r="53" spans="1:9" x14ac:dyDescent="0.3">
      <c r="A53" s="1" t="s">
        <v>34</v>
      </c>
      <c r="B53" s="1">
        <v>71.87</v>
      </c>
      <c r="C53" s="1">
        <v>302.47000000000003</v>
      </c>
      <c r="D53" s="9">
        <v>0</v>
      </c>
      <c r="E53" s="1">
        <v>0.02</v>
      </c>
      <c r="F53" s="1">
        <v>374.36</v>
      </c>
      <c r="G53" s="14">
        <f>(F53-F54)/F54</f>
        <v>0.66656279214708647</v>
      </c>
      <c r="H53" s="14">
        <f>F53/$F$72</f>
        <v>4.7054156649516806E-3</v>
      </c>
      <c r="I53" s="1">
        <v>149.72999999999999</v>
      </c>
    </row>
    <row r="54" spans="1:9" x14ac:dyDescent="0.3">
      <c r="A54" s="1" t="s">
        <v>11</v>
      </c>
      <c r="B54" s="1">
        <v>76.09</v>
      </c>
      <c r="C54" s="1">
        <v>148.49</v>
      </c>
      <c r="D54" s="9">
        <v>0</v>
      </c>
      <c r="E54" s="1">
        <v>0.05</v>
      </c>
      <c r="F54" s="1">
        <v>224.63</v>
      </c>
      <c r="G54" s="1"/>
      <c r="H54" s="1"/>
      <c r="I54" s="1"/>
    </row>
    <row r="55" spans="1:9" x14ac:dyDescent="0.3">
      <c r="A55" s="3" t="s">
        <v>35</v>
      </c>
      <c r="B55" s="10">
        <f t="shared" ref="B55:F56" si="0">SUM(B5+B7+B9+B11+B13+B15+B17+B19+B21+B23+B25+B27+B29+B31+B33+B35+B37+B39+B41+B43+B45+B47+B49+B51+B53)</f>
        <v>12807.750000000004</v>
      </c>
      <c r="C55" s="10">
        <f t="shared" si="0"/>
        <v>36181.979999999996</v>
      </c>
      <c r="D55" s="10">
        <f t="shared" si="0"/>
        <v>7789.4600000000009</v>
      </c>
      <c r="E55" s="10">
        <f t="shared" si="0"/>
        <v>816.16999999999985</v>
      </c>
      <c r="F55" s="10">
        <f t="shared" si="0"/>
        <v>57595.359999999993</v>
      </c>
      <c r="G55" s="15">
        <f>(F55-F56)/F56</f>
        <v>0.19458444608713005</v>
      </c>
      <c r="H55" s="15">
        <f>F55/$F$72</f>
        <v>0.72392913017558336</v>
      </c>
      <c r="I55" s="10">
        <f t="shared" ref="I55" si="1">SUM(I5+I7+I9+I11+I13+I15+I17+I19+I21+I23+I25+I27+I29+I31+I33+I35+I37+I39+I41+I43+I45+I47+I49+I51+I53)</f>
        <v>9381.64</v>
      </c>
    </row>
    <row r="56" spans="1:9" x14ac:dyDescent="0.3">
      <c r="A56" s="1" t="s">
        <v>36</v>
      </c>
      <c r="B56" s="9">
        <f t="shared" si="0"/>
        <v>11319.120000000003</v>
      </c>
      <c r="C56" s="9">
        <f t="shared" si="0"/>
        <v>30548.690000000006</v>
      </c>
      <c r="D56" s="9">
        <f t="shared" si="0"/>
        <v>5659.81</v>
      </c>
      <c r="E56" s="9">
        <f t="shared" si="0"/>
        <v>686.09999999999991</v>
      </c>
      <c r="F56" s="9">
        <f t="shared" si="0"/>
        <v>48213.720000000008</v>
      </c>
      <c r="G56" s="1"/>
      <c r="H56" s="1"/>
      <c r="I56" s="1"/>
    </row>
    <row r="57" spans="1:9" x14ac:dyDescent="0.3">
      <c r="A57" s="1" t="s">
        <v>37</v>
      </c>
      <c r="B57" s="14">
        <f t="shared" ref="B57:F57" si="2">(B55-B56)/B56</f>
        <v>0.13151464071411917</v>
      </c>
      <c r="C57" s="14">
        <f t="shared" si="2"/>
        <v>0.18440365200602674</v>
      </c>
      <c r="D57" s="14">
        <f t="shared" si="2"/>
        <v>0.37627588205257778</v>
      </c>
      <c r="E57" s="14">
        <f t="shared" si="2"/>
        <v>0.18957877860370201</v>
      </c>
      <c r="F57" s="14">
        <f t="shared" si="2"/>
        <v>0.19458444608713005</v>
      </c>
      <c r="G57" s="1"/>
      <c r="H57" s="1"/>
      <c r="I57" s="1"/>
    </row>
    <row r="58" spans="1:9" x14ac:dyDescent="0.3">
      <c r="A58" s="3" t="s">
        <v>38</v>
      </c>
      <c r="B58" s="1"/>
      <c r="C58" s="1"/>
      <c r="D58" s="1"/>
      <c r="E58" s="1"/>
      <c r="F58" s="1"/>
      <c r="G58" s="1"/>
      <c r="H58" s="1"/>
      <c r="I58" s="1"/>
    </row>
    <row r="59" spans="1:9" x14ac:dyDescent="0.3">
      <c r="A59" s="1" t="s">
        <v>39</v>
      </c>
      <c r="B59" s="1">
        <v>2585.1</v>
      </c>
      <c r="C59" s="1">
        <v>1187.22</v>
      </c>
      <c r="D59" s="9">
        <v>0</v>
      </c>
      <c r="E59" s="1">
        <v>13.28</v>
      </c>
      <c r="F59" s="1">
        <v>3785.6</v>
      </c>
      <c r="G59" s="14">
        <f>(F59-F60)/F60</f>
        <v>0.41054255362751929</v>
      </c>
      <c r="H59" s="14">
        <f>F59/$F$72</f>
        <v>4.7582064166153119E-2</v>
      </c>
      <c r="I59" s="1">
        <v>1101.81</v>
      </c>
    </row>
    <row r="60" spans="1:9" x14ac:dyDescent="0.3">
      <c r="A60" s="1" t="s">
        <v>11</v>
      </c>
      <c r="B60" s="1">
        <v>2049.66</v>
      </c>
      <c r="C60" s="1">
        <v>630.1</v>
      </c>
      <c r="D60" s="9">
        <v>0</v>
      </c>
      <c r="E60" s="1">
        <v>4.03</v>
      </c>
      <c r="F60" s="1">
        <v>2683.79</v>
      </c>
      <c r="G60" s="1"/>
      <c r="H60" s="1"/>
      <c r="I60" s="1"/>
    </row>
    <row r="61" spans="1:9" x14ac:dyDescent="0.3">
      <c r="A61" s="1" t="s">
        <v>40</v>
      </c>
      <c r="B61" s="1">
        <v>732.51</v>
      </c>
      <c r="C61" s="1">
        <v>1496.55</v>
      </c>
      <c r="D61" s="9">
        <v>0</v>
      </c>
      <c r="E61" s="1">
        <v>26.05</v>
      </c>
      <c r="F61" s="1">
        <v>2255.11</v>
      </c>
      <c r="G61" s="14">
        <f>(F61-F62)/F62</f>
        <v>0.29708386057747627</v>
      </c>
      <c r="H61" s="14">
        <f>F61/$F$72</f>
        <v>2.8344988567659966E-2</v>
      </c>
      <c r="I61" s="1">
        <v>516.51</v>
      </c>
    </row>
    <row r="62" spans="1:9" x14ac:dyDescent="0.3">
      <c r="A62" s="1" t="s">
        <v>11</v>
      </c>
      <c r="B62" s="1">
        <v>575.33000000000004</v>
      </c>
      <c r="C62" s="1">
        <v>1108.8599999999999</v>
      </c>
      <c r="D62" s="9">
        <v>0</v>
      </c>
      <c r="E62" s="1">
        <v>54.41</v>
      </c>
      <c r="F62" s="1">
        <v>1738.6</v>
      </c>
      <c r="G62" s="1"/>
      <c r="H62" s="1"/>
      <c r="I62" s="1"/>
    </row>
    <row r="63" spans="1:9" x14ac:dyDescent="0.3">
      <c r="A63" s="1" t="s">
        <v>41</v>
      </c>
      <c r="B63" s="1">
        <v>2648.36</v>
      </c>
      <c r="C63" s="1">
        <v>1922.63</v>
      </c>
      <c r="D63" s="9">
        <v>0</v>
      </c>
      <c r="E63" s="1">
        <v>92.99</v>
      </c>
      <c r="F63" s="1">
        <v>4663.9799999999996</v>
      </c>
      <c r="G63" s="14">
        <f>(F63-F64)/F64</f>
        <v>0.37783344805480612</v>
      </c>
      <c r="H63" s="14">
        <f>F63/$F$72</f>
        <v>5.8622621415272295E-2</v>
      </c>
      <c r="I63" s="1">
        <v>1278.97</v>
      </c>
    </row>
    <row r="64" spans="1:9" x14ac:dyDescent="0.3">
      <c r="A64" s="1" t="s">
        <v>11</v>
      </c>
      <c r="B64" s="1">
        <v>1807.62</v>
      </c>
      <c r="C64" s="1">
        <v>1476.58</v>
      </c>
      <c r="D64" s="9">
        <v>0</v>
      </c>
      <c r="E64" s="1">
        <v>100.81</v>
      </c>
      <c r="F64" s="1">
        <v>3385.01</v>
      </c>
      <c r="G64" s="1"/>
      <c r="H64" s="1"/>
      <c r="I64" s="1"/>
    </row>
    <row r="65" spans="1:9" x14ac:dyDescent="0.3">
      <c r="A65" s="1" t="s">
        <v>42</v>
      </c>
      <c r="B65" s="1">
        <v>506.3</v>
      </c>
      <c r="C65" s="1">
        <v>609.1</v>
      </c>
      <c r="D65" s="9">
        <v>0</v>
      </c>
      <c r="E65" s="1">
        <v>1.65</v>
      </c>
      <c r="F65" s="1">
        <v>1117.05</v>
      </c>
      <c r="G65" s="14">
        <f>(F65-F66)/F66</f>
        <v>0.21868863190050178</v>
      </c>
      <c r="H65" s="14">
        <f>F65/$F$72</f>
        <v>1.404045455853797E-2</v>
      </c>
      <c r="I65" s="1">
        <v>200.45</v>
      </c>
    </row>
    <row r="66" spans="1:9" x14ac:dyDescent="0.3">
      <c r="A66" s="1" t="s">
        <v>11</v>
      </c>
      <c r="B66" s="1">
        <v>388.33</v>
      </c>
      <c r="C66" s="1">
        <v>527.13</v>
      </c>
      <c r="D66" s="9">
        <v>0</v>
      </c>
      <c r="E66" s="1">
        <v>1.1399999999999999</v>
      </c>
      <c r="F66" s="1">
        <v>916.6</v>
      </c>
      <c r="G66" s="1"/>
      <c r="H66" s="1"/>
      <c r="I66" s="1"/>
    </row>
    <row r="67" spans="1:9" x14ac:dyDescent="0.3">
      <c r="A67" s="1" t="s">
        <v>43</v>
      </c>
      <c r="B67" s="1">
        <v>9434.61</v>
      </c>
      <c r="C67" s="1">
        <v>703.21</v>
      </c>
      <c r="D67" s="9">
        <v>0</v>
      </c>
      <c r="E67" s="1">
        <v>4.47</v>
      </c>
      <c r="F67" s="1">
        <v>10142.290000000001</v>
      </c>
      <c r="G67" s="14">
        <f>(F67-F68)/F68</f>
        <v>0.17663389309434738</v>
      </c>
      <c r="H67" s="14">
        <f>F67/$F$72</f>
        <v>0.12748074111679342</v>
      </c>
      <c r="I67" s="1">
        <v>1522.54</v>
      </c>
    </row>
    <row r="68" spans="1:9" x14ac:dyDescent="0.3">
      <c r="A68" s="1" t="s">
        <v>11</v>
      </c>
      <c r="B68" s="1">
        <v>8047.11</v>
      </c>
      <c r="C68" s="1">
        <v>571.34</v>
      </c>
      <c r="D68" s="9">
        <v>0</v>
      </c>
      <c r="E68" s="1">
        <v>1.3</v>
      </c>
      <c r="F68" s="1">
        <v>8619.75</v>
      </c>
      <c r="G68" s="1"/>
      <c r="H68" s="1"/>
      <c r="I68" s="1"/>
    </row>
    <row r="69" spans="1:9" x14ac:dyDescent="0.3">
      <c r="A69" s="3" t="s">
        <v>44</v>
      </c>
      <c r="B69" s="10">
        <f t="shared" ref="B69:C70" si="3">SUM(B59+B61+B63+B65+B67)</f>
        <v>15906.880000000001</v>
      </c>
      <c r="C69" s="10">
        <f t="shared" si="3"/>
        <v>5918.71</v>
      </c>
      <c r="D69" s="10">
        <v>0</v>
      </c>
      <c r="E69" s="10">
        <f t="shared" ref="E69:F70" si="4">SUM(E59+E61+E63+E65+E67)</f>
        <v>138.44</v>
      </c>
      <c r="F69" s="10">
        <f t="shared" si="4"/>
        <v>21964.03</v>
      </c>
      <c r="G69" s="15">
        <f>(F69-F70)/F70</f>
        <v>0.26639452252252244</v>
      </c>
      <c r="H69" s="14">
        <f>F69/$F$72</f>
        <v>0.27607086982441675</v>
      </c>
      <c r="I69" s="10">
        <f t="shared" ref="I69" si="5">SUM(I59+I61+I63+I65+I67)</f>
        <v>4620.28</v>
      </c>
    </row>
    <row r="70" spans="1:9" x14ac:dyDescent="0.3">
      <c r="A70" s="1" t="s">
        <v>36</v>
      </c>
      <c r="B70" s="9">
        <f t="shared" si="3"/>
        <v>12868.05</v>
      </c>
      <c r="C70" s="9">
        <f t="shared" si="3"/>
        <v>4314.01</v>
      </c>
      <c r="D70" s="9">
        <v>0</v>
      </c>
      <c r="E70" s="9">
        <f t="shared" si="4"/>
        <v>161.69</v>
      </c>
      <c r="F70" s="9">
        <f t="shared" si="4"/>
        <v>17343.75</v>
      </c>
      <c r="G70" s="1"/>
      <c r="H70" s="1"/>
      <c r="I70" s="1"/>
    </row>
    <row r="71" spans="1:9" x14ac:dyDescent="0.3">
      <c r="A71" s="1" t="s">
        <v>37</v>
      </c>
      <c r="B71" s="14">
        <f t="shared" ref="B71:C71" si="6">(B69-B70)/B70</f>
        <v>0.23615310789125019</v>
      </c>
      <c r="C71" s="14">
        <f t="shared" si="6"/>
        <v>0.37197410298075334</v>
      </c>
      <c r="D71" s="9">
        <v>0</v>
      </c>
      <c r="E71" s="14">
        <f t="shared" ref="E71:F71" si="7">(E69-E70)/E70</f>
        <v>-0.14379367926278683</v>
      </c>
      <c r="F71" s="14">
        <f t="shared" si="7"/>
        <v>0.26639452252252244</v>
      </c>
      <c r="G71" s="1"/>
      <c r="H71" s="1"/>
      <c r="I71" s="1"/>
    </row>
    <row r="72" spans="1:9" x14ac:dyDescent="0.3">
      <c r="A72" s="3" t="s">
        <v>45</v>
      </c>
      <c r="B72" s="10">
        <f t="shared" ref="B72:F73" si="8">SUM(B55+B69)</f>
        <v>28714.630000000005</v>
      </c>
      <c r="C72" s="10">
        <f t="shared" si="8"/>
        <v>42100.689999999995</v>
      </c>
      <c r="D72" s="10">
        <f t="shared" si="8"/>
        <v>7789.4600000000009</v>
      </c>
      <c r="E72" s="10">
        <f t="shared" si="8"/>
        <v>954.6099999999999</v>
      </c>
      <c r="F72" s="10">
        <f t="shared" si="8"/>
        <v>79559.389999999985</v>
      </c>
      <c r="G72" s="15">
        <f>(F72-F73)/F73</f>
        <v>0.21358237284019629</v>
      </c>
      <c r="H72" s="15">
        <f>F72/$F$72</f>
        <v>1</v>
      </c>
      <c r="I72" s="10">
        <f t="shared" ref="I72" si="9">SUM(I55+I69)</f>
        <v>14001.919999999998</v>
      </c>
    </row>
    <row r="73" spans="1:9" x14ac:dyDescent="0.3">
      <c r="A73" s="1" t="s">
        <v>36</v>
      </c>
      <c r="B73" s="9">
        <f t="shared" si="8"/>
        <v>24187.170000000002</v>
      </c>
      <c r="C73" s="9">
        <f t="shared" si="8"/>
        <v>34862.700000000004</v>
      </c>
      <c r="D73" s="9">
        <f t="shared" si="8"/>
        <v>5659.81</v>
      </c>
      <c r="E73" s="9">
        <f t="shared" si="8"/>
        <v>847.79</v>
      </c>
      <c r="F73" s="9">
        <f t="shared" si="8"/>
        <v>65557.47</v>
      </c>
      <c r="G73" s="1"/>
      <c r="H73" s="1"/>
      <c r="I73" s="1"/>
    </row>
    <row r="74" spans="1:9" x14ac:dyDescent="0.3">
      <c r="A74" s="1" t="s">
        <v>37</v>
      </c>
      <c r="B74" s="14">
        <f t="shared" ref="B74:F74" si="10">(B72-B73)/B73</f>
        <v>0.18718436261869423</v>
      </c>
      <c r="C74" s="14">
        <f t="shared" si="10"/>
        <v>0.20761415495644311</v>
      </c>
      <c r="D74" s="14">
        <f t="shared" si="10"/>
        <v>0.37627588205257778</v>
      </c>
      <c r="E74" s="14">
        <f t="shared" si="10"/>
        <v>0.12599818351242636</v>
      </c>
      <c r="F74" s="14">
        <f t="shared" si="10"/>
        <v>0.21358237284019629</v>
      </c>
      <c r="G74" s="1"/>
      <c r="H74" s="1"/>
      <c r="I74" s="1"/>
    </row>
    <row r="75" spans="1:9" x14ac:dyDescent="0.3">
      <c r="A75" s="1" t="s">
        <v>46</v>
      </c>
      <c r="B75" s="14">
        <f>B72/$F$72</f>
        <v>0.3609206908197764</v>
      </c>
      <c r="C75" s="14">
        <f>C72/$F$72</f>
        <v>0.52917311206131679</v>
      </c>
      <c r="D75" s="14">
        <f>D72/$F$72</f>
        <v>9.7907487727092957E-2</v>
      </c>
      <c r="E75" s="14">
        <f>E72/$F$72</f>
        <v>1.1998709391814091E-2</v>
      </c>
      <c r="F75" s="14">
        <f>F72/$F$72</f>
        <v>1</v>
      </c>
      <c r="G75" s="1"/>
      <c r="H75" s="1"/>
      <c r="I75" s="1"/>
    </row>
    <row r="76" spans="1:9" x14ac:dyDescent="0.3">
      <c r="A76" s="1" t="s">
        <v>47</v>
      </c>
      <c r="B76" s="14">
        <f>B73/$F$73</f>
        <v>0.36894605603297381</v>
      </c>
      <c r="C76" s="14">
        <f>C73/$F$73</f>
        <v>0.53178836828205855</v>
      </c>
      <c r="D76" s="14">
        <f>D73/$F$73</f>
        <v>8.6333563513051992E-2</v>
      </c>
      <c r="E76" s="14">
        <f>E73/$F$73</f>
        <v>1.2932012171915724E-2</v>
      </c>
      <c r="F76" s="14">
        <f>F73/$F$73</f>
        <v>1</v>
      </c>
      <c r="G76" s="1"/>
      <c r="H76" s="1"/>
      <c r="I76" s="1"/>
    </row>
    <row r="77" spans="1:9" ht="15" thickBot="1" x14ac:dyDescent="0.35"/>
    <row r="78" spans="1:9" ht="15" thickBot="1" x14ac:dyDescent="0.35">
      <c r="A78" s="21"/>
      <c r="B78" s="22"/>
      <c r="C78" s="22"/>
      <c r="D78" s="22"/>
      <c r="E78" s="22"/>
      <c r="F78" s="22"/>
      <c r="G78" s="22"/>
      <c r="H78" s="22"/>
      <c r="I78" s="18"/>
    </row>
    <row r="79" spans="1:9" ht="15.6" thickBot="1" x14ac:dyDescent="0.35">
      <c r="A79" s="17"/>
      <c r="B79" s="4"/>
      <c r="C79" s="4"/>
      <c r="D79" s="4"/>
      <c r="E79" s="4"/>
      <c r="F79" s="4"/>
      <c r="G79" s="4"/>
      <c r="H79" s="4"/>
      <c r="I79" s="4"/>
    </row>
    <row r="80" spans="1:9" ht="15.6" thickBot="1" x14ac:dyDescent="0.35">
      <c r="A80" s="17"/>
      <c r="B80" s="4"/>
      <c r="C80" s="4"/>
      <c r="D80" s="4"/>
      <c r="E80" s="4"/>
      <c r="F80" s="4"/>
      <c r="G80" s="4"/>
      <c r="H80" s="4"/>
      <c r="I80" s="4"/>
    </row>
    <row r="81" spans="1:9" ht="15.6" thickBot="1" x14ac:dyDescent="0.35">
      <c r="A81" s="17"/>
      <c r="B81" s="4"/>
      <c r="C81" s="4"/>
      <c r="D81" s="4"/>
      <c r="E81" s="4"/>
      <c r="F81" s="4"/>
      <c r="G81" s="4"/>
      <c r="H81" s="4"/>
      <c r="I81" s="4"/>
    </row>
    <row r="82" spans="1:9" ht="15.6" thickBot="1" x14ac:dyDescent="0.35">
      <c r="A82" s="17"/>
      <c r="B82" s="4"/>
      <c r="C82" s="4"/>
      <c r="D82" s="4"/>
      <c r="E82" s="4"/>
      <c r="F82" s="4"/>
      <c r="G82" s="4"/>
      <c r="H82" s="4"/>
      <c r="I82" s="4"/>
    </row>
    <row r="83" spans="1:9" ht="15.6" thickBot="1" x14ac:dyDescent="0.35">
      <c r="A83" s="5"/>
      <c r="B83" s="6"/>
      <c r="C83" s="6"/>
      <c r="D83" s="6"/>
      <c r="E83" s="6"/>
      <c r="F83" s="6"/>
      <c r="G83" s="19"/>
      <c r="H83" s="19"/>
      <c r="I83" s="20"/>
    </row>
  </sheetData>
  <mergeCells count="1">
    <mergeCell ref="A2:I2"/>
  </mergeCells>
  <pageMargins left="0.75" right="0.75" top="1" bottom="1" header="0.5" footer="0.5"/>
  <pageSetup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65"/>
  <sheetViews>
    <sheetView workbookViewId="0">
      <selection activeCell="M5" sqref="M5"/>
    </sheetView>
  </sheetViews>
  <sheetFormatPr defaultRowHeight="14.4" x14ac:dyDescent="0.3"/>
  <cols>
    <col min="1" max="1" width="39.5546875" customWidth="1"/>
    <col min="2" max="2" width="14.44140625" customWidth="1"/>
    <col min="5" max="5" width="9.5546875" customWidth="1"/>
    <col min="6" max="6" width="12" customWidth="1"/>
  </cols>
  <sheetData>
    <row r="2" spans="1:9" ht="36" customHeight="1" x14ac:dyDescent="0.3">
      <c r="A2" s="32" t="s">
        <v>0</v>
      </c>
      <c r="B2" s="32"/>
      <c r="C2" s="32"/>
      <c r="D2" s="32"/>
      <c r="E2" s="32"/>
      <c r="F2" s="32"/>
      <c r="G2" s="32"/>
      <c r="H2" s="32"/>
      <c r="I2" s="32"/>
    </row>
    <row r="3" spans="1:9" ht="57.6" x14ac:dyDescent="0.3">
      <c r="A3" s="1"/>
      <c r="B3" s="8" t="s">
        <v>48</v>
      </c>
      <c r="C3" s="8" t="s">
        <v>49</v>
      </c>
      <c r="D3" s="8" t="s">
        <v>50</v>
      </c>
      <c r="E3" s="8" t="s">
        <v>51</v>
      </c>
      <c r="F3" s="8" t="s">
        <v>5</v>
      </c>
      <c r="G3" s="8" t="s">
        <v>6</v>
      </c>
      <c r="H3" s="8" t="s">
        <v>7</v>
      </c>
      <c r="I3" s="8" t="s">
        <v>8</v>
      </c>
    </row>
    <row r="4" spans="1:9" x14ac:dyDescent="0.3">
      <c r="A4" s="3" t="s">
        <v>9</v>
      </c>
      <c r="B4" s="1"/>
      <c r="C4" s="1"/>
      <c r="D4" s="1"/>
      <c r="E4" s="1"/>
      <c r="F4" s="1"/>
      <c r="G4" s="1"/>
      <c r="H4" s="1"/>
      <c r="I4" s="1"/>
    </row>
    <row r="5" spans="1:9" ht="15" x14ac:dyDescent="0.3">
      <c r="A5" s="1" t="s">
        <v>10</v>
      </c>
      <c r="B5" s="28">
        <v>0</v>
      </c>
      <c r="C5" s="28">
        <v>0</v>
      </c>
      <c r="D5" s="28">
        <v>0</v>
      </c>
      <c r="E5" s="7">
        <v>70.27</v>
      </c>
      <c r="F5" s="7">
        <v>70.27</v>
      </c>
      <c r="G5" s="14">
        <f>(F5-F6)/F6</f>
        <v>0.17922470213122993</v>
      </c>
      <c r="H5" s="14">
        <f>F5/$F$55</f>
        <v>1.8848338867758527E-2</v>
      </c>
      <c r="I5" s="7">
        <v>10.68</v>
      </c>
    </row>
    <row r="6" spans="1:9" ht="15" x14ac:dyDescent="0.3">
      <c r="A6" s="1" t="s">
        <v>11</v>
      </c>
      <c r="B6" s="28">
        <v>0</v>
      </c>
      <c r="C6" s="28">
        <v>0</v>
      </c>
      <c r="D6" s="28">
        <v>0</v>
      </c>
      <c r="E6" s="7">
        <v>59.59</v>
      </c>
      <c r="F6" s="7">
        <v>59.59</v>
      </c>
      <c r="G6" s="7"/>
      <c r="H6" s="1"/>
      <c r="I6" s="1"/>
    </row>
    <row r="7" spans="1:9" x14ac:dyDescent="0.3">
      <c r="A7" s="1" t="s">
        <v>12</v>
      </c>
      <c r="B7" s="1">
        <v>52.5</v>
      </c>
      <c r="C7" s="1">
        <v>0.44</v>
      </c>
      <c r="D7" s="1">
        <v>67.23</v>
      </c>
      <c r="E7" s="1">
        <v>380.47</v>
      </c>
      <c r="F7" s="1">
        <v>500.64</v>
      </c>
      <c r="G7" s="14">
        <f>(F7-F8)/F8</f>
        <v>0.21768740574986623</v>
      </c>
      <c r="H7" s="14">
        <f>F7/$F$55</f>
        <v>0.13428536175828418</v>
      </c>
      <c r="I7" s="1">
        <v>89.5</v>
      </c>
    </row>
    <row r="8" spans="1:9" x14ac:dyDescent="0.3">
      <c r="A8" s="1" t="s">
        <v>11</v>
      </c>
      <c r="B8" s="1">
        <v>39.729999999999997</v>
      </c>
      <c r="C8" s="1">
        <v>0.4</v>
      </c>
      <c r="D8" s="1">
        <v>55.83</v>
      </c>
      <c r="E8" s="1">
        <v>315.18</v>
      </c>
      <c r="F8" s="1">
        <v>411.14</v>
      </c>
      <c r="G8" s="1"/>
      <c r="H8" s="1"/>
      <c r="I8" s="1"/>
    </row>
    <row r="9" spans="1:9" x14ac:dyDescent="0.3">
      <c r="A9" s="1" t="s">
        <v>13</v>
      </c>
      <c r="B9" s="1">
        <v>7.44</v>
      </c>
      <c r="C9" s="1">
        <v>8</v>
      </c>
      <c r="D9" s="1">
        <v>1.1599999999999999</v>
      </c>
      <c r="E9" s="9">
        <v>0</v>
      </c>
      <c r="F9" s="1">
        <v>16.600000000000001</v>
      </c>
      <c r="G9" s="9">
        <f>(F9-F10)/F10</f>
        <v>-0.16203937405350821</v>
      </c>
      <c r="H9" s="14">
        <f>F9/$F$55</f>
        <v>4.452574714740168E-3</v>
      </c>
      <c r="I9" s="1">
        <v>-3.21</v>
      </c>
    </row>
    <row r="10" spans="1:9" x14ac:dyDescent="0.3">
      <c r="A10" s="1" t="s">
        <v>11</v>
      </c>
      <c r="B10" s="1">
        <v>10.97</v>
      </c>
      <c r="C10" s="1">
        <v>7.79</v>
      </c>
      <c r="D10" s="1">
        <v>1.05</v>
      </c>
      <c r="E10" s="9">
        <v>0</v>
      </c>
      <c r="F10" s="1">
        <v>19.809999999999999</v>
      </c>
      <c r="G10" s="1"/>
      <c r="H10" s="1"/>
      <c r="I10" s="1"/>
    </row>
    <row r="11" spans="1:9" x14ac:dyDescent="0.3">
      <c r="A11" s="1" t="s">
        <v>72</v>
      </c>
      <c r="B11" s="1">
        <v>0.03</v>
      </c>
      <c r="C11" s="9">
        <v>0</v>
      </c>
      <c r="D11" s="9">
        <v>0</v>
      </c>
      <c r="E11" s="9">
        <v>0</v>
      </c>
      <c r="F11" s="1">
        <v>0.03</v>
      </c>
      <c r="G11" s="9">
        <f>(F11-F12)/F12</f>
        <v>-0.40000000000000008</v>
      </c>
      <c r="H11" s="1">
        <v>0</v>
      </c>
      <c r="I11" s="1">
        <v>-0.02</v>
      </c>
    </row>
    <row r="12" spans="1:9" x14ac:dyDescent="0.3">
      <c r="A12" s="1" t="s">
        <v>11</v>
      </c>
      <c r="B12" s="1">
        <v>0.05</v>
      </c>
      <c r="C12" s="9">
        <v>0</v>
      </c>
      <c r="D12" s="9">
        <v>0</v>
      </c>
      <c r="E12" s="9">
        <v>0</v>
      </c>
      <c r="F12" s="1">
        <v>0.05</v>
      </c>
      <c r="G12" s="1"/>
      <c r="H12" s="1"/>
      <c r="I12" s="1"/>
    </row>
    <row r="13" spans="1:9" x14ac:dyDescent="0.3">
      <c r="A13" s="1" t="s">
        <v>14</v>
      </c>
      <c r="B13" s="1">
        <v>27.56</v>
      </c>
      <c r="C13" s="1">
        <v>0.15</v>
      </c>
      <c r="D13" s="1">
        <v>22.6</v>
      </c>
      <c r="E13" s="9">
        <v>0</v>
      </c>
      <c r="F13" s="1">
        <v>50.31</v>
      </c>
      <c r="G13" s="14">
        <f>(F13-F14)/F14</f>
        <v>3.2211735740664757E-2</v>
      </c>
      <c r="H13" s="14">
        <f>F13/$F$55</f>
        <v>1.3494520114372159E-2</v>
      </c>
      <c r="I13" s="1">
        <v>1.57</v>
      </c>
    </row>
    <row r="14" spans="1:9" x14ac:dyDescent="0.3">
      <c r="A14" s="1" t="s">
        <v>11</v>
      </c>
      <c r="B14" s="1">
        <v>27.75</v>
      </c>
      <c r="C14" s="1">
        <v>0.16</v>
      </c>
      <c r="D14" s="1">
        <v>20.83</v>
      </c>
      <c r="E14" s="9">
        <v>0</v>
      </c>
      <c r="F14" s="1">
        <v>48.74</v>
      </c>
      <c r="G14" s="1"/>
      <c r="H14" s="1"/>
      <c r="I14" s="1"/>
    </row>
    <row r="15" spans="1:9" x14ac:dyDescent="0.3">
      <c r="A15" s="1" t="s">
        <v>15</v>
      </c>
      <c r="B15" s="1">
        <v>43.83</v>
      </c>
      <c r="C15" s="1">
        <v>0.13</v>
      </c>
      <c r="D15" s="9">
        <v>0</v>
      </c>
      <c r="E15" s="1">
        <v>59.61</v>
      </c>
      <c r="F15" s="1">
        <v>103.57</v>
      </c>
      <c r="G15" s="14">
        <f>(F15-F16)/F16</f>
        <v>-0.8343939878477773</v>
      </c>
      <c r="H15" s="14">
        <f>F15/$F$55</f>
        <v>2.7780311036484283E-2</v>
      </c>
      <c r="I15" s="1">
        <v>-521.83000000000004</v>
      </c>
    </row>
    <row r="16" spans="1:9" x14ac:dyDescent="0.3">
      <c r="A16" s="1" t="s">
        <v>11</v>
      </c>
      <c r="B16" s="1">
        <v>33.229999999999997</v>
      </c>
      <c r="C16" s="1">
        <v>0.13</v>
      </c>
      <c r="D16" s="9">
        <v>0</v>
      </c>
      <c r="E16" s="1">
        <v>592.04</v>
      </c>
      <c r="F16" s="1">
        <v>625.4</v>
      </c>
      <c r="G16" s="1"/>
      <c r="H16" s="1"/>
      <c r="I16" s="1"/>
    </row>
    <row r="17" spans="1:9" x14ac:dyDescent="0.3">
      <c r="A17" s="1" t="s">
        <v>16</v>
      </c>
      <c r="B17" s="1">
        <v>19.79</v>
      </c>
      <c r="C17" s="1">
        <v>2</v>
      </c>
      <c r="D17" s="1">
        <v>0.19</v>
      </c>
      <c r="E17" s="1">
        <v>503.96</v>
      </c>
      <c r="F17" s="1">
        <v>525.94000000000005</v>
      </c>
      <c r="G17" s="14">
        <f>(F17-F18)/F18</f>
        <v>0.17146293656450481</v>
      </c>
      <c r="H17" s="14">
        <f>F17/$F$55</f>
        <v>0.14107151478737615</v>
      </c>
      <c r="I17" s="1">
        <v>76.98</v>
      </c>
    </row>
    <row r="18" spans="1:9" x14ac:dyDescent="0.3">
      <c r="A18" s="1" t="s">
        <v>11</v>
      </c>
      <c r="B18" s="1">
        <v>15.69</v>
      </c>
      <c r="C18" s="1">
        <v>1.56</v>
      </c>
      <c r="D18" s="1">
        <v>0.1</v>
      </c>
      <c r="E18" s="1">
        <v>431.61</v>
      </c>
      <c r="F18" s="1">
        <v>448.96</v>
      </c>
      <c r="G18" s="1"/>
      <c r="H18" s="1"/>
      <c r="I18" s="1"/>
    </row>
    <row r="19" spans="1:9" x14ac:dyDescent="0.3">
      <c r="A19" s="1" t="s">
        <v>17</v>
      </c>
      <c r="B19" s="1">
        <v>112.51</v>
      </c>
      <c r="C19" s="1">
        <v>0.53</v>
      </c>
      <c r="D19" s="9">
        <v>0</v>
      </c>
      <c r="E19" s="1">
        <v>600.29</v>
      </c>
      <c r="F19" s="1">
        <v>713.33</v>
      </c>
      <c r="G19" s="14">
        <f>(F19-F20)/F20</f>
        <v>8.931952843442674E-2</v>
      </c>
      <c r="H19" s="14">
        <f>F19/$F$55</f>
        <v>0.19133464585937371</v>
      </c>
      <c r="I19" s="1">
        <v>58.49</v>
      </c>
    </row>
    <row r="20" spans="1:9" x14ac:dyDescent="0.3">
      <c r="A20" s="1" t="s">
        <v>11</v>
      </c>
      <c r="B20" s="1">
        <v>90.92</v>
      </c>
      <c r="C20" s="1">
        <v>0.56000000000000005</v>
      </c>
      <c r="D20" s="1">
        <v>0.46</v>
      </c>
      <c r="E20" s="1">
        <v>562.9</v>
      </c>
      <c r="F20" s="1">
        <v>654.84</v>
      </c>
      <c r="G20" s="1"/>
      <c r="H20" s="1"/>
      <c r="I20" s="1"/>
    </row>
    <row r="21" spans="1:9" x14ac:dyDescent="0.3">
      <c r="A21" s="1" t="s">
        <v>18</v>
      </c>
      <c r="B21" s="1">
        <v>41.43</v>
      </c>
      <c r="C21" s="1">
        <v>49.59</v>
      </c>
      <c r="D21" s="1">
        <v>4.2300000000000004</v>
      </c>
      <c r="E21" s="1">
        <v>105.13</v>
      </c>
      <c r="F21" s="1">
        <v>200.38</v>
      </c>
      <c r="G21" s="14">
        <f>(F21-F22)/F22</f>
        <v>0.16209476309226925</v>
      </c>
      <c r="H21" s="14">
        <f>F21/$F$55</f>
        <v>5.3747404899977994E-2</v>
      </c>
      <c r="I21" s="1">
        <v>27.95</v>
      </c>
    </row>
    <row r="22" spans="1:9" x14ac:dyDescent="0.3">
      <c r="A22" s="1" t="s">
        <v>11</v>
      </c>
      <c r="B22" s="1">
        <v>38.35</v>
      </c>
      <c r="C22" s="1">
        <v>46.7</v>
      </c>
      <c r="D22" s="1">
        <v>4.18</v>
      </c>
      <c r="E22" s="1">
        <v>83.2</v>
      </c>
      <c r="F22" s="1">
        <v>172.43</v>
      </c>
      <c r="G22" s="1"/>
      <c r="H22" s="1"/>
      <c r="I22" s="1"/>
    </row>
    <row r="23" spans="1:9" x14ac:dyDescent="0.3">
      <c r="A23" s="1" t="s">
        <v>19</v>
      </c>
      <c r="B23" s="1">
        <v>1.07</v>
      </c>
      <c r="C23" s="9">
        <v>0</v>
      </c>
      <c r="D23" s="9">
        <v>0</v>
      </c>
      <c r="E23" s="1">
        <v>0.18</v>
      </c>
      <c r="F23" s="1">
        <v>1.25</v>
      </c>
      <c r="G23" s="14">
        <f>(F23-F24)/F24</f>
        <v>0.42045454545454547</v>
      </c>
      <c r="H23" s="14">
        <f>F23/$F$55</f>
        <v>3.3528424056778367E-4</v>
      </c>
      <c r="I23" s="1">
        <v>0.37</v>
      </c>
    </row>
    <row r="24" spans="1:9" x14ac:dyDescent="0.3">
      <c r="A24" s="1" t="s">
        <v>11</v>
      </c>
      <c r="B24" s="1">
        <v>0.76</v>
      </c>
      <c r="C24" s="9">
        <v>0</v>
      </c>
      <c r="D24" s="9">
        <v>0</v>
      </c>
      <c r="E24" s="1">
        <v>0.12</v>
      </c>
      <c r="F24" s="1">
        <v>0.88</v>
      </c>
      <c r="G24" s="1"/>
      <c r="H24" s="1"/>
      <c r="I24" s="1"/>
    </row>
    <row r="25" spans="1:9" x14ac:dyDescent="0.3">
      <c r="A25" s="1" t="s">
        <v>20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">
      <c r="A26" s="1" t="s">
        <v>11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/>
      <c r="I26" s="9"/>
    </row>
    <row r="27" spans="1:9" x14ac:dyDescent="0.3">
      <c r="A27" s="1" t="s">
        <v>21</v>
      </c>
      <c r="B27" s="1">
        <v>3.95</v>
      </c>
      <c r="C27" s="1">
        <v>0.01</v>
      </c>
      <c r="D27" s="1">
        <v>0</v>
      </c>
      <c r="E27" s="1">
        <v>10.72</v>
      </c>
      <c r="F27" s="1">
        <v>14.68</v>
      </c>
      <c r="G27" s="14">
        <f>(F27-F28)/F28</f>
        <v>2.0152883947185486E-2</v>
      </c>
      <c r="H27" s="14">
        <f>F27/$F$55</f>
        <v>3.9375781212280516E-3</v>
      </c>
      <c r="I27" s="1">
        <v>0.28999999999999998</v>
      </c>
    </row>
    <row r="28" spans="1:9" x14ac:dyDescent="0.3">
      <c r="A28" s="1" t="s">
        <v>11</v>
      </c>
      <c r="B28" s="1">
        <v>3.75</v>
      </c>
      <c r="C28" s="1">
        <v>0.01</v>
      </c>
      <c r="D28" s="1">
        <v>0</v>
      </c>
      <c r="E28" s="1">
        <v>10.63</v>
      </c>
      <c r="F28" s="1">
        <v>14.39</v>
      </c>
      <c r="G28" s="1"/>
      <c r="H28" s="1"/>
      <c r="I28" s="1"/>
    </row>
    <row r="29" spans="1:9" x14ac:dyDescent="0.3">
      <c r="A29" s="1" t="s">
        <v>22</v>
      </c>
      <c r="B29" s="1">
        <v>2.21</v>
      </c>
      <c r="C29" s="1">
        <v>0.01</v>
      </c>
      <c r="D29" s="1">
        <v>0.01</v>
      </c>
      <c r="E29" s="1">
        <v>36.299999999999997</v>
      </c>
      <c r="F29" s="1">
        <v>38.53</v>
      </c>
      <c r="G29" s="14">
        <f>(F29-F30)/F30</f>
        <v>0.14843517138599119</v>
      </c>
      <c r="H29" s="14">
        <f>F29/$F$55</f>
        <v>1.0334801431261365E-2</v>
      </c>
      <c r="I29" s="1">
        <v>4.9800000000000004</v>
      </c>
    </row>
    <row r="30" spans="1:9" x14ac:dyDescent="0.3">
      <c r="A30" s="1" t="s">
        <v>11</v>
      </c>
      <c r="B30" s="1">
        <v>1.23</v>
      </c>
      <c r="C30" s="1">
        <v>0.01</v>
      </c>
      <c r="D30" s="1">
        <v>0.01</v>
      </c>
      <c r="E30" s="1">
        <v>32.299999999999997</v>
      </c>
      <c r="F30" s="1">
        <v>33.549999999999997</v>
      </c>
      <c r="G30" s="1"/>
      <c r="H30" s="1"/>
      <c r="I30" s="1"/>
    </row>
    <row r="31" spans="1:9" x14ac:dyDescent="0.3">
      <c r="A31" s="1" t="s">
        <v>23</v>
      </c>
      <c r="B31" s="1">
        <v>37.07</v>
      </c>
      <c r="C31" s="1">
        <v>0.63</v>
      </c>
      <c r="D31" s="1">
        <v>3.49</v>
      </c>
      <c r="E31" s="1">
        <v>103.3</v>
      </c>
      <c r="F31" s="1">
        <v>144.49</v>
      </c>
      <c r="G31" s="14">
        <f>(F31-F32)/F32</f>
        <v>8.4678327452893928E-2</v>
      </c>
      <c r="H31" s="14">
        <f>F31/$F$55</f>
        <v>3.8756175935711255E-2</v>
      </c>
      <c r="I31" s="1">
        <v>11.28</v>
      </c>
    </row>
    <row r="32" spans="1:9" x14ac:dyDescent="0.3">
      <c r="A32" s="1" t="s">
        <v>11</v>
      </c>
      <c r="B32" s="1">
        <v>34.68</v>
      </c>
      <c r="C32" s="1">
        <v>0.64</v>
      </c>
      <c r="D32" s="1">
        <v>3.38</v>
      </c>
      <c r="E32" s="1">
        <v>94.51</v>
      </c>
      <c r="F32" s="1">
        <v>133.21</v>
      </c>
      <c r="G32" s="1"/>
      <c r="H32" s="1"/>
      <c r="I32" s="1"/>
    </row>
    <row r="33" spans="1:9" x14ac:dyDescent="0.3">
      <c r="A33" s="1" t="s">
        <v>24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9" x14ac:dyDescent="0.3">
      <c r="A34" s="1" t="s">
        <v>11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/>
      <c r="H34" s="9"/>
      <c r="I34" s="9"/>
    </row>
    <row r="35" spans="1:9" x14ac:dyDescent="0.3">
      <c r="A35" s="1" t="s">
        <v>25</v>
      </c>
      <c r="B35" s="1">
        <v>2.2799999999999998</v>
      </c>
      <c r="C35" s="1">
        <v>0.03</v>
      </c>
      <c r="D35" s="1">
        <v>3.34</v>
      </c>
      <c r="E35" s="1">
        <v>39.369999999999997</v>
      </c>
      <c r="F35" s="1">
        <v>45.02</v>
      </c>
      <c r="G35" s="14">
        <f>(F35-F36)/F36</f>
        <v>-0.11656200941915223</v>
      </c>
      <c r="H35" s="14">
        <f>F35/$F$55</f>
        <v>1.2075597208289298E-2</v>
      </c>
      <c r="I35" s="1">
        <v>-5.94</v>
      </c>
    </row>
    <row r="36" spans="1:9" x14ac:dyDescent="0.3">
      <c r="A36" s="1" t="s">
        <v>11</v>
      </c>
      <c r="B36" s="1">
        <v>2.06</v>
      </c>
      <c r="C36" s="1">
        <v>0.03</v>
      </c>
      <c r="D36" s="1">
        <v>3.96</v>
      </c>
      <c r="E36" s="1">
        <v>44.91</v>
      </c>
      <c r="F36" s="1">
        <v>50.96</v>
      </c>
      <c r="G36" s="1"/>
      <c r="H36" s="1"/>
      <c r="I36" s="1"/>
    </row>
    <row r="37" spans="1:9" x14ac:dyDescent="0.3">
      <c r="A37" s="1" t="s">
        <v>26</v>
      </c>
      <c r="B37" s="1">
        <v>20.72</v>
      </c>
      <c r="C37" s="1">
        <v>1.66</v>
      </c>
      <c r="D37" s="1">
        <v>0.41</v>
      </c>
      <c r="E37" s="1">
        <v>35.200000000000003</v>
      </c>
      <c r="F37" s="1">
        <v>57.99</v>
      </c>
      <c r="G37" s="14">
        <f>(F37-F38)/F38</f>
        <v>-4.0536068828590267E-2</v>
      </c>
      <c r="H37" s="14">
        <f>F37/$F$55</f>
        <v>1.5554506488420621E-2</v>
      </c>
      <c r="I37" s="1">
        <v>-2.4500000000000002</v>
      </c>
    </row>
    <row r="38" spans="1:9" x14ac:dyDescent="0.3">
      <c r="A38" s="1" t="s">
        <v>11</v>
      </c>
      <c r="B38" s="1">
        <v>23.7</v>
      </c>
      <c r="C38" s="1">
        <v>0.94</v>
      </c>
      <c r="D38" s="1">
        <v>0.1</v>
      </c>
      <c r="E38" s="1">
        <v>35.700000000000003</v>
      </c>
      <c r="F38" s="1">
        <v>60.44</v>
      </c>
      <c r="G38" s="1"/>
      <c r="H38" s="1"/>
      <c r="I38" s="1"/>
    </row>
    <row r="39" spans="1:9" x14ac:dyDescent="0.3">
      <c r="A39" s="1" t="s">
        <v>27</v>
      </c>
      <c r="B39" s="1">
        <v>5.56</v>
      </c>
      <c r="C39" s="1">
        <v>3.82</v>
      </c>
      <c r="D39" s="1">
        <v>1.18</v>
      </c>
      <c r="E39" s="9">
        <v>0</v>
      </c>
      <c r="F39" s="1">
        <v>10.56</v>
      </c>
      <c r="G39" s="14">
        <f>(F39-F40)/F40</f>
        <v>0.12820512820512833</v>
      </c>
      <c r="H39" s="14">
        <f>F39/$F$55</f>
        <v>2.8324812643166367E-3</v>
      </c>
      <c r="I39" s="1">
        <v>1.2</v>
      </c>
    </row>
    <row r="40" spans="1:9" x14ac:dyDescent="0.3">
      <c r="A40" s="1" t="s">
        <v>11</v>
      </c>
      <c r="B40" s="1">
        <v>4.8499999999999996</v>
      </c>
      <c r="C40" s="1">
        <v>3.45</v>
      </c>
      <c r="D40" s="1">
        <v>1.06</v>
      </c>
      <c r="E40" s="9">
        <v>0</v>
      </c>
      <c r="F40" s="1">
        <v>9.36</v>
      </c>
      <c r="G40" s="1"/>
      <c r="H40" s="1"/>
      <c r="I40" s="1"/>
    </row>
    <row r="41" spans="1:9" x14ac:dyDescent="0.3">
      <c r="A41" s="1" t="s">
        <v>28</v>
      </c>
      <c r="B41" s="1">
        <v>5.31</v>
      </c>
      <c r="C41" s="1">
        <v>0.15</v>
      </c>
      <c r="D41" s="1">
        <v>0.45</v>
      </c>
      <c r="E41" s="1">
        <v>75.47</v>
      </c>
      <c r="F41" s="1">
        <v>81.38</v>
      </c>
      <c r="G41" s="14">
        <f>(F41-F42)/F42</f>
        <v>0.68244779822203849</v>
      </c>
      <c r="H41" s="14">
        <f>F41/$F$55</f>
        <v>2.1828345197924988E-2</v>
      </c>
      <c r="I41" s="1">
        <v>33.01</v>
      </c>
    </row>
    <row r="42" spans="1:9" x14ac:dyDescent="0.3">
      <c r="A42" s="1" t="s">
        <v>11</v>
      </c>
      <c r="B42" s="1">
        <v>4.41</v>
      </c>
      <c r="C42" s="1">
        <v>0.15</v>
      </c>
      <c r="D42" s="1">
        <v>0.63</v>
      </c>
      <c r="E42" s="1">
        <v>43.18</v>
      </c>
      <c r="F42" s="1">
        <v>48.37</v>
      </c>
      <c r="G42" s="1"/>
      <c r="H42" s="1"/>
      <c r="I42" s="1"/>
    </row>
    <row r="43" spans="1:9" x14ac:dyDescent="0.3">
      <c r="A43" s="1" t="s">
        <v>29</v>
      </c>
      <c r="B43" s="1">
        <v>3.89</v>
      </c>
      <c r="C43" s="1">
        <v>0.01</v>
      </c>
      <c r="D43" s="9">
        <v>0</v>
      </c>
      <c r="E43" s="1">
        <v>1.52</v>
      </c>
      <c r="F43" s="1">
        <v>5.42</v>
      </c>
      <c r="G43" s="14">
        <f>(F43-F44)/F44</f>
        <v>0.24311926605504577</v>
      </c>
      <c r="H43" s="14">
        <f>F43/$F$55</f>
        <v>1.4537924671019101E-3</v>
      </c>
      <c r="I43" s="1">
        <v>1.06</v>
      </c>
    </row>
    <row r="44" spans="1:9" x14ac:dyDescent="0.3">
      <c r="A44" s="1" t="s">
        <v>11</v>
      </c>
      <c r="B44" s="1">
        <v>3.6</v>
      </c>
      <c r="C44" s="1">
        <v>0.01</v>
      </c>
      <c r="D44" s="9">
        <v>0</v>
      </c>
      <c r="E44" s="1">
        <v>0.75</v>
      </c>
      <c r="F44" s="1">
        <v>4.3600000000000003</v>
      </c>
      <c r="G44" s="1"/>
      <c r="H44" s="1"/>
      <c r="I44" s="1"/>
    </row>
    <row r="45" spans="1:9" x14ac:dyDescent="0.3">
      <c r="A45" s="1" t="s">
        <v>30</v>
      </c>
      <c r="B45" s="1">
        <v>58.32</v>
      </c>
      <c r="C45" s="9">
        <v>0</v>
      </c>
      <c r="D45" s="1">
        <v>9.36</v>
      </c>
      <c r="E45" s="1">
        <v>400.47</v>
      </c>
      <c r="F45" s="1">
        <v>468.15</v>
      </c>
      <c r="G45" s="14">
        <f>(F45-F46)/F46</f>
        <v>0.11700985421488383</v>
      </c>
      <c r="H45" s="14">
        <f>F45/$F$55</f>
        <v>0.12557065377744633</v>
      </c>
      <c r="I45" s="1">
        <v>49.04</v>
      </c>
    </row>
    <row r="46" spans="1:9" x14ac:dyDescent="0.3">
      <c r="A46" s="1" t="s">
        <v>11</v>
      </c>
      <c r="B46" s="1">
        <v>52.56</v>
      </c>
      <c r="C46" s="9">
        <v>0</v>
      </c>
      <c r="D46" s="1">
        <v>8.06</v>
      </c>
      <c r="E46" s="1">
        <v>358.49</v>
      </c>
      <c r="F46" s="1">
        <v>419.11</v>
      </c>
      <c r="G46" s="1"/>
      <c r="H46" s="1"/>
      <c r="I46" s="1"/>
    </row>
    <row r="47" spans="1:9" x14ac:dyDescent="0.3">
      <c r="A47" s="1" t="s">
        <v>31</v>
      </c>
      <c r="B47" s="1">
        <v>97.14</v>
      </c>
      <c r="C47" s="1">
        <v>13.29</v>
      </c>
      <c r="D47" s="1">
        <v>13.21</v>
      </c>
      <c r="E47" s="1">
        <v>243.45</v>
      </c>
      <c r="F47" s="1">
        <v>367.09</v>
      </c>
      <c r="G47" s="14">
        <f>(F47-F48)/F48</f>
        <v>-4.6222199127000679E-2</v>
      </c>
      <c r="H47" s="14">
        <f>F47/$F$55</f>
        <v>9.8463593496022156E-2</v>
      </c>
      <c r="I47" s="1">
        <v>-17.79</v>
      </c>
    </row>
    <row r="48" spans="1:9" x14ac:dyDescent="0.3">
      <c r="A48" s="1" t="s">
        <v>11</v>
      </c>
      <c r="B48" s="1">
        <v>95.55</v>
      </c>
      <c r="C48" s="1">
        <v>16.98</v>
      </c>
      <c r="D48" s="1">
        <v>17.32</v>
      </c>
      <c r="E48" s="1">
        <v>255.03</v>
      </c>
      <c r="F48" s="1">
        <v>384.88</v>
      </c>
      <c r="G48" s="1"/>
      <c r="H48" s="1"/>
      <c r="I48" s="1"/>
    </row>
    <row r="49" spans="1:9" x14ac:dyDescent="0.3">
      <c r="A49" s="1" t="s">
        <v>32</v>
      </c>
      <c r="B49" s="1">
        <v>40.96</v>
      </c>
      <c r="C49" s="1">
        <v>0.66</v>
      </c>
      <c r="D49" s="1">
        <v>6.41</v>
      </c>
      <c r="E49" s="1">
        <v>53.85</v>
      </c>
      <c r="F49" s="1">
        <v>101.88</v>
      </c>
      <c r="G49" s="14">
        <f>(F49-F50)/F50</f>
        <v>-8.3235849905516066E-2</v>
      </c>
      <c r="H49" s="14">
        <f>F49/$F$55</f>
        <v>2.732700674323664E-2</v>
      </c>
      <c r="I49" s="1">
        <v>-9.25</v>
      </c>
    </row>
    <row r="50" spans="1:9" x14ac:dyDescent="0.3">
      <c r="A50" s="1" t="s">
        <v>11</v>
      </c>
      <c r="B50" s="1">
        <v>42.14</v>
      </c>
      <c r="C50" s="1">
        <v>0.72</v>
      </c>
      <c r="D50" s="1">
        <v>7.85</v>
      </c>
      <c r="E50" s="1">
        <v>60.42</v>
      </c>
      <c r="F50" s="1">
        <v>111.13</v>
      </c>
      <c r="G50" s="1"/>
      <c r="H50" s="1"/>
      <c r="I50" s="1"/>
    </row>
    <row r="51" spans="1:9" x14ac:dyDescent="0.3">
      <c r="A51" s="1" t="s">
        <v>33</v>
      </c>
      <c r="B51" s="1">
        <v>48.6</v>
      </c>
      <c r="C51" s="1">
        <v>50.5</v>
      </c>
      <c r="D51" s="1">
        <v>26.54</v>
      </c>
      <c r="E51" s="1">
        <v>69.45</v>
      </c>
      <c r="F51" s="1">
        <v>195.09</v>
      </c>
      <c r="G51" s="14">
        <f>(F51-F52)/F52</f>
        <v>-8.2354735397285571E-3</v>
      </c>
      <c r="H51" s="14">
        <f>F51/$F$55</f>
        <v>5.2328481993895136E-2</v>
      </c>
      <c r="I51" s="1">
        <v>-1.62</v>
      </c>
    </row>
    <row r="52" spans="1:9" x14ac:dyDescent="0.3">
      <c r="A52" s="1" t="s">
        <v>11</v>
      </c>
      <c r="B52" s="1">
        <v>49.06</v>
      </c>
      <c r="C52" s="1">
        <v>56.1</v>
      </c>
      <c r="D52" s="1">
        <v>21.14</v>
      </c>
      <c r="E52" s="1">
        <v>70.41</v>
      </c>
      <c r="F52" s="1">
        <v>196.71</v>
      </c>
      <c r="G52" s="1"/>
      <c r="H52" s="1"/>
      <c r="I52" s="1"/>
    </row>
    <row r="53" spans="1:9" x14ac:dyDescent="0.3">
      <c r="A53" s="1" t="s">
        <v>34</v>
      </c>
      <c r="B53" s="1">
        <v>1.07</v>
      </c>
      <c r="C53" s="1">
        <v>0.01</v>
      </c>
      <c r="D53" s="1">
        <v>0.42</v>
      </c>
      <c r="E53" s="1">
        <v>14.08</v>
      </c>
      <c r="F53" s="1">
        <v>15.58</v>
      </c>
      <c r="G53" s="14">
        <f>(F53-F54)/F54</f>
        <v>-1.0793650793650789E-2</v>
      </c>
      <c r="H53" s="14">
        <f>F53/$F$55</f>
        <v>4.1789827744368561E-3</v>
      </c>
      <c r="I53" s="1">
        <v>-0.17</v>
      </c>
    </row>
    <row r="54" spans="1:9" x14ac:dyDescent="0.3">
      <c r="A54" s="1" t="s">
        <v>11</v>
      </c>
      <c r="B54" s="1">
        <v>0.6</v>
      </c>
      <c r="C54" s="1">
        <v>0.02</v>
      </c>
      <c r="D54" s="1">
        <v>0.28999999999999998</v>
      </c>
      <c r="E54" s="1">
        <v>14.84</v>
      </c>
      <c r="F54" s="1">
        <v>15.75</v>
      </c>
      <c r="G54" s="1"/>
      <c r="H54" s="1"/>
      <c r="I54" s="1"/>
    </row>
    <row r="55" spans="1:9" x14ac:dyDescent="0.3">
      <c r="A55" s="3" t="s">
        <v>35</v>
      </c>
      <c r="B55" s="10">
        <f t="shared" ref="B55:F56" si="0">SUM(B5+B7+B9+B11+B13+B15+B17+B19+B21+B23+B25+B27+B29+B31+B33+B35+B37+B39+B41+B43+B45+B47+B49+B51+B53)</f>
        <v>633.24000000000012</v>
      </c>
      <c r="C55" s="10">
        <f t="shared" si="0"/>
        <v>131.62</v>
      </c>
      <c r="D55" s="10">
        <f t="shared" si="0"/>
        <v>160.22999999999999</v>
      </c>
      <c r="E55" s="10">
        <f t="shared" si="0"/>
        <v>2803.0899999999997</v>
      </c>
      <c r="F55" s="10">
        <f t="shared" si="0"/>
        <v>3728.1800000000007</v>
      </c>
      <c r="G55" s="15">
        <f>(F55-F56)/F56</f>
        <v>-4.9917687293262604E-2</v>
      </c>
      <c r="H55" s="15">
        <f>F55/$F$55</f>
        <v>1</v>
      </c>
      <c r="I55" s="10">
        <f t="shared" ref="I55" si="1">SUM(I5+I7+I9+I11+I13+I15+I17+I19+I21+I23+I25+I27+I29+I31+I33+I35+I37+I39+I41+I43+I45+I47+I49+I51+I53)</f>
        <v>-195.88000000000002</v>
      </c>
    </row>
    <row r="56" spans="1:9" x14ac:dyDescent="0.3">
      <c r="A56" s="1" t="s">
        <v>36</v>
      </c>
      <c r="B56" s="9">
        <f t="shared" si="0"/>
        <v>575.64000000000021</v>
      </c>
      <c r="C56" s="9">
        <f t="shared" si="0"/>
        <v>136.36000000000001</v>
      </c>
      <c r="D56" s="9">
        <f t="shared" si="0"/>
        <v>146.24999999999997</v>
      </c>
      <c r="E56" s="9">
        <f t="shared" si="0"/>
        <v>3065.81</v>
      </c>
      <c r="F56" s="9">
        <f t="shared" si="0"/>
        <v>3924.0600000000009</v>
      </c>
      <c r="G56" s="1"/>
      <c r="H56" s="1"/>
      <c r="I56" s="1"/>
    </row>
    <row r="57" spans="1:9" x14ac:dyDescent="0.3">
      <c r="A57" s="1" t="s">
        <v>37</v>
      </c>
      <c r="B57" s="14">
        <f>(B55-B56)/B56</f>
        <v>0.10006253908692914</v>
      </c>
      <c r="C57" s="14">
        <f>(C55-C56)/C56</f>
        <v>-3.4760926958052281E-2</v>
      </c>
      <c r="D57" s="14">
        <f>(D55-D56)/D56</f>
        <v>9.5589743589743731E-2</v>
      </c>
      <c r="E57" s="14">
        <f>(E55-E56)/E56</f>
        <v>-8.5693503511307043E-2</v>
      </c>
      <c r="F57" s="14">
        <f>(F55-F56)/F56</f>
        <v>-4.9917687293262604E-2</v>
      </c>
      <c r="G57" s="1"/>
      <c r="H57" s="1"/>
      <c r="I57" s="1"/>
    </row>
    <row r="58" spans="1:9" x14ac:dyDescent="0.3">
      <c r="A58" s="1" t="s">
        <v>46</v>
      </c>
      <c r="B58" s="23">
        <v>0.1699</v>
      </c>
      <c r="C58" s="23">
        <v>3.5299999999999998E-2</v>
      </c>
      <c r="D58" s="23">
        <v>4.3799999999999999E-2</v>
      </c>
      <c r="E58" s="23">
        <v>0.75190000000000001</v>
      </c>
      <c r="F58" s="24">
        <v>1</v>
      </c>
      <c r="G58" s="1"/>
      <c r="H58" s="1"/>
      <c r="I58" s="1"/>
    </row>
    <row r="59" spans="1:9" x14ac:dyDescent="0.3">
      <c r="A59" s="1" t="s">
        <v>47</v>
      </c>
      <c r="B59" s="23">
        <v>0.1467</v>
      </c>
      <c r="C59" s="23">
        <v>3.4700000000000002E-2</v>
      </c>
      <c r="D59" s="23">
        <v>3.73E-2</v>
      </c>
      <c r="E59" s="23">
        <v>0.78129999999999999</v>
      </c>
      <c r="F59" s="24">
        <v>1</v>
      </c>
      <c r="G59" s="1"/>
      <c r="H59" s="1"/>
      <c r="I59" s="1"/>
    </row>
    <row r="60" spans="1:9" ht="15" thickBot="1" x14ac:dyDescent="0.35"/>
    <row r="61" spans="1:9" ht="15.6" thickBot="1" x14ac:dyDescent="0.35">
      <c r="A61" s="17"/>
      <c r="B61" s="4"/>
      <c r="C61" s="4"/>
      <c r="D61" s="4"/>
      <c r="E61" s="4"/>
      <c r="F61" s="4"/>
      <c r="G61" s="4"/>
      <c r="H61" s="4"/>
      <c r="I61" s="4"/>
    </row>
    <row r="62" spans="1:9" ht="15.6" thickBot="1" x14ac:dyDescent="0.35">
      <c r="A62" s="17"/>
      <c r="B62" s="4"/>
      <c r="C62" s="4"/>
      <c r="D62" s="4"/>
      <c r="E62" s="4"/>
      <c r="F62" s="4"/>
      <c r="G62" s="4"/>
      <c r="H62" s="4"/>
      <c r="I62" s="4"/>
    </row>
    <row r="63" spans="1:9" ht="15.6" thickBot="1" x14ac:dyDescent="0.35">
      <c r="A63" s="17"/>
      <c r="B63" s="4"/>
      <c r="C63" s="4"/>
      <c r="D63" s="4"/>
      <c r="E63" s="4"/>
      <c r="F63" s="4"/>
      <c r="G63" s="4"/>
      <c r="H63" s="4"/>
      <c r="I63" s="4"/>
    </row>
    <row r="64" spans="1:9" ht="15.6" thickBot="1" x14ac:dyDescent="0.35">
      <c r="A64" s="17"/>
      <c r="B64" s="4"/>
      <c r="C64" s="4"/>
      <c r="D64" s="4"/>
      <c r="E64" s="4"/>
      <c r="F64" s="4"/>
      <c r="G64" s="4"/>
      <c r="H64" s="4"/>
      <c r="I64" s="4"/>
    </row>
    <row r="65" spans="1:9" ht="15.6" thickBot="1" x14ac:dyDescent="0.35">
      <c r="A65" s="5"/>
      <c r="B65" s="6"/>
      <c r="C65" s="6"/>
      <c r="D65" s="6"/>
      <c r="E65" s="6"/>
      <c r="F65" s="6"/>
      <c r="G65" s="19"/>
      <c r="H65" s="19"/>
      <c r="I65" s="20"/>
    </row>
  </sheetData>
  <mergeCells count="1">
    <mergeCell ref="A2:I2"/>
  </mergeCells>
  <pageMargins left="0.75" right="0.75" top="1" bottom="1" header="0.5" footer="0.5"/>
  <pageSetup paperSize="9" scale="7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9"/>
  <sheetViews>
    <sheetView workbookViewId="0">
      <selection activeCell="M21" sqref="M21"/>
    </sheetView>
  </sheetViews>
  <sheetFormatPr defaultRowHeight="14.4" x14ac:dyDescent="0.3"/>
  <cols>
    <col min="1" max="1" width="37.5546875" customWidth="1"/>
    <col min="2" max="2" width="11.6640625" customWidth="1"/>
    <col min="3" max="3" width="12.33203125" customWidth="1"/>
    <col min="4" max="4" width="14.21875" customWidth="1"/>
    <col min="5" max="5" width="11.44140625" customWidth="1"/>
    <col min="8" max="8" width="10.77734375" customWidth="1"/>
  </cols>
  <sheetData>
    <row r="1" spans="1:8" ht="36" customHeight="1" x14ac:dyDescent="0.3">
      <c r="A1" s="33" t="s">
        <v>0</v>
      </c>
      <c r="B1" s="33"/>
      <c r="C1" s="33"/>
      <c r="D1" s="33"/>
      <c r="E1" s="33"/>
      <c r="F1" s="33"/>
      <c r="G1" s="33"/>
      <c r="H1" s="33"/>
    </row>
    <row r="2" spans="1:8" ht="43.2" x14ac:dyDescent="0.3">
      <c r="A2" s="2"/>
      <c r="B2" s="2" t="s">
        <v>52</v>
      </c>
      <c r="C2" s="2" t="s">
        <v>53</v>
      </c>
      <c r="D2" s="2" t="s">
        <v>54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 s="3" t="s">
        <v>9</v>
      </c>
      <c r="B3" s="1"/>
      <c r="C3" s="1"/>
      <c r="D3" s="1"/>
      <c r="E3" s="1"/>
      <c r="F3" s="1"/>
      <c r="G3" s="1"/>
      <c r="H3" s="1"/>
    </row>
    <row r="4" spans="1:8" x14ac:dyDescent="0.3">
      <c r="A4" s="1" t="s">
        <v>10</v>
      </c>
      <c r="B4" s="9">
        <v>0</v>
      </c>
      <c r="C4" s="9">
        <v>0</v>
      </c>
      <c r="D4" s="1">
        <v>37.93</v>
      </c>
      <c r="E4" s="1">
        <v>37.93</v>
      </c>
      <c r="F4" s="14">
        <f>(E4-E5)/E5</f>
        <v>0.67831858407079637</v>
      </c>
      <c r="G4" s="14">
        <f>E4/$E$65</f>
        <v>1.2888226827355528E-3</v>
      </c>
      <c r="H4" s="1">
        <v>15.33</v>
      </c>
    </row>
    <row r="5" spans="1:8" x14ac:dyDescent="0.3">
      <c r="A5" s="1" t="s">
        <v>11</v>
      </c>
      <c r="B5" s="9">
        <v>0</v>
      </c>
      <c r="C5" s="9">
        <v>0</v>
      </c>
      <c r="D5" s="1">
        <v>22.6</v>
      </c>
      <c r="E5" s="1">
        <v>22.6</v>
      </c>
      <c r="F5" s="1"/>
      <c r="G5" s="1"/>
      <c r="H5" s="1"/>
    </row>
    <row r="6" spans="1:8" x14ac:dyDescent="0.3">
      <c r="A6" s="1" t="s">
        <v>12</v>
      </c>
      <c r="B6" s="1">
        <v>1850</v>
      </c>
      <c r="C6" s="1">
        <v>12.23</v>
      </c>
      <c r="D6" s="1">
        <v>772.18</v>
      </c>
      <c r="E6" s="1">
        <v>2634.41</v>
      </c>
      <c r="F6" s="14">
        <f>(E6-E7)/E7</f>
        <v>-4.8241652636979195E-2</v>
      </c>
      <c r="G6" s="14">
        <f>E6/$E$65</f>
        <v>8.9514562710924533E-2</v>
      </c>
      <c r="H6" s="1">
        <v>-133.53</v>
      </c>
    </row>
    <row r="7" spans="1:8" x14ac:dyDescent="0.3">
      <c r="A7" s="1" t="s">
        <v>11</v>
      </c>
      <c r="B7" s="1">
        <v>2335.9699999999998</v>
      </c>
      <c r="C7" s="1">
        <v>9.81</v>
      </c>
      <c r="D7" s="1">
        <v>422.16</v>
      </c>
      <c r="E7" s="1">
        <v>2767.94</v>
      </c>
      <c r="F7" s="1"/>
      <c r="G7" s="1"/>
      <c r="H7" s="1"/>
    </row>
    <row r="8" spans="1:8" x14ac:dyDescent="0.3">
      <c r="A8" s="1" t="s">
        <v>13</v>
      </c>
      <c r="B8" s="1">
        <v>405.59</v>
      </c>
      <c r="C8" s="9">
        <v>0</v>
      </c>
      <c r="D8" s="1">
        <v>67.16</v>
      </c>
      <c r="E8" s="1">
        <v>472.75</v>
      </c>
      <c r="F8" s="14">
        <f>(E8-E9)/E9</f>
        <v>6.7640006569223194</v>
      </c>
      <c r="G8" s="14">
        <f>E8/$E$65</f>
        <v>1.6063562437733526E-2</v>
      </c>
      <c r="H8" s="1">
        <v>411.86</v>
      </c>
    </row>
    <row r="9" spans="1:8" x14ac:dyDescent="0.3">
      <c r="A9" s="1" t="s">
        <v>11</v>
      </c>
      <c r="B9" s="9">
        <v>0</v>
      </c>
      <c r="C9" s="9">
        <v>0</v>
      </c>
      <c r="D9" s="1">
        <v>60.89</v>
      </c>
      <c r="E9" s="1">
        <v>60.89</v>
      </c>
      <c r="F9" s="1"/>
      <c r="G9" s="1"/>
      <c r="H9" s="1"/>
    </row>
    <row r="10" spans="1:8" x14ac:dyDescent="0.3">
      <c r="A10" s="1" t="s">
        <v>72</v>
      </c>
      <c r="B10" s="9">
        <v>0</v>
      </c>
      <c r="C10" s="9">
        <v>0</v>
      </c>
      <c r="D10" s="1">
        <v>1.82</v>
      </c>
      <c r="E10" s="1">
        <v>1.82</v>
      </c>
      <c r="F10" s="14">
        <f>(E10-E11)/E11</f>
        <v>-0.34532374100719415</v>
      </c>
      <c r="G10" s="14">
        <f>E10/$E$65</f>
        <v>6.1841742224590199E-5</v>
      </c>
      <c r="H10" s="1">
        <v>-0.96</v>
      </c>
    </row>
    <row r="11" spans="1:8" x14ac:dyDescent="0.3">
      <c r="A11" s="1" t="s">
        <v>11</v>
      </c>
      <c r="B11" s="9">
        <v>0</v>
      </c>
      <c r="C11" s="9">
        <v>0</v>
      </c>
      <c r="D11" s="1">
        <v>2.78</v>
      </c>
      <c r="E11" s="1">
        <v>2.78</v>
      </c>
      <c r="F11" s="1"/>
      <c r="G11" s="1"/>
      <c r="H11" s="1"/>
    </row>
    <row r="12" spans="1:8" x14ac:dyDescent="0.3">
      <c r="A12" s="1" t="s">
        <v>14</v>
      </c>
      <c r="B12" s="1">
        <v>343.33</v>
      </c>
      <c r="C12" s="9">
        <v>0</v>
      </c>
      <c r="D12" s="1">
        <v>245.81</v>
      </c>
      <c r="E12" s="1">
        <v>589.14</v>
      </c>
      <c r="F12" s="14">
        <f>(E12-E13)/E13</f>
        <v>-0.37011931745285043</v>
      </c>
      <c r="G12" s="14">
        <f>E12/$E$65</f>
        <v>2.0018375831975313E-2</v>
      </c>
      <c r="H12" s="1">
        <v>-346.18</v>
      </c>
    </row>
    <row r="13" spans="1:8" x14ac:dyDescent="0.3">
      <c r="A13" s="1" t="s">
        <v>11</v>
      </c>
      <c r="B13" s="1">
        <v>721.51</v>
      </c>
      <c r="C13" s="9">
        <v>0</v>
      </c>
      <c r="D13" s="1">
        <v>213.81</v>
      </c>
      <c r="E13" s="1">
        <v>935.32</v>
      </c>
      <c r="F13" s="1"/>
      <c r="G13" s="1"/>
      <c r="H13" s="1"/>
    </row>
    <row r="14" spans="1:8" x14ac:dyDescent="0.3">
      <c r="A14" s="1" t="s">
        <v>15</v>
      </c>
      <c r="B14" s="9">
        <v>0</v>
      </c>
      <c r="C14" s="9">
        <v>0</v>
      </c>
      <c r="D14" s="1">
        <v>96.49</v>
      </c>
      <c r="E14" s="1">
        <v>96.49</v>
      </c>
      <c r="F14" s="14">
        <f>(E14-E15)/E15</f>
        <v>1.3228213769860375</v>
      </c>
      <c r="G14" s="14">
        <f>E14/$E$65</f>
        <v>3.2786317072806088E-3</v>
      </c>
      <c r="H14" s="1">
        <v>54.95</v>
      </c>
    </row>
    <row r="15" spans="1:8" x14ac:dyDescent="0.3">
      <c r="A15" s="1" t="s">
        <v>11</v>
      </c>
      <c r="B15" s="9">
        <v>0</v>
      </c>
      <c r="C15" s="9">
        <v>0</v>
      </c>
      <c r="D15" s="1">
        <v>41.54</v>
      </c>
      <c r="E15" s="1">
        <v>41.54</v>
      </c>
      <c r="F15" s="1"/>
      <c r="G15" s="1"/>
      <c r="H15" s="1"/>
    </row>
    <row r="16" spans="1:8" x14ac:dyDescent="0.3">
      <c r="A16" s="1" t="s">
        <v>16</v>
      </c>
      <c r="B16" s="1">
        <v>2668.28</v>
      </c>
      <c r="C16" s="1">
        <v>72.39</v>
      </c>
      <c r="D16" s="1">
        <v>202.87</v>
      </c>
      <c r="E16" s="1">
        <v>2943.54</v>
      </c>
      <c r="F16" s="14">
        <f>(E16-E17)/E17</f>
        <v>0.20747240305689216</v>
      </c>
      <c r="G16" s="14">
        <f>E16/$E$65</f>
        <v>0.10001848456470891</v>
      </c>
      <c r="H16" s="1">
        <v>505.77</v>
      </c>
    </row>
    <row r="17" spans="1:8" x14ac:dyDescent="0.3">
      <c r="A17" s="1" t="s">
        <v>11</v>
      </c>
      <c r="B17" s="1">
        <v>2261.1</v>
      </c>
      <c r="C17" s="1">
        <v>59.44</v>
      </c>
      <c r="D17" s="1">
        <v>117.23</v>
      </c>
      <c r="E17" s="1">
        <v>2437.77</v>
      </c>
      <c r="F17" s="1"/>
      <c r="G17" s="1"/>
      <c r="H17" s="1"/>
    </row>
    <row r="18" spans="1:8" x14ac:dyDescent="0.3">
      <c r="A18" s="1" t="s">
        <v>17</v>
      </c>
      <c r="B18" s="1">
        <v>1166.79</v>
      </c>
      <c r="C18" s="1">
        <v>49.4</v>
      </c>
      <c r="D18" s="1">
        <v>508.29</v>
      </c>
      <c r="E18" s="1">
        <v>1724.48</v>
      </c>
      <c r="F18" s="14">
        <f>(E18-E19)/E19</f>
        <v>0.39473641642807455</v>
      </c>
      <c r="G18" s="14">
        <f>E18/$E$65</f>
        <v>5.859607012717654E-2</v>
      </c>
      <c r="H18" s="1">
        <v>488.06</v>
      </c>
    </row>
    <row r="19" spans="1:8" x14ac:dyDescent="0.3">
      <c r="A19" s="1" t="s">
        <v>11</v>
      </c>
      <c r="B19" s="1">
        <v>873.57</v>
      </c>
      <c r="C19" s="1">
        <v>48.29</v>
      </c>
      <c r="D19" s="1">
        <v>314.56</v>
      </c>
      <c r="E19" s="1">
        <v>1236.42</v>
      </c>
      <c r="F19" s="1"/>
      <c r="G19" s="1"/>
      <c r="H19" s="1"/>
    </row>
    <row r="20" spans="1:8" x14ac:dyDescent="0.3">
      <c r="A20" s="1" t="s">
        <v>18</v>
      </c>
      <c r="B20" s="1">
        <v>941.54</v>
      </c>
      <c r="C20" s="1">
        <v>34.86</v>
      </c>
      <c r="D20" s="1">
        <v>380.33</v>
      </c>
      <c r="E20" s="1">
        <v>1356.73</v>
      </c>
      <c r="F20" s="14">
        <f>(E20-E21)/E21</f>
        <v>0.11147248209984756</v>
      </c>
      <c r="G20" s="14">
        <f>E20/$E$65</f>
        <v>4.6100300510092451E-2</v>
      </c>
      <c r="H20" s="1">
        <v>136.07</v>
      </c>
    </row>
    <row r="21" spans="1:8" x14ac:dyDescent="0.3">
      <c r="A21" s="1" t="s">
        <v>11</v>
      </c>
      <c r="B21" s="1">
        <v>824.74</v>
      </c>
      <c r="C21" s="1">
        <v>30.77</v>
      </c>
      <c r="D21" s="1">
        <v>365.15</v>
      </c>
      <c r="E21" s="1">
        <v>1220.6600000000001</v>
      </c>
      <c r="F21" s="1"/>
      <c r="G21" s="1"/>
      <c r="H21" s="1"/>
    </row>
    <row r="22" spans="1:8" x14ac:dyDescent="0.3">
      <c r="A22" s="1" t="s">
        <v>19</v>
      </c>
      <c r="B22" s="9">
        <v>0</v>
      </c>
      <c r="C22" s="9">
        <v>0</v>
      </c>
      <c r="D22" s="1">
        <v>31.6</v>
      </c>
      <c r="E22" s="1">
        <v>31.6</v>
      </c>
      <c r="F22" s="14">
        <f>(E22-E23)/E23</f>
        <v>0.21072796934865901</v>
      </c>
      <c r="G22" s="14">
        <f>E22/$E$65</f>
        <v>1.0737357441192583E-3</v>
      </c>
      <c r="H22" s="1">
        <v>5.5</v>
      </c>
    </row>
    <row r="23" spans="1:8" x14ac:dyDescent="0.3">
      <c r="A23" s="1" t="s">
        <v>11</v>
      </c>
      <c r="B23" s="9">
        <v>0</v>
      </c>
      <c r="C23" s="9">
        <v>0</v>
      </c>
      <c r="D23" s="1">
        <v>26.1</v>
      </c>
      <c r="E23" s="1">
        <v>26.1</v>
      </c>
      <c r="F23" s="1"/>
      <c r="G23" s="1"/>
      <c r="H23" s="1"/>
    </row>
    <row r="24" spans="1:8" x14ac:dyDescent="0.3">
      <c r="A24" s="1" t="s">
        <v>20</v>
      </c>
      <c r="B24" s="1">
        <v>514.66</v>
      </c>
      <c r="C24" s="9">
        <v>0</v>
      </c>
      <c r="D24" s="9">
        <v>0</v>
      </c>
      <c r="E24" s="1">
        <v>514.66</v>
      </c>
      <c r="F24" s="1">
        <v>0</v>
      </c>
      <c r="G24" s="14">
        <f>E24/$E$65</f>
        <v>1.7487621457861313E-2</v>
      </c>
      <c r="H24" s="1">
        <v>514.66</v>
      </c>
    </row>
    <row r="25" spans="1:8" x14ac:dyDescent="0.3">
      <c r="A25" s="1" t="s">
        <v>11</v>
      </c>
      <c r="B25" s="9">
        <v>0</v>
      </c>
      <c r="C25" s="9">
        <v>0</v>
      </c>
      <c r="D25" s="9">
        <v>0</v>
      </c>
      <c r="E25" s="1">
        <v>0</v>
      </c>
      <c r="F25" s="1"/>
      <c r="G25" s="1"/>
      <c r="H25" s="1"/>
    </row>
    <row r="26" spans="1:8" x14ac:dyDescent="0.3">
      <c r="A26" s="1" t="s">
        <v>21</v>
      </c>
      <c r="B26" s="9">
        <v>0</v>
      </c>
      <c r="C26" s="9">
        <v>0</v>
      </c>
      <c r="D26" s="1">
        <v>52.08</v>
      </c>
      <c r="E26" s="1">
        <v>52.08</v>
      </c>
      <c r="F26" s="14">
        <f>(E26-E27)/E27</f>
        <v>2.1978021978021928E-2</v>
      </c>
      <c r="G26" s="14">
        <f>E26/$E$65</f>
        <v>1.7696252390421194E-3</v>
      </c>
      <c r="H26" s="1">
        <v>1.1200000000000001</v>
      </c>
    </row>
    <row r="27" spans="1:8" x14ac:dyDescent="0.3">
      <c r="A27" s="1" t="s">
        <v>11</v>
      </c>
      <c r="B27" s="9">
        <v>0</v>
      </c>
      <c r="C27" s="9">
        <v>0</v>
      </c>
      <c r="D27" s="1">
        <v>50.96</v>
      </c>
      <c r="E27" s="1">
        <v>50.96</v>
      </c>
      <c r="F27" s="1"/>
      <c r="G27" s="1"/>
      <c r="H27" s="1"/>
    </row>
    <row r="28" spans="1:8" x14ac:dyDescent="0.3">
      <c r="A28" s="1" t="s">
        <v>22</v>
      </c>
      <c r="B28" s="9">
        <v>0</v>
      </c>
      <c r="C28" s="9">
        <v>0</v>
      </c>
      <c r="D28" s="1">
        <v>0.92</v>
      </c>
      <c r="E28" s="1">
        <v>0.92</v>
      </c>
      <c r="F28" s="14">
        <v>2.2957999999999998</v>
      </c>
      <c r="G28" s="14">
        <f>E28/$E$65</f>
        <v>3.1260660904737901E-5</v>
      </c>
      <c r="H28" s="1">
        <v>1.63</v>
      </c>
    </row>
    <row r="29" spans="1:8" x14ac:dyDescent="0.3">
      <c r="A29" s="1" t="s">
        <v>11</v>
      </c>
      <c r="B29" s="9">
        <v>0</v>
      </c>
      <c r="C29" s="9">
        <v>0</v>
      </c>
      <c r="D29" s="1">
        <v>-0.71</v>
      </c>
      <c r="E29" s="1">
        <v>-0.71</v>
      </c>
      <c r="F29" s="1"/>
      <c r="G29" s="1"/>
      <c r="H29" s="1"/>
    </row>
    <row r="30" spans="1:8" x14ac:dyDescent="0.3">
      <c r="A30" s="1" t="s">
        <v>23</v>
      </c>
      <c r="B30" s="1">
        <v>6.46</v>
      </c>
      <c r="C30" s="9">
        <v>0</v>
      </c>
      <c r="D30" s="1">
        <v>365.42</v>
      </c>
      <c r="E30" s="1">
        <v>371.88</v>
      </c>
      <c r="F30" s="14">
        <f>(E30-E31)/E31</f>
        <v>-0.14055927894615206</v>
      </c>
      <c r="G30" s="14">
        <f>E30/$E$65</f>
        <v>1.2636102801362969E-2</v>
      </c>
      <c r="H30" s="1">
        <v>-60.82</v>
      </c>
    </row>
    <row r="31" spans="1:8" x14ac:dyDescent="0.3">
      <c r="A31" s="1" t="s">
        <v>11</v>
      </c>
      <c r="B31" s="1">
        <v>130.54</v>
      </c>
      <c r="C31" s="9">
        <v>0</v>
      </c>
      <c r="D31" s="1">
        <v>302.16000000000003</v>
      </c>
      <c r="E31" s="1">
        <v>432.7</v>
      </c>
      <c r="F31" s="1"/>
      <c r="G31" s="1"/>
      <c r="H31" s="1"/>
    </row>
    <row r="32" spans="1:8" x14ac:dyDescent="0.3">
      <c r="A32" s="1" t="s">
        <v>24</v>
      </c>
      <c r="B32" s="9">
        <v>0</v>
      </c>
      <c r="C32" s="9">
        <v>0</v>
      </c>
      <c r="D32" s="9">
        <v>0</v>
      </c>
      <c r="E32" s="9">
        <v>0</v>
      </c>
      <c r="F32" s="14">
        <f>(E32-E33)/E33</f>
        <v>-1</v>
      </c>
      <c r="G32" s="14">
        <f>E32/$E$65</f>
        <v>0</v>
      </c>
      <c r="H32" s="1">
        <v>-0.02</v>
      </c>
    </row>
    <row r="33" spans="1:8" x14ac:dyDescent="0.3">
      <c r="A33" s="1" t="s">
        <v>11</v>
      </c>
      <c r="B33" s="9">
        <v>0</v>
      </c>
      <c r="C33" s="9">
        <v>0</v>
      </c>
      <c r="D33" s="1">
        <v>0.02</v>
      </c>
      <c r="E33" s="1">
        <v>0.02</v>
      </c>
      <c r="F33" s="1"/>
      <c r="G33" s="1"/>
      <c r="H33" s="1"/>
    </row>
    <row r="34" spans="1:8" x14ac:dyDescent="0.3">
      <c r="A34" s="1" t="s">
        <v>25</v>
      </c>
      <c r="B34" s="9">
        <v>0</v>
      </c>
      <c r="C34" s="9">
        <v>0</v>
      </c>
      <c r="D34" s="1">
        <v>0.15</v>
      </c>
      <c r="E34" s="1">
        <v>0.15</v>
      </c>
      <c r="F34" s="14">
        <f>(E34-E35)/E35</f>
        <v>-0.5</v>
      </c>
      <c r="G34" s="14">
        <f>E34/$E$65</f>
        <v>5.0968468866420494E-6</v>
      </c>
      <c r="H34" s="1">
        <v>-0.15</v>
      </c>
    </row>
    <row r="35" spans="1:8" x14ac:dyDescent="0.3">
      <c r="A35" s="1" t="s">
        <v>11</v>
      </c>
      <c r="B35" s="9">
        <v>0</v>
      </c>
      <c r="C35" s="9">
        <v>0</v>
      </c>
      <c r="D35" s="1">
        <v>0.3</v>
      </c>
      <c r="E35" s="1">
        <v>0.3</v>
      </c>
      <c r="F35" s="1"/>
      <c r="G35" s="1"/>
      <c r="H35" s="1"/>
    </row>
    <row r="36" spans="1:8" x14ac:dyDescent="0.3">
      <c r="A36" s="1" t="s">
        <v>26</v>
      </c>
      <c r="B36" s="1">
        <v>2842.07</v>
      </c>
      <c r="C36" s="9">
        <v>0</v>
      </c>
      <c r="D36" s="1">
        <v>65.17</v>
      </c>
      <c r="E36" s="1">
        <v>2907.24</v>
      </c>
      <c r="F36" s="14">
        <f>(E36-E37)/E37</f>
        <v>6.80685976281796E-2</v>
      </c>
      <c r="G36" s="14">
        <f>E36/$E$65</f>
        <v>9.8785047618141539E-2</v>
      </c>
      <c r="H36" s="1">
        <v>185.28</v>
      </c>
    </row>
    <row r="37" spans="1:8" x14ac:dyDescent="0.3">
      <c r="A37" s="1" t="s">
        <v>11</v>
      </c>
      <c r="B37" s="1">
        <v>2666.51</v>
      </c>
      <c r="C37" s="9">
        <v>0</v>
      </c>
      <c r="D37" s="1">
        <v>55.45</v>
      </c>
      <c r="E37" s="1">
        <v>2721.96</v>
      </c>
      <c r="F37" s="1"/>
      <c r="G37" s="1"/>
      <c r="H37" s="1"/>
    </row>
    <row r="38" spans="1:8" x14ac:dyDescent="0.3">
      <c r="A38" s="1" t="s">
        <v>27</v>
      </c>
      <c r="B38" s="9">
        <v>0</v>
      </c>
      <c r="C38" s="9">
        <v>0</v>
      </c>
      <c r="D38" s="1">
        <v>6.53</v>
      </c>
      <c r="E38" s="1">
        <v>6.53</v>
      </c>
      <c r="F38" s="14">
        <f>(E38-E39)/E39</f>
        <v>-0.23266745005875436</v>
      </c>
      <c r="G38" s="14">
        <f>E38/$E$65</f>
        <v>2.2188273446515055E-4</v>
      </c>
      <c r="H38" s="1">
        <v>-1.98</v>
      </c>
    </row>
    <row r="39" spans="1:8" x14ac:dyDescent="0.3">
      <c r="A39" s="1" t="s">
        <v>11</v>
      </c>
      <c r="B39" s="9">
        <v>0</v>
      </c>
      <c r="C39" s="9">
        <v>0</v>
      </c>
      <c r="D39" s="1">
        <v>8.51</v>
      </c>
      <c r="E39" s="1">
        <v>8.51</v>
      </c>
      <c r="F39" s="1"/>
      <c r="G39" s="1"/>
      <c r="H39" s="1"/>
    </row>
    <row r="40" spans="1:8" x14ac:dyDescent="0.3">
      <c r="A40" s="1" t="s">
        <v>28</v>
      </c>
      <c r="B40" s="1">
        <v>1936.96</v>
      </c>
      <c r="C40" s="1">
        <v>31.94</v>
      </c>
      <c r="D40" s="1">
        <v>111.66</v>
      </c>
      <c r="E40" s="1">
        <v>2080.56</v>
      </c>
      <c r="F40" s="14">
        <f>(E40-E41)/E41</f>
        <v>0.19717588570047576</v>
      </c>
      <c r="G40" s="14">
        <f>E40/$E$65</f>
        <v>7.0695305056479876E-2</v>
      </c>
      <c r="H40" s="1">
        <v>342.67</v>
      </c>
    </row>
    <row r="41" spans="1:8" x14ac:dyDescent="0.3">
      <c r="A41" s="1" t="s">
        <v>11</v>
      </c>
      <c r="B41" s="1">
        <v>1610.17</v>
      </c>
      <c r="C41" s="1">
        <v>22.52</v>
      </c>
      <c r="D41" s="1">
        <v>105.2</v>
      </c>
      <c r="E41" s="1">
        <v>1737.89</v>
      </c>
      <c r="F41" s="1"/>
      <c r="G41" s="1"/>
      <c r="H41" s="1"/>
    </row>
    <row r="42" spans="1:8" x14ac:dyDescent="0.3">
      <c r="A42" s="1" t="s">
        <v>29</v>
      </c>
      <c r="B42" s="9">
        <v>0</v>
      </c>
      <c r="C42" s="9">
        <v>0</v>
      </c>
      <c r="D42" s="1">
        <v>12.02</v>
      </c>
      <c r="E42" s="1">
        <v>12.02</v>
      </c>
      <c r="F42" s="14">
        <f>(E42-E43)/E43</f>
        <v>0.18892185954500498</v>
      </c>
      <c r="G42" s="14">
        <f>E42/$E$65</f>
        <v>4.0842733051624951E-4</v>
      </c>
      <c r="H42" s="1">
        <v>1.91</v>
      </c>
    </row>
    <row r="43" spans="1:8" x14ac:dyDescent="0.3">
      <c r="A43" s="1" t="s">
        <v>11</v>
      </c>
      <c r="B43" s="9">
        <v>0</v>
      </c>
      <c r="C43" s="9">
        <v>0</v>
      </c>
      <c r="D43" s="1">
        <v>10.11</v>
      </c>
      <c r="E43" s="1">
        <v>10.11</v>
      </c>
      <c r="F43" s="1"/>
      <c r="G43" s="1"/>
      <c r="H43" s="1"/>
    </row>
    <row r="44" spans="1:8" x14ac:dyDescent="0.3">
      <c r="A44" s="1" t="s">
        <v>30</v>
      </c>
      <c r="B44" s="1">
        <v>217.22</v>
      </c>
      <c r="C44" s="1">
        <v>69.64</v>
      </c>
      <c r="D44" s="1">
        <v>260.12</v>
      </c>
      <c r="E44" s="1">
        <v>546.98</v>
      </c>
      <c r="F44" s="14">
        <f>(E44-E45)/E45</f>
        <v>1.0080029368575627</v>
      </c>
      <c r="G44" s="14">
        <f>E44/$E$65</f>
        <v>1.8585822067036455E-2</v>
      </c>
      <c r="H44" s="1">
        <v>274.58</v>
      </c>
    </row>
    <row r="45" spans="1:8" x14ac:dyDescent="0.3">
      <c r="A45" s="1" t="s">
        <v>11</v>
      </c>
      <c r="B45" s="1">
        <v>-0.03</v>
      </c>
      <c r="C45" s="1">
        <v>74.84</v>
      </c>
      <c r="D45" s="1">
        <v>197.59</v>
      </c>
      <c r="E45" s="1">
        <v>272.39999999999998</v>
      </c>
      <c r="F45" s="1"/>
      <c r="G45" s="1"/>
      <c r="H45" s="1"/>
    </row>
    <row r="46" spans="1:8" x14ac:dyDescent="0.3">
      <c r="A46" s="1" t="s">
        <v>31</v>
      </c>
      <c r="B46" s="1">
        <v>3.39</v>
      </c>
      <c r="C46" s="1">
        <v>100.3</v>
      </c>
      <c r="D46" s="1">
        <v>865.69</v>
      </c>
      <c r="E46" s="1">
        <v>969.38</v>
      </c>
      <c r="F46" s="14">
        <f>(E46-E47)/E47</f>
        <v>2.1464473503967296E-2</v>
      </c>
      <c r="G46" s="14">
        <f>E46/$E$65</f>
        <v>3.2938542899820462E-2</v>
      </c>
      <c r="H46" s="1">
        <v>20.37</v>
      </c>
    </row>
    <row r="47" spans="1:8" x14ac:dyDescent="0.3">
      <c r="A47" s="1" t="s">
        <v>11</v>
      </c>
      <c r="B47" s="1">
        <v>16.920000000000002</v>
      </c>
      <c r="C47" s="1">
        <v>100.06</v>
      </c>
      <c r="D47" s="1">
        <v>832.03</v>
      </c>
      <c r="E47" s="1">
        <v>949.01</v>
      </c>
      <c r="F47" s="1"/>
      <c r="G47" s="1"/>
      <c r="H47" s="1"/>
    </row>
    <row r="48" spans="1:8" x14ac:dyDescent="0.3">
      <c r="A48" s="1" t="s">
        <v>32</v>
      </c>
      <c r="B48" s="1">
        <v>1118.08</v>
      </c>
      <c r="C48" s="9">
        <v>0</v>
      </c>
      <c r="D48" s="1">
        <v>373.18</v>
      </c>
      <c r="E48" s="1">
        <v>1491.26</v>
      </c>
      <c r="F48" s="14">
        <f>(E48-E49)/E49</f>
        <v>3.1711232938017457</v>
      </c>
      <c r="G48" s="14">
        <f>E48/$E$65</f>
        <v>5.0671492587825481E-2</v>
      </c>
      <c r="H48" s="1">
        <v>1133.74</v>
      </c>
    </row>
    <row r="49" spans="1:8" x14ac:dyDescent="0.3">
      <c r="A49" s="1" t="s">
        <v>11</v>
      </c>
      <c r="B49" s="1">
        <v>5.65</v>
      </c>
      <c r="C49" s="9">
        <v>0</v>
      </c>
      <c r="D49" s="1">
        <v>351.87</v>
      </c>
      <c r="E49" s="1">
        <v>357.52</v>
      </c>
      <c r="F49" s="1"/>
      <c r="G49" s="1"/>
      <c r="H49" s="1"/>
    </row>
    <row r="50" spans="1:8" x14ac:dyDescent="0.3">
      <c r="A50" s="1" t="s">
        <v>33</v>
      </c>
      <c r="B50" s="1">
        <v>687.2</v>
      </c>
      <c r="C50" s="9">
        <v>0</v>
      </c>
      <c r="D50" s="1">
        <v>356.24</v>
      </c>
      <c r="E50" s="1">
        <v>1043.44</v>
      </c>
      <c r="F50" s="14">
        <f>(E50-E51)/E51</f>
        <v>0.17781715975663454</v>
      </c>
      <c r="G50" s="14">
        <f>E50/$E$65</f>
        <v>3.5455026102651867E-2</v>
      </c>
      <c r="H50" s="1">
        <v>157.53</v>
      </c>
    </row>
    <row r="51" spans="1:8" x14ac:dyDescent="0.3">
      <c r="A51" s="1" t="s">
        <v>11</v>
      </c>
      <c r="B51" s="1">
        <v>571.92999999999995</v>
      </c>
      <c r="C51" s="9">
        <v>0</v>
      </c>
      <c r="D51" s="1">
        <v>313.98</v>
      </c>
      <c r="E51" s="1">
        <v>885.91</v>
      </c>
      <c r="F51" s="1"/>
      <c r="G51" s="1"/>
      <c r="H51" s="1"/>
    </row>
    <row r="52" spans="1:8" x14ac:dyDescent="0.3">
      <c r="A52" s="1" t="s">
        <v>34</v>
      </c>
      <c r="B52" s="1">
        <v>1279.48</v>
      </c>
      <c r="C52" s="1">
        <v>8.68</v>
      </c>
      <c r="D52" s="1">
        <v>38.28</v>
      </c>
      <c r="E52" s="1">
        <v>1326.44</v>
      </c>
      <c r="F52" s="14">
        <f>(E52-E53)/E53</f>
        <v>0.18583548637993164</v>
      </c>
      <c r="G52" s="14">
        <f>E52/$E$65</f>
        <v>4.5071077228783202E-2</v>
      </c>
      <c r="H52" s="1">
        <v>207.87</v>
      </c>
    </row>
    <row r="53" spans="1:8" x14ac:dyDescent="0.3">
      <c r="A53" s="1" t="s">
        <v>11</v>
      </c>
      <c r="B53" s="1">
        <v>1081.6400000000001</v>
      </c>
      <c r="C53" s="1">
        <v>7.92</v>
      </c>
      <c r="D53" s="1">
        <v>29.01</v>
      </c>
      <c r="E53" s="1">
        <v>1118.57</v>
      </c>
      <c r="F53" s="1"/>
      <c r="G53" s="1"/>
      <c r="H53" s="1"/>
    </row>
    <row r="54" spans="1:8" x14ac:dyDescent="0.3">
      <c r="A54" s="3" t="s">
        <v>35</v>
      </c>
      <c r="B54" s="10">
        <f t="shared" ref="B54:E55" si="0">SUM(B4+B6+B8+B10+B12+B14+B16+B18+B20+B22+B24+B26+B28+B30+B32+B34+B36+B38+B40+B42+B44+B46+B48+B50+B52)</f>
        <v>15981.05</v>
      </c>
      <c r="C54" s="10">
        <f t="shared" si="0"/>
        <v>379.44</v>
      </c>
      <c r="D54" s="10">
        <f t="shared" si="0"/>
        <v>4851.9399999999996</v>
      </c>
      <c r="E54" s="10">
        <f t="shared" si="0"/>
        <v>21212.429999999993</v>
      </c>
      <c r="F54" s="15">
        <f>(E54-E55)/E55</f>
        <v>0.22635263456391946</v>
      </c>
      <c r="G54" s="15">
        <f>E54/$E$65</f>
        <v>0.72077671869074911</v>
      </c>
      <c r="H54" s="10">
        <f t="shared" ref="H54" si="1">SUM(H4+H6+H8+H10+H12+H14+H16+H18+H20+H22+H24+H26+H28+H30+H32+H34+H36+H38+H40+H42+H44+H46+H48+H50+H52)</f>
        <v>3915.2599999999998</v>
      </c>
    </row>
    <row r="55" spans="1:8" x14ac:dyDescent="0.3">
      <c r="A55" s="1" t="s">
        <v>36</v>
      </c>
      <c r="B55" s="25">
        <f t="shared" si="0"/>
        <v>13100.219999999998</v>
      </c>
      <c r="C55" s="25">
        <f t="shared" si="0"/>
        <v>353.65000000000003</v>
      </c>
      <c r="D55" s="25">
        <f t="shared" si="0"/>
        <v>3843.2999999999997</v>
      </c>
      <c r="E55" s="25">
        <f t="shared" si="0"/>
        <v>17297.170000000002</v>
      </c>
      <c r="F55" s="1"/>
      <c r="G55" s="1"/>
      <c r="H55" s="1"/>
    </row>
    <row r="56" spans="1:8" x14ac:dyDescent="0.3">
      <c r="A56" s="1" t="s">
        <v>37</v>
      </c>
      <c r="B56" s="14">
        <f>(B54-B55)/B55</f>
        <v>0.21990699392834642</v>
      </c>
      <c r="C56" s="14">
        <f>(C54-C55)/C55</f>
        <v>7.2925208539516367E-2</v>
      </c>
      <c r="D56" s="14">
        <f>(D54-D55)/D55</f>
        <v>0.26244113131943902</v>
      </c>
      <c r="E56" s="14">
        <f>(E54-E55)/E55</f>
        <v>0.22635263456391946</v>
      </c>
      <c r="F56" s="1"/>
      <c r="G56" s="1"/>
      <c r="H56" s="1"/>
    </row>
    <row r="57" spans="1:8" x14ac:dyDescent="0.3">
      <c r="A57" s="3" t="s">
        <v>55</v>
      </c>
      <c r="B57" s="1"/>
      <c r="C57" s="1"/>
      <c r="D57" s="1"/>
      <c r="E57" s="1"/>
      <c r="F57" s="1"/>
      <c r="G57" s="1"/>
      <c r="H57" s="1"/>
    </row>
    <row r="58" spans="1:8" x14ac:dyDescent="0.3">
      <c r="A58" s="1" t="s">
        <v>56</v>
      </c>
      <c r="B58" s="1">
        <v>7314.47</v>
      </c>
      <c r="C58" s="9">
        <v>0</v>
      </c>
      <c r="D58" s="1">
        <v>21.58</v>
      </c>
      <c r="E58" s="1">
        <v>7336.05</v>
      </c>
      <c r="F58" s="14">
        <f>(E58-E59)/E59</f>
        <v>-0.27545185185185184</v>
      </c>
      <c r="G58" s="14">
        <f>E58/$E$65</f>
        <v>0.24927149068500271</v>
      </c>
      <c r="H58" s="1">
        <v>-2788.95</v>
      </c>
    </row>
    <row r="59" spans="1:8" x14ac:dyDescent="0.3">
      <c r="A59" s="1" t="s">
        <v>11</v>
      </c>
      <c r="B59" s="1">
        <v>10125</v>
      </c>
      <c r="C59" s="9">
        <v>0</v>
      </c>
      <c r="D59" s="9">
        <v>0</v>
      </c>
      <c r="E59" s="1">
        <v>10125</v>
      </c>
      <c r="F59" s="1"/>
      <c r="G59" s="1"/>
      <c r="H59" s="1"/>
    </row>
    <row r="60" spans="1:8" x14ac:dyDescent="0.3">
      <c r="A60" s="1" t="s">
        <v>57</v>
      </c>
      <c r="B60" s="9">
        <v>0</v>
      </c>
      <c r="C60" s="1">
        <v>881.48</v>
      </c>
      <c r="D60" s="9">
        <v>0</v>
      </c>
      <c r="E60" s="1">
        <v>881.48</v>
      </c>
      <c r="F60" s="14">
        <f>(E60-E61)/E61</f>
        <v>5.8923873478851162E-2</v>
      </c>
      <c r="G60" s="14">
        <f>E60/$E$65</f>
        <v>2.9951790624248225E-2</v>
      </c>
      <c r="H60" s="1">
        <v>49.05</v>
      </c>
    </row>
    <row r="61" spans="1:8" x14ac:dyDescent="0.3">
      <c r="A61" s="1" t="s">
        <v>11</v>
      </c>
      <c r="B61" s="9">
        <v>0</v>
      </c>
      <c r="C61" s="1">
        <v>832.43</v>
      </c>
      <c r="D61" s="9">
        <v>0</v>
      </c>
      <c r="E61" s="1">
        <v>832.43</v>
      </c>
      <c r="F61" s="1"/>
      <c r="G61" s="1"/>
      <c r="H61" s="1"/>
    </row>
    <row r="62" spans="1:8" x14ac:dyDescent="0.3">
      <c r="A62" s="3" t="s">
        <v>58</v>
      </c>
      <c r="B62" s="10">
        <f t="shared" ref="B62:E62" si="2">SUM(B58+B60)</f>
        <v>7314.47</v>
      </c>
      <c r="C62" s="10">
        <f t="shared" si="2"/>
        <v>881.48</v>
      </c>
      <c r="D62" s="10">
        <f t="shared" si="2"/>
        <v>21.58</v>
      </c>
      <c r="E62" s="10">
        <f t="shared" si="2"/>
        <v>8217.5300000000007</v>
      </c>
      <c r="F62" s="15">
        <f>(E62-E63)/E63</f>
        <v>-0.25004950978468488</v>
      </c>
      <c r="G62" s="15">
        <f>E62/$E$65</f>
        <v>0.27922328130925095</v>
      </c>
      <c r="H62" s="3">
        <v>-2739.9</v>
      </c>
    </row>
    <row r="63" spans="1:8" x14ac:dyDescent="0.3">
      <c r="A63" s="1" t="s">
        <v>36</v>
      </c>
      <c r="B63" s="9">
        <f>SUM(B59+B61)</f>
        <v>10125</v>
      </c>
      <c r="C63" s="9">
        <f>SUM(C59+C61)</f>
        <v>832.43</v>
      </c>
      <c r="D63" s="9">
        <f>SUM(D59+D61)</f>
        <v>0</v>
      </c>
      <c r="E63" s="9">
        <f>SUM(E59+E61)</f>
        <v>10957.43</v>
      </c>
      <c r="F63" s="1"/>
      <c r="G63" s="1"/>
      <c r="H63" s="1"/>
    </row>
    <row r="64" spans="1:8" x14ac:dyDescent="0.3">
      <c r="A64" s="1" t="s">
        <v>37</v>
      </c>
      <c r="B64" s="14">
        <f>(B62-B63)/B63</f>
        <v>-0.27758320987654317</v>
      </c>
      <c r="C64" s="14">
        <f>(C62-C63)/C63</f>
        <v>5.8923873478851162E-2</v>
      </c>
      <c r="D64" s="14"/>
      <c r="E64" s="14">
        <f>(E62-E63)/E63</f>
        <v>-0.25004950978468488</v>
      </c>
      <c r="F64" s="1"/>
      <c r="G64" s="1"/>
      <c r="H64" s="1"/>
    </row>
    <row r="65" spans="1:8" x14ac:dyDescent="0.3">
      <c r="A65" s="3" t="s">
        <v>45</v>
      </c>
      <c r="B65" s="10">
        <f t="shared" ref="B65:E66" si="3">SUM(B54+B62)</f>
        <v>23295.52</v>
      </c>
      <c r="C65" s="10">
        <f t="shared" si="3"/>
        <v>1260.92</v>
      </c>
      <c r="D65" s="10">
        <f t="shared" si="3"/>
        <v>4873.5199999999995</v>
      </c>
      <c r="E65" s="10">
        <f t="shared" si="3"/>
        <v>29429.959999999992</v>
      </c>
      <c r="F65" s="14">
        <f>(E65-E66)/E66</f>
        <v>4.1598890092232402E-2</v>
      </c>
      <c r="G65" s="14">
        <f>E65/$E$65</f>
        <v>1</v>
      </c>
      <c r="H65" s="9">
        <f>SUM(H61+H63)</f>
        <v>0</v>
      </c>
    </row>
    <row r="66" spans="1:8" x14ac:dyDescent="0.3">
      <c r="A66" s="1" t="s">
        <v>36</v>
      </c>
      <c r="B66" s="9">
        <f t="shared" si="3"/>
        <v>23225.219999999998</v>
      </c>
      <c r="C66" s="9">
        <f t="shared" si="3"/>
        <v>1186.08</v>
      </c>
      <c r="D66" s="9">
        <f t="shared" si="3"/>
        <v>3843.2999999999997</v>
      </c>
      <c r="E66" s="9">
        <f t="shared" si="3"/>
        <v>28254.600000000002</v>
      </c>
      <c r="F66" s="1"/>
      <c r="G66" s="1"/>
      <c r="H66" s="1"/>
    </row>
    <row r="67" spans="1:8" x14ac:dyDescent="0.3">
      <c r="A67" s="1" t="s">
        <v>37</v>
      </c>
      <c r="B67" s="14">
        <f>(B65-B66)/B66</f>
        <v>3.0268819843257853E-3</v>
      </c>
      <c r="C67" s="14">
        <f>(C65-C66)/C66</f>
        <v>6.3098610549035608E-2</v>
      </c>
      <c r="D67" s="14">
        <f>(D65-D66)/D66</f>
        <v>0.26805609762443727</v>
      </c>
      <c r="E67" s="14">
        <f>(E65-E66)/E66</f>
        <v>4.1598890092232402E-2</v>
      </c>
      <c r="F67" s="1"/>
      <c r="G67" s="1"/>
      <c r="H67" s="1"/>
    </row>
    <row r="68" spans="1:8" x14ac:dyDescent="0.3">
      <c r="A68" s="1" t="s">
        <v>46</v>
      </c>
      <c r="B68" s="14">
        <f>B65/$E$65</f>
        <v>0.79155799056471732</v>
      </c>
      <c r="C68" s="14">
        <f>C65/$E$65</f>
        <v>4.2844774508697954E-2</v>
      </c>
      <c r="D68" s="14">
        <f>D65/$E$65</f>
        <v>0.16559723492658504</v>
      </c>
      <c r="E68" s="14">
        <f>E65/$E$65</f>
        <v>1</v>
      </c>
      <c r="F68" s="1"/>
      <c r="G68" s="1"/>
      <c r="H68" s="1"/>
    </row>
    <row r="69" spans="1:8" x14ac:dyDescent="0.3">
      <c r="A69" s="1" t="s">
        <v>47</v>
      </c>
      <c r="B69" s="14">
        <f>B66/$E$66</f>
        <v>0.82199783398101534</v>
      </c>
      <c r="C69" s="14">
        <f>C66/$E$66</f>
        <v>4.1978297339194323E-2</v>
      </c>
      <c r="D69" s="14">
        <f>D66/$E$66</f>
        <v>0.13602386867979016</v>
      </c>
      <c r="E69" s="14">
        <f>E66/$E$66</f>
        <v>1</v>
      </c>
      <c r="F69" s="1"/>
      <c r="G69" s="1"/>
      <c r="H69" s="1"/>
    </row>
  </sheetData>
  <mergeCells count="1">
    <mergeCell ref="A1:H1"/>
  </mergeCells>
  <pageMargins left="0.75" right="0.75" top="1" bottom="1" header="0.5" footer="0.5"/>
  <pageSetup paperSize="9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83"/>
  <sheetViews>
    <sheetView tabSelected="1" workbookViewId="0">
      <selection activeCell="P29" sqref="P29"/>
    </sheetView>
  </sheetViews>
  <sheetFormatPr defaultRowHeight="14.4" x14ac:dyDescent="0.3"/>
  <cols>
    <col min="1" max="1" width="39" customWidth="1"/>
    <col min="2" max="2" width="10.44140625" bestFit="1" customWidth="1"/>
    <col min="3" max="3" width="11.77734375" customWidth="1"/>
    <col min="4" max="4" width="10.44140625" customWidth="1"/>
    <col min="6" max="6" width="10.6640625" customWidth="1"/>
    <col min="7" max="7" width="12.44140625" customWidth="1"/>
    <col min="8" max="9" width="10.33203125" customWidth="1"/>
    <col min="10" max="10" width="10.5546875" customWidth="1"/>
    <col min="12" max="12" width="9.6640625" customWidth="1"/>
    <col min="13" max="13" width="10.33203125" customWidth="1"/>
    <col min="14" max="14" width="11.33203125" customWidth="1"/>
    <col min="15" max="15" width="12.77734375" customWidth="1"/>
    <col min="18" max="18" width="11.77734375" customWidth="1"/>
  </cols>
  <sheetData>
    <row r="1" spans="1:18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52.8" customHeight="1" x14ac:dyDescent="0.3">
      <c r="A2" s="2"/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  <c r="L2" s="2" t="s">
        <v>69</v>
      </c>
      <c r="M2" s="2" t="s">
        <v>70</v>
      </c>
      <c r="N2" s="2" t="s">
        <v>71</v>
      </c>
      <c r="O2" s="2" t="s">
        <v>5</v>
      </c>
      <c r="P2" s="2" t="s">
        <v>6</v>
      </c>
      <c r="Q2" s="2" t="s">
        <v>7</v>
      </c>
      <c r="R2" s="2" t="s">
        <v>8</v>
      </c>
    </row>
    <row r="3" spans="1:18" x14ac:dyDescent="0.3">
      <c r="A3" s="3" t="s">
        <v>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 t="s">
        <v>10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1">
        <v>593.14</v>
      </c>
      <c r="H4" s="1">
        <v>222.24</v>
      </c>
      <c r="I4" s="1">
        <v>370.9</v>
      </c>
      <c r="J4" s="1">
        <v>657.41</v>
      </c>
      <c r="K4" s="9">
        <v>0</v>
      </c>
      <c r="L4" s="1">
        <v>70.27</v>
      </c>
      <c r="M4" s="1">
        <v>5.25</v>
      </c>
      <c r="N4" s="1">
        <v>37.93</v>
      </c>
      <c r="O4" s="1">
        <v>1364</v>
      </c>
      <c r="P4" s="14">
        <f>(O4-O5)/O5</f>
        <v>0.25967381466910483</v>
      </c>
      <c r="Q4" s="14">
        <f>O4/$O$79</f>
        <v>6.3891768468409844E-3</v>
      </c>
      <c r="R4" s="1">
        <v>281.18</v>
      </c>
    </row>
    <row r="5" spans="1:18" x14ac:dyDescent="0.3">
      <c r="A5" s="1" t="s">
        <v>11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1">
        <v>481.27</v>
      </c>
      <c r="H5" s="1">
        <v>155.32</v>
      </c>
      <c r="I5" s="1">
        <v>325.95</v>
      </c>
      <c r="J5" s="1">
        <v>515.05999999999995</v>
      </c>
      <c r="K5" s="9">
        <v>0</v>
      </c>
      <c r="L5" s="1">
        <v>59.59</v>
      </c>
      <c r="M5" s="1">
        <v>4.3</v>
      </c>
      <c r="N5" s="1">
        <v>22.6</v>
      </c>
      <c r="O5" s="1">
        <v>1082.82</v>
      </c>
      <c r="P5" s="1"/>
      <c r="Q5" s="1"/>
      <c r="R5" s="1"/>
    </row>
    <row r="6" spans="1:18" x14ac:dyDescent="0.3">
      <c r="A6" s="1" t="s">
        <v>12</v>
      </c>
      <c r="B6" s="1">
        <v>1820.45</v>
      </c>
      <c r="C6" s="1">
        <v>231.31</v>
      </c>
      <c r="D6" s="1">
        <v>214.07</v>
      </c>
      <c r="E6" s="1">
        <v>17.239999999999998</v>
      </c>
      <c r="F6" s="1">
        <v>324.3</v>
      </c>
      <c r="G6" s="1">
        <v>4322.5200000000004</v>
      </c>
      <c r="H6" s="1">
        <v>2021.55</v>
      </c>
      <c r="I6" s="1">
        <v>2300.9699999999998</v>
      </c>
      <c r="J6" s="1">
        <v>5508.61</v>
      </c>
      <c r="K6" s="1">
        <v>13.91</v>
      </c>
      <c r="L6" s="1">
        <v>500.64</v>
      </c>
      <c r="M6" s="1">
        <v>183.97</v>
      </c>
      <c r="N6" s="1">
        <v>2634.41</v>
      </c>
      <c r="O6" s="1">
        <v>15540.12</v>
      </c>
      <c r="P6" s="14">
        <f>(O6-O7)/O7</f>
        <v>0.33867305273676412</v>
      </c>
      <c r="Q6" s="14">
        <f>O6/$O$79</f>
        <v>7.2792210338072233E-2</v>
      </c>
      <c r="R6" s="1">
        <v>3931.52</v>
      </c>
    </row>
    <row r="7" spans="1:18" x14ac:dyDescent="0.3">
      <c r="A7" s="1" t="s">
        <v>11</v>
      </c>
      <c r="B7" s="1">
        <v>1614.93</v>
      </c>
      <c r="C7" s="1">
        <v>210.81</v>
      </c>
      <c r="D7" s="1">
        <v>185.74</v>
      </c>
      <c r="E7" s="1">
        <v>25.07</v>
      </c>
      <c r="F7" s="1">
        <v>228.69</v>
      </c>
      <c r="G7" s="1">
        <v>3796.94</v>
      </c>
      <c r="H7" s="1">
        <v>1669.18</v>
      </c>
      <c r="I7" s="1">
        <v>2127.7600000000002</v>
      </c>
      <c r="J7" s="1">
        <v>2401.96</v>
      </c>
      <c r="K7" s="1">
        <v>9.2899999999999991</v>
      </c>
      <c r="L7" s="1">
        <v>411.14</v>
      </c>
      <c r="M7" s="1">
        <v>166.9</v>
      </c>
      <c r="N7" s="1">
        <v>2767.94</v>
      </c>
      <c r="O7" s="1">
        <v>11608.6</v>
      </c>
      <c r="P7" s="1"/>
      <c r="Q7" s="1"/>
      <c r="R7" s="1"/>
    </row>
    <row r="8" spans="1:18" x14ac:dyDescent="0.3">
      <c r="A8" s="1" t="s">
        <v>13</v>
      </c>
      <c r="B8" s="1">
        <v>548.41999999999996</v>
      </c>
      <c r="C8" s="1">
        <v>101.14</v>
      </c>
      <c r="D8" s="1">
        <v>88.76</v>
      </c>
      <c r="E8" s="1">
        <v>12.37</v>
      </c>
      <c r="F8" s="1">
        <v>29.88</v>
      </c>
      <c r="G8" s="1">
        <v>3524.59</v>
      </c>
      <c r="H8" s="1">
        <v>1449.81</v>
      </c>
      <c r="I8" s="1">
        <v>2074.7800000000002</v>
      </c>
      <c r="J8" s="1">
        <v>564.98</v>
      </c>
      <c r="K8" s="9">
        <v>0</v>
      </c>
      <c r="L8" s="1">
        <v>16.600000000000001</v>
      </c>
      <c r="M8" s="1">
        <v>267.05</v>
      </c>
      <c r="N8" s="1">
        <v>472.75</v>
      </c>
      <c r="O8" s="1">
        <v>5525.4</v>
      </c>
      <c r="P8" s="14">
        <f>(O8-O9)/O9</f>
        <v>0.25894871152224935</v>
      </c>
      <c r="Q8" s="14">
        <f>O8/$O$79</f>
        <v>2.5881787206404085E-2</v>
      </c>
      <c r="R8" s="1">
        <v>1136.5</v>
      </c>
    </row>
    <row r="9" spans="1:18" x14ac:dyDescent="0.3">
      <c r="A9" s="1" t="s">
        <v>11</v>
      </c>
      <c r="B9" s="1">
        <v>494.29</v>
      </c>
      <c r="C9" s="1">
        <v>93.16</v>
      </c>
      <c r="D9" s="1">
        <v>83.91</v>
      </c>
      <c r="E9" s="1">
        <v>9.25</v>
      </c>
      <c r="F9" s="1">
        <v>21.78</v>
      </c>
      <c r="G9" s="1">
        <v>3040.24</v>
      </c>
      <c r="H9" s="1">
        <v>1172.9100000000001</v>
      </c>
      <c r="I9" s="1">
        <v>1867.33</v>
      </c>
      <c r="J9" s="1">
        <v>426.25</v>
      </c>
      <c r="K9" s="9">
        <v>0</v>
      </c>
      <c r="L9" s="1">
        <v>19.809999999999999</v>
      </c>
      <c r="M9" s="1">
        <v>232.48</v>
      </c>
      <c r="N9" s="1">
        <v>60.89</v>
      </c>
      <c r="O9" s="1">
        <v>4388.8999999999996</v>
      </c>
      <c r="P9" s="1"/>
      <c r="Q9" s="1"/>
      <c r="R9" s="1"/>
    </row>
    <row r="10" spans="1:18" x14ac:dyDescent="0.3">
      <c r="A10" s="1" t="s">
        <v>72</v>
      </c>
      <c r="B10" s="1">
        <v>27.48</v>
      </c>
      <c r="C10" s="1">
        <v>0.55000000000000004</v>
      </c>
      <c r="D10" s="1">
        <v>0.55000000000000004</v>
      </c>
      <c r="E10" s="9">
        <v>0</v>
      </c>
      <c r="F10" s="1">
        <v>2.5299999999999998</v>
      </c>
      <c r="G10" s="1">
        <v>267.16000000000003</v>
      </c>
      <c r="H10" s="1">
        <v>142.31</v>
      </c>
      <c r="I10" s="1">
        <v>124.85</v>
      </c>
      <c r="J10" s="1">
        <v>256.5</v>
      </c>
      <c r="K10" s="9">
        <v>0</v>
      </c>
      <c r="L10" s="1">
        <v>0.03</v>
      </c>
      <c r="M10" s="1">
        <v>24.4</v>
      </c>
      <c r="N10" s="1">
        <v>1.82</v>
      </c>
      <c r="O10" s="1">
        <v>580.47</v>
      </c>
      <c r="P10" s="14">
        <f>(O10-O11)/O11</f>
        <v>0.40754122211445215</v>
      </c>
      <c r="Q10" s="14">
        <f>O10/$O$79</f>
        <v>2.7190069532886997E-3</v>
      </c>
      <c r="R10" s="1">
        <v>168.07</v>
      </c>
    </row>
    <row r="11" spans="1:18" x14ac:dyDescent="0.3">
      <c r="A11" s="1" t="s">
        <v>11</v>
      </c>
      <c r="B11" s="1">
        <v>19.22</v>
      </c>
      <c r="C11" s="1">
        <v>0.94</v>
      </c>
      <c r="D11" s="1">
        <v>0.94</v>
      </c>
      <c r="E11" s="9">
        <v>0</v>
      </c>
      <c r="F11" s="1">
        <v>4.3499999999999996</v>
      </c>
      <c r="G11" s="1">
        <v>233.26</v>
      </c>
      <c r="H11" s="1">
        <v>112.78</v>
      </c>
      <c r="I11" s="1">
        <v>120.48</v>
      </c>
      <c r="J11" s="1">
        <v>127.4</v>
      </c>
      <c r="K11" s="9">
        <v>0</v>
      </c>
      <c r="L11" s="1">
        <v>0.05</v>
      </c>
      <c r="M11" s="1">
        <v>24.4</v>
      </c>
      <c r="N11" s="1">
        <v>2.78</v>
      </c>
      <c r="O11" s="1">
        <v>412.4</v>
      </c>
      <c r="P11" s="1"/>
      <c r="Q11" s="1"/>
      <c r="R11" s="1"/>
    </row>
    <row r="12" spans="1:18" x14ac:dyDescent="0.3">
      <c r="A12" s="1" t="s">
        <v>14</v>
      </c>
      <c r="B12" s="1">
        <v>443.49</v>
      </c>
      <c r="C12" s="1">
        <v>82.3</v>
      </c>
      <c r="D12" s="1">
        <v>79.650000000000006</v>
      </c>
      <c r="E12" s="1">
        <v>2.64</v>
      </c>
      <c r="F12" s="1">
        <v>60.26</v>
      </c>
      <c r="G12" s="1">
        <v>1181.68</v>
      </c>
      <c r="H12" s="1">
        <v>584.03</v>
      </c>
      <c r="I12" s="1">
        <v>597.65</v>
      </c>
      <c r="J12" s="1">
        <v>839.45</v>
      </c>
      <c r="K12" s="9">
        <v>0</v>
      </c>
      <c r="L12" s="1">
        <v>50.31</v>
      </c>
      <c r="M12" s="1">
        <v>105.75</v>
      </c>
      <c r="N12" s="1">
        <v>589.14</v>
      </c>
      <c r="O12" s="1">
        <v>3352.37</v>
      </c>
      <c r="P12" s="14">
        <f>(O12-O13)/O13</f>
        <v>7.5370259285753249E-2</v>
      </c>
      <c r="Q12" s="14">
        <f>O12/$O$79</f>
        <v>1.5702994711176182E-2</v>
      </c>
      <c r="R12" s="1">
        <v>234.96</v>
      </c>
    </row>
    <row r="13" spans="1:18" x14ac:dyDescent="0.3">
      <c r="A13" s="1" t="s">
        <v>11</v>
      </c>
      <c r="B13" s="1">
        <v>381.27</v>
      </c>
      <c r="C13" s="1">
        <v>80.239999999999995</v>
      </c>
      <c r="D13" s="1">
        <v>77.78</v>
      </c>
      <c r="E13" s="1">
        <v>2.46</v>
      </c>
      <c r="F13" s="1">
        <v>54.45</v>
      </c>
      <c r="G13" s="1">
        <v>1116.5899999999999</v>
      </c>
      <c r="H13" s="1">
        <v>525.20000000000005</v>
      </c>
      <c r="I13" s="1">
        <v>591.38</v>
      </c>
      <c r="J13" s="1">
        <v>436.75</v>
      </c>
      <c r="K13" s="1">
        <v>0.37</v>
      </c>
      <c r="L13" s="1">
        <v>48.74</v>
      </c>
      <c r="M13" s="1">
        <v>63.69</v>
      </c>
      <c r="N13" s="1">
        <v>935.32</v>
      </c>
      <c r="O13" s="1">
        <v>3117.41</v>
      </c>
      <c r="P13" s="1"/>
      <c r="Q13" s="1"/>
      <c r="R13" s="1"/>
    </row>
    <row r="14" spans="1:18" x14ac:dyDescent="0.3">
      <c r="A14" s="1" t="s">
        <v>15</v>
      </c>
      <c r="B14" s="1">
        <v>398.55</v>
      </c>
      <c r="C14" s="1">
        <v>32.11</v>
      </c>
      <c r="D14" s="1">
        <v>30.06</v>
      </c>
      <c r="E14" s="1">
        <v>2.0499999999999998</v>
      </c>
      <c r="F14" s="1">
        <v>64.25</v>
      </c>
      <c r="G14" s="1">
        <v>4081.37</v>
      </c>
      <c r="H14" s="1">
        <v>1450.26</v>
      </c>
      <c r="I14" s="1">
        <v>2631.11</v>
      </c>
      <c r="J14" s="1">
        <v>952.98</v>
      </c>
      <c r="K14" s="9">
        <v>0</v>
      </c>
      <c r="L14" s="1">
        <v>103.57</v>
      </c>
      <c r="M14" s="1">
        <v>241.22</v>
      </c>
      <c r="N14" s="1">
        <v>96.49</v>
      </c>
      <c r="O14" s="1">
        <v>5970.54</v>
      </c>
      <c r="P14" s="14">
        <f>(O14-O15)/O15</f>
        <v>0.31668912407294275</v>
      </c>
      <c r="Q14" s="14">
        <f>O14/$O$79</f>
        <v>2.7966888512564497E-2</v>
      </c>
      <c r="R14" s="1">
        <v>1436.03</v>
      </c>
    </row>
    <row r="15" spans="1:18" x14ac:dyDescent="0.3">
      <c r="A15" s="1" t="s">
        <v>11</v>
      </c>
      <c r="B15" s="1">
        <v>332.8</v>
      </c>
      <c r="C15" s="1">
        <v>29.87</v>
      </c>
      <c r="D15" s="1">
        <v>29.87</v>
      </c>
      <c r="E15" s="9">
        <v>0</v>
      </c>
      <c r="F15" s="1">
        <v>44.19</v>
      </c>
      <c r="G15" s="1">
        <v>2796.28</v>
      </c>
      <c r="H15" s="1">
        <v>939.78</v>
      </c>
      <c r="I15" s="1">
        <v>1856.51</v>
      </c>
      <c r="J15" s="1">
        <v>555.72</v>
      </c>
      <c r="K15" s="9">
        <v>0</v>
      </c>
      <c r="L15" s="1">
        <v>625.4</v>
      </c>
      <c r="M15" s="1">
        <v>108.7</v>
      </c>
      <c r="N15" s="1">
        <v>41.54</v>
      </c>
      <c r="O15" s="1">
        <v>4534.51</v>
      </c>
      <c r="P15" s="1"/>
      <c r="Q15" s="1"/>
      <c r="R15" s="1"/>
    </row>
    <row r="16" spans="1:18" x14ac:dyDescent="0.3">
      <c r="A16" s="1" t="s">
        <v>16</v>
      </c>
      <c r="B16" s="1">
        <v>1459.4</v>
      </c>
      <c r="C16" s="1">
        <v>149.97</v>
      </c>
      <c r="D16" s="1">
        <v>135.68</v>
      </c>
      <c r="E16" s="1">
        <v>14.29</v>
      </c>
      <c r="F16" s="1">
        <v>199.35</v>
      </c>
      <c r="G16" s="1">
        <v>3746.46</v>
      </c>
      <c r="H16" s="1">
        <v>1792.96</v>
      </c>
      <c r="I16" s="1">
        <v>1953.5</v>
      </c>
      <c r="J16" s="1">
        <v>3921.32</v>
      </c>
      <c r="K16" s="1">
        <v>15.3</v>
      </c>
      <c r="L16" s="1">
        <v>525.94000000000005</v>
      </c>
      <c r="M16" s="1">
        <v>442.76</v>
      </c>
      <c r="N16" s="1">
        <v>2943.54</v>
      </c>
      <c r="O16" s="1">
        <v>13404.04</v>
      </c>
      <c r="P16" s="14">
        <f>(O16-O17)/O17</f>
        <v>0.12327118655430636</v>
      </c>
      <c r="Q16" s="14">
        <f>O16/$O$79</f>
        <v>6.2786497083673343E-2</v>
      </c>
      <c r="R16" s="1">
        <v>1471</v>
      </c>
    </row>
    <row r="17" spans="1:18" x14ac:dyDescent="0.3">
      <c r="A17" s="1" t="s">
        <v>11</v>
      </c>
      <c r="B17" s="1">
        <v>1363.04</v>
      </c>
      <c r="C17" s="1">
        <v>176.91</v>
      </c>
      <c r="D17" s="1">
        <v>160.19999999999999</v>
      </c>
      <c r="E17" s="1">
        <v>16.71</v>
      </c>
      <c r="F17" s="1">
        <v>150.06</v>
      </c>
      <c r="G17" s="1">
        <v>3513.39</v>
      </c>
      <c r="H17" s="1">
        <v>1575.35</v>
      </c>
      <c r="I17" s="1">
        <v>1938.04</v>
      </c>
      <c r="J17" s="1">
        <v>3340.81</v>
      </c>
      <c r="K17" s="1">
        <v>15.9</v>
      </c>
      <c r="L17" s="1">
        <v>448.96</v>
      </c>
      <c r="M17" s="1">
        <v>486.2</v>
      </c>
      <c r="N17" s="1">
        <v>2437.77</v>
      </c>
      <c r="O17" s="1">
        <v>11933.04</v>
      </c>
      <c r="P17" s="1"/>
      <c r="Q17" s="1"/>
      <c r="R17" s="1"/>
    </row>
    <row r="18" spans="1:18" x14ac:dyDescent="0.3">
      <c r="A18" s="1" t="s">
        <v>17</v>
      </c>
      <c r="B18" s="1">
        <v>2628.12</v>
      </c>
      <c r="C18" s="1">
        <v>596.58000000000004</v>
      </c>
      <c r="D18" s="1">
        <v>541.86</v>
      </c>
      <c r="E18" s="1">
        <v>54.72</v>
      </c>
      <c r="F18" s="1">
        <v>717.12</v>
      </c>
      <c r="G18" s="1">
        <v>6855.02</v>
      </c>
      <c r="H18" s="1">
        <v>3387.43</v>
      </c>
      <c r="I18" s="1">
        <v>3467.6</v>
      </c>
      <c r="J18" s="1">
        <v>4748.07</v>
      </c>
      <c r="K18" s="1">
        <v>148.91999999999999</v>
      </c>
      <c r="L18" s="1">
        <v>713.33</v>
      </c>
      <c r="M18" s="1">
        <v>571.09</v>
      </c>
      <c r="N18" s="1">
        <v>1724.48</v>
      </c>
      <c r="O18" s="1">
        <v>18702.740000000002</v>
      </c>
      <c r="P18" s="14">
        <f>(O18-O19)/O19</f>
        <v>0.1654162605962568</v>
      </c>
      <c r="Q18" s="14">
        <f>O18/$O$79</f>
        <v>8.7606388108861261E-2</v>
      </c>
      <c r="R18" s="1">
        <v>2654.62</v>
      </c>
    </row>
    <row r="19" spans="1:18" x14ac:dyDescent="0.3">
      <c r="A19" s="1" t="s">
        <v>11</v>
      </c>
      <c r="B19" s="1">
        <v>2415.71</v>
      </c>
      <c r="C19" s="1">
        <v>570.96</v>
      </c>
      <c r="D19" s="1">
        <v>514.01</v>
      </c>
      <c r="E19" s="1">
        <v>56.95</v>
      </c>
      <c r="F19" s="1">
        <v>500.32</v>
      </c>
      <c r="G19" s="1">
        <v>6400.18</v>
      </c>
      <c r="H19" s="1">
        <v>3010.33</v>
      </c>
      <c r="I19" s="1">
        <v>3389.86</v>
      </c>
      <c r="J19" s="1">
        <v>3704.05</v>
      </c>
      <c r="K19" s="1">
        <v>130.34</v>
      </c>
      <c r="L19" s="1">
        <v>654.84</v>
      </c>
      <c r="M19" s="1">
        <v>435.29</v>
      </c>
      <c r="N19" s="1">
        <v>1236.42</v>
      </c>
      <c r="O19" s="1">
        <v>16048.12</v>
      </c>
      <c r="P19" s="1"/>
      <c r="Q19" s="1"/>
      <c r="R19" s="1"/>
    </row>
    <row r="20" spans="1:18" x14ac:dyDescent="0.3">
      <c r="A20" s="1" t="s">
        <v>18</v>
      </c>
      <c r="B20" s="1">
        <v>816.25</v>
      </c>
      <c r="C20" s="1">
        <v>228.27</v>
      </c>
      <c r="D20" s="1">
        <v>215.55</v>
      </c>
      <c r="E20" s="1">
        <v>12.72</v>
      </c>
      <c r="F20" s="1">
        <v>190.04</v>
      </c>
      <c r="G20" s="1">
        <v>3466.57</v>
      </c>
      <c r="H20" s="1">
        <v>1737.53</v>
      </c>
      <c r="I20" s="1">
        <v>1729.04</v>
      </c>
      <c r="J20" s="1">
        <v>1255.33</v>
      </c>
      <c r="K20" s="9">
        <v>0</v>
      </c>
      <c r="L20" s="1">
        <v>200.38</v>
      </c>
      <c r="M20" s="1">
        <v>111.82</v>
      </c>
      <c r="N20" s="1">
        <v>1356.73</v>
      </c>
      <c r="O20" s="1">
        <v>7625.39</v>
      </c>
      <c r="P20" s="14">
        <f>(O20-O21)/O21</f>
        <v>7.1509971910309791E-2</v>
      </c>
      <c r="Q20" s="14">
        <f>O20/$O$79</f>
        <v>3.5718449586607609E-2</v>
      </c>
      <c r="R20" s="1">
        <v>508.9</v>
      </c>
    </row>
    <row r="21" spans="1:18" x14ac:dyDescent="0.3">
      <c r="A21" s="1" t="s">
        <v>11</v>
      </c>
      <c r="B21" s="1">
        <v>765.54</v>
      </c>
      <c r="C21" s="1">
        <v>235.06</v>
      </c>
      <c r="D21" s="1">
        <v>226.56</v>
      </c>
      <c r="E21" s="1">
        <v>8.5</v>
      </c>
      <c r="F21" s="1">
        <v>120.04</v>
      </c>
      <c r="G21" s="1">
        <v>2919.95</v>
      </c>
      <c r="H21" s="1">
        <v>1363.81</v>
      </c>
      <c r="I21" s="1">
        <v>1556.14</v>
      </c>
      <c r="J21" s="1">
        <v>1582.68</v>
      </c>
      <c r="K21" s="9">
        <v>0</v>
      </c>
      <c r="L21" s="1">
        <v>172.43</v>
      </c>
      <c r="M21" s="1">
        <v>100.13</v>
      </c>
      <c r="N21" s="1">
        <v>1220.6600000000001</v>
      </c>
      <c r="O21" s="1">
        <v>7116.49</v>
      </c>
      <c r="P21" s="1"/>
      <c r="Q21" s="1"/>
      <c r="R21" s="1"/>
    </row>
    <row r="22" spans="1:18" x14ac:dyDescent="0.3">
      <c r="A22" s="1" t="s">
        <v>19</v>
      </c>
      <c r="B22" s="1">
        <v>57.3</v>
      </c>
      <c r="C22" s="1">
        <v>6.03</v>
      </c>
      <c r="D22" s="1">
        <v>6.03</v>
      </c>
      <c r="E22" s="9">
        <v>0</v>
      </c>
      <c r="F22" s="1">
        <v>8.64</v>
      </c>
      <c r="G22" s="1">
        <v>481.85</v>
      </c>
      <c r="H22" s="1">
        <v>271.74</v>
      </c>
      <c r="I22" s="1">
        <v>210.11</v>
      </c>
      <c r="J22" s="1">
        <v>440.46</v>
      </c>
      <c r="K22" s="9">
        <v>0</v>
      </c>
      <c r="L22" s="1">
        <v>1.25</v>
      </c>
      <c r="M22" s="1">
        <v>48</v>
      </c>
      <c r="N22" s="1">
        <v>31.6</v>
      </c>
      <c r="O22" s="1">
        <v>1075.1300000000001</v>
      </c>
      <c r="P22" s="14">
        <f>(O22-O23)/O23</f>
        <v>0.36779766675572195</v>
      </c>
      <c r="Q22" s="14">
        <f>O22/$O$79</f>
        <v>5.0360672311907245E-3</v>
      </c>
      <c r="R22" s="1">
        <v>289.10000000000002</v>
      </c>
    </row>
    <row r="23" spans="1:18" x14ac:dyDescent="0.3">
      <c r="A23" s="1" t="s">
        <v>11</v>
      </c>
      <c r="B23" s="1">
        <v>52.5</v>
      </c>
      <c r="C23" s="1">
        <v>13.84</v>
      </c>
      <c r="D23" s="1">
        <v>13.84</v>
      </c>
      <c r="E23" s="9">
        <v>0</v>
      </c>
      <c r="F23" s="1">
        <v>6.21</v>
      </c>
      <c r="G23" s="1">
        <v>363.75</v>
      </c>
      <c r="H23" s="1">
        <v>185.59</v>
      </c>
      <c r="I23" s="1">
        <v>178.16</v>
      </c>
      <c r="J23" s="1">
        <v>281.29000000000002</v>
      </c>
      <c r="K23" s="9">
        <v>0</v>
      </c>
      <c r="L23" s="1">
        <v>0.88</v>
      </c>
      <c r="M23" s="1">
        <v>41.46</v>
      </c>
      <c r="N23" s="1">
        <v>26.1</v>
      </c>
      <c r="O23" s="1">
        <v>786.03</v>
      </c>
      <c r="P23" s="1"/>
      <c r="Q23" s="1"/>
      <c r="R23" s="1"/>
    </row>
    <row r="24" spans="1:18" x14ac:dyDescent="0.3">
      <c r="A24" s="1" t="s">
        <v>20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">
        <v>514.66</v>
      </c>
      <c r="O24" s="1">
        <v>514.66</v>
      </c>
      <c r="P24" s="14"/>
      <c r="Q24" s="14">
        <f>O24/$O$79</f>
        <v>2.410743222870367E-3</v>
      </c>
      <c r="R24" s="1">
        <v>514.66</v>
      </c>
    </row>
    <row r="25" spans="1:18" x14ac:dyDescent="0.3">
      <c r="A25" s="1" t="s">
        <v>11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/>
      <c r="Q25" s="1"/>
      <c r="R25" s="1"/>
    </row>
    <row r="26" spans="1:18" x14ac:dyDescent="0.3">
      <c r="A26" s="1" t="s">
        <v>21</v>
      </c>
      <c r="B26" s="1">
        <v>71.53</v>
      </c>
      <c r="C26" s="1">
        <v>29.3</v>
      </c>
      <c r="D26" s="1">
        <v>29.3</v>
      </c>
      <c r="E26" s="9">
        <v>0</v>
      </c>
      <c r="F26" s="1">
        <v>32.51</v>
      </c>
      <c r="G26" s="1">
        <v>1174.4100000000001</v>
      </c>
      <c r="H26" s="1">
        <v>702.25</v>
      </c>
      <c r="I26" s="1">
        <v>472.16</v>
      </c>
      <c r="J26" s="1">
        <v>256.52999999999997</v>
      </c>
      <c r="K26" s="9">
        <v>0</v>
      </c>
      <c r="L26" s="1">
        <v>14.68</v>
      </c>
      <c r="M26" s="1">
        <v>15.18</v>
      </c>
      <c r="N26" s="1">
        <v>52.08</v>
      </c>
      <c r="O26" s="1">
        <v>1646.22</v>
      </c>
      <c r="P26" s="14">
        <f>(O26-O27)/O27</f>
        <v>0.14897715613811013</v>
      </c>
      <c r="Q26" s="14">
        <f>O26/$O$79</f>
        <v>7.7111368832892711E-3</v>
      </c>
      <c r="R26" s="1">
        <v>213.45</v>
      </c>
    </row>
    <row r="27" spans="1:18" x14ac:dyDescent="0.3">
      <c r="A27" s="1" t="s">
        <v>11</v>
      </c>
      <c r="B27" s="1">
        <v>64.260000000000005</v>
      </c>
      <c r="C27" s="1">
        <v>28.97</v>
      </c>
      <c r="D27" s="1">
        <v>28.97</v>
      </c>
      <c r="E27" s="9">
        <v>0</v>
      </c>
      <c r="F27" s="1">
        <v>24.89</v>
      </c>
      <c r="G27" s="1">
        <v>999.16</v>
      </c>
      <c r="H27" s="1">
        <v>513.66</v>
      </c>
      <c r="I27" s="1">
        <v>485.5</v>
      </c>
      <c r="J27" s="1">
        <v>233.42</v>
      </c>
      <c r="K27" s="9">
        <v>0</v>
      </c>
      <c r="L27" s="1">
        <v>14.39</v>
      </c>
      <c r="M27" s="1">
        <v>16.72</v>
      </c>
      <c r="N27" s="1">
        <v>50.96</v>
      </c>
      <c r="O27" s="1">
        <v>1432.77</v>
      </c>
      <c r="P27" s="1"/>
      <c r="Q27" s="1"/>
      <c r="R27" s="1"/>
    </row>
    <row r="28" spans="1:18" x14ac:dyDescent="0.3">
      <c r="A28" s="1" t="s">
        <v>22</v>
      </c>
      <c r="B28" s="1">
        <v>197.57</v>
      </c>
      <c r="C28" s="1">
        <v>20.66</v>
      </c>
      <c r="D28" s="1">
        <v>20.66</v>
      </c>
      <c r="E28" s="9">
        <v>0</v>
      </c>
      <c r="F28" s="1">
        <v>12.14</v>
      </c>
      <c r="G28" s="1">
        <v>1391.99</v>
      </c>
      <c r="H28" s="1">
        <v>395.71</v>
      </c>
      <c r="I28" s="1">
        <v>996.27</v>
      </c>
      <c r="J28" s="1">
        <v>350.7</v>
      </c>
      <c r="K28" s="9">
        <v>0</v>
      </c>
      <c r="L28" s="1">
        <v>38.53</v>
      </c>
      <c r="M28" s="1">
        <v>10.95</v>
      </c>
      <c r="N28" s="1">
        <v>0.92</v>
      </c>
      <c r="O28" s="1">
        <v>2023.45</v>
      </c>
      <c r="P28" s="14">
        <f>(O28-O29)/O29</f>
        <v>0.10811432451821716</v>
      </c>
      <c r="Q28" s="14">
        <f>O28/$O$79</f>
        <v>9.4781377498096703E-3</v>
      </c>
      <c r="R28" s="1">
        <v>197.42</v>
      </c>
    </row>
    <row r="29" spans="1:18" x14ac:dyDescent="0.3">
      <c r="A29" s="1" t="s">
        <v>11</v>
      </c>
      <c r="B29" s="1">
        <v>194.66</v>
      </c>
      <c r="C29" s="1">
        <v>17.84</v>
      </c>
      <c r="D29" s="1">
        <v>17.84</v>
      </c>
      <c r="E29" s="9">
        <v>0</v>
      </c>
      <c r="F29" s="1">
        <v>3.68</v>
      </c>
      <c r="G29" s="1">
        <v>1411.9</v>
      </c>
      <c r="H29" s="1">
        <v>474.5</v>
      </c>
      <c r="I29" s="1">
        <v>937.4</v>
      </c>
      <c r="J29" s="1">
        <v>158.21</v>
      </c>
      <c r="K29" s="9">
        <v>0</v>
      </c>
      <c r="L29" s="1">
        <v>33.549999999999997</v>
      </c>
      <c r="M29" s="1">
        <v>6.9</v>
      </c>
      <c r="N29" s="1">
        <v>-0.71</v>
      </c>
      <c r="O29" s="1">
        <v>1826.03</v>
      </c>
      <c r="P29" s="1"/>
      <c r="Q29" s="1"/>
      <c r="R29" s="1"/>
    </row>
    <row r="30" spans="1:18" x14ac:dyDescent="0.3">
      <c r="A30" s="1" t="s">
        <v>23</v>
      </c>
      <c r="B30" s="1">
        <v>907.1</v>
      </c>
      <c r="C30" s="1">
        <v>181.18</v>
      </c>
      <c r="D30" s="1">
        <v>93.19</v>
      </c>
      <c r="E30" s="1">
        <v>87.99</v>
      </c>
      <c r="F30" s="1">
        <v>304.70999999999998</v>
      </c>
      <c r="G30" s="1">
        <v>3738.51</v>
      </c>
      <c r="H30" s="1">
        <v>1214.8</v>
      </c>
      <c r="I30" s="1">
        <v>2523.71</v>
      </c>
      <c r="J30" s="1">
        <v>5670.12</v>
      </c>
      <c r="K30" s="1">
        <v>32.479999999999997</v>
      </c>
      <c r="L30" s="1">
        <v>144.49</v>
      </c>
      <c r="M30" s="1">
        <v>404.49</v>
      </c>
      <c r="N30" s="1">
        <v>371.88</v>
      </c>
      <c r="O30" s="1">
        <v>11754.96</v>
      </c>
      <c r="P30" s="14">
        <f>(O30-O31)/O31</f>
        <v>1.5246453966556677E-2</v>
      </c>
      <c r="Q30" s="14">
        <f>O30/$O$79</f>
        <v>5.5061963539253585E-2</v>
      </c>
      <c r="R30" s="1">
        <v>176.53</v>
      </c>
    </row>
    <row r="31" spans="1:18" x14ac:dyDescent="0.3">
      <c r="A31" s="1" t="s">
        <v>11</v>
      </c>
      <c r="B31" s="1">
        <v>915.35</v>
      </c>
      <c r="C31" s="1">
        <v>186.53</v>
      </c>
      <c r="D31" s="1">
        <v>103.43</v>
      </c>
      <c r="E31" s="1">
        <v>83.1</v>
      </c>
      <c r="F31" s="1">
        <v>243.66</v>
      </c>
      <c r="G31" s="1">
        <v>3563.69</v>
      </c>
      <c r="H31" s="1">
        <v>1185.8499999999999</v>
      </c>
      <c r="I31" s="1">
        <v>2377.84</v>
      </c>
      <c r="J31" s="1">
        <v>5697.09</v>
      </c>
      <c r="K31" s="1">
        <v>31.44</v>
      </c>
      <c r="L31" s="1">
        <v>133.21</v>
      </c>
      <c r="M31" s="1">
        <v>374.76</v>
      </c>
      <c r="N31" s="1">
        <v>432.7</v>
      </c>
      <c r="O31" s="1">
        <v>11578.43</v>
      </c>
      <c r="P31" s="1"/>
      <c r="Q31" s="1"/>
      <c r="R31" s="1"/>
    </row>
    <row r="32" spans="1:18" x14ac:dyDescent="0.3">
      <c r="A32" s="1" t="s">
        <v>24</v>
      </c>
      <c r="B32" s="1">
        <v>-0.81</v>
      </c>
      <c r="C32" s="9">
        <v>0</v>
      </c>
      <c r="D32" s="9">
        <v>0</v>
      </c>
      <c r="E32" s="9">
        <v>0</v>
      </c>
      <c r="F32" s="9">
        <v>0</v>
      </c>
      <c r="G32" s="1">
        <v>6.19</v>
      </c>
      <c r="H32" s="1">
        <v>0.43</v>
      </c>
      <c r="I32" s="1">
        <v>5.76</v>
      </c>
      <c r="J32" s="1">
        <v>42.82</v>
      </c>
      <c r="K32" s="9">
        <v>0</v>
      </c>
      <c r="L32" s="9">
        <v>0</v>
      </c>
      <c r="M32" s="1">
        <v>-0.06</v>
      </c>
      <c r="N32" s="9">
        <v>0</v>
      </c>
      <c r="O32" s="1">
        <v>48.14</v>
      </c>
      <c r="P32" s="14">
        <f>(O32-O33)/O33</f>
        <v>-0.13401690951610007</v>
      </c>
      <c r="Q32" s="14">
        <f>O32/$O$79</f>
        <v>2.2549484853880131E-4</v>
      </c>
      <c r="R32" s="1">
        <v>-7.45</v>
      </c>
    </row>
    <row r="33" spans="1:18" x14ac:dyDescent="0.3">
      <c r="A33" s="1" t="s">
        <v>11</v>
      </c>
      <c r="B33" s="1">
        <v>-0.4</v>
      </c>
      <c r="C33" s="9">
        <v>0</v>
      </c>
      <c r="D33" s="9">
        <v>0</v>
      </c>
      <c r="E33" s="9">
        <v>0</v>
      </c>
      <c r="F33" s="9">
        <v>0</v>
      </c>
      <c r="G33" s="1">
        <v>25.19</v>
      </c>
      <c r="H33" s="1">
        <v>2.42</v>
      </c>
      <c r="I33" s="1">
        <v>22.77</v>
      </c>
      <c r="J33" s="1">
        <v>30.65</v>
      </c>
      <c r="K33" s="9">
        <v>0</v>
      </c>
      <c r="L33" s="9">
        <v>0</v>
      </c>
      <c r="M33" s="1">
        <v>0.13</v>
      </c>
      <c r="N33" s="1">
        <v>0.02</v>
      </c>
      <c r="O33" s="1">
        <v>55.59</v>
      </c>
      <c r="P33" s="1"/>
      <c r="Q33" s="1"/>
      <c r="R33" s="1"/>
    </row>
    <row r="34" spans="1:18" x14ac:dyDescent="0.3">
      <c r="A34" s="1" t="s">
        <v>25</v>
      </c>
      <c r="B34" s="1">
        <v>6.54</v>
      </c>
      <c r="C34" s="9">
        <v>0</v>
      </c>
      <c r="D34" s="9">
        <v>0</v>
      </c>
      <c r="E34" s="9">
        <v>0</v>
      </c>
      <c r="F34" s="1">
        <v>1.21</v>
      </c>
      <c r="G34" s="1">
        <v>99.29</v>
      </c>
      <c r="H34" s="1">
        <v>27.1</v>
      </c>
      <c r="I34" s="1">
        <v>72.19</v>
      </c>
      <c r="J34" s="1">
        <v>9.23</v>
      </c>
      <c r="K34" s="9">
        <v>0</v>
      </c>
      <c r="L34" s="1">
        <v>45.02</v>
      </c>
      <c r="M34" s="1">
        <v>0.32</v>
      </c>
      <c r="N34" s="1">
        <v>0.15</v>
      </c>
      <c r="O34" s="1">
        <v>161.76</v>
      </c>
      <c r="P34" s="14">
        <f>(O34-O35)/O35</f>
        <v>-0.52069690953806047</v>
      </c>
      <c r="Q34" s="14">
        <f>O34/$O$79</f>
        <v>7.5770765890395715E-4</v>
      </c>
      <c r="R34" s="1">
        <v>-175.73</v>
      </c>
    </row>
    <row r="35" spans="1:18" x14ac:dyDescent="0.3">
      <c r="A35" s="1" t="s">
        <v>11</v>
      </c>
      <c r="B35" s="1">
        <v>18.48</v>
      </c>
      <c r="C35" s="1">
        <v>0.01</v>
      </c>
      <c r="D35" s="1">
        <v>0.01</v>
      </c>
      <c r="E35" s="9">
        <v>0</v>
      </c>
      <c r="F35" s="1">
        <v>2.21</v>
      </c>
      <c r="G35" s="1">
        <v>254.85</v>
      </c>
      <c r="H35" s="1">
        <v>182.43</v>
      </c>
      <c r="I35" s="1">
        <v>72.42</v>
      </c>
      <c r="J35" s="1">
        <v>10.29</v>
      </c>
      <c r="K35" s="9">
        <v>0</v>
      </c>
      <c r="L35" s="1">
        <v>50.96</v>
      </c>
      <c r="M35" s="1">
        <v>0.39</v>
      </c>
      <c r="N35" s="1">
        <v>0.3</v>
      </c>
      <c r="O35" s="1">
        <v>337.49</v>
      </c>
      <c r="P35" s="1"/>
      <c r="Q35" s="1"/>
      <c r="R35" s="1"/>
    </row>
    <row r="36" spans="1:18" x14ac:dyDescent="0.3">
      <c r="A36" s="1" t="s">
        <v>26</v>
      </c>
      <c r="B36" s="1">
        <v>991.15</v>
      </c>
      <c r="C36" s="1">
        <v>114.64</v>
      </c>
      <c r="D36" s="1">
        <v>100.78</v>
      </c>
      <c r="E36" s="1">
        <v>13.86</v>
      </c>
      <c r="F36" s="1">
        <v>247.01</v>
      </c>
      <c r="G36" s="1">
        <v>3188.83</v>
      </c>
      <c r="H36" s="1">
        <v>1300.26</v>
      </c>
      <c r="I36" s="1">
        <v>1888.56</v>
      </c>
      <c r="J36" s="1">
        <v>1521.9</v>
      </c>
      <c r="K36" s="1">
        <v>17.18</v>
      </c>
      <c r="L36" s="1">
        <v>57.99</v>
      </c>
      <c r="M36" s="1">
        <v>160.13999999999999</v>
      </c>
      <c r="N36" s="1">
        <v>2907.24</v>
      </c>
      <c r="O36" s="1">
        <v>9206.07</v>
      </c>
      <c r="P36" s="14">
        <f>(O36-O37)/O37</f>
        <v>0.13697716553229164</v>
      </c>
      <c r="Q36" s="14">
        <f>O36/$O$79</f>
        <v>4.3122587459235619E-2</v>
      </c>
      <c r="R36" s="1">
        <v>1109.0999999999999</v>
      </c>
    </row>
    <row r="37" spans="1:18" x14ac:dyDescent="0.3">
      <c r="A37" s="1" t="s">
        <v>11</v>
      </c>
      <c r="B37" s="1">
        <v>898.18</v>
      </c>
      <c r="C37" s="1">
        <v>109.84</v>
      </c>
      <c r="D37" s="1">
        <v>95.9</v>
      </c>
      <c r="E37" s="1">
        <v>13.94</v>
      </c>
      <c r="F37" s="1">
        <v>168.21</v>
      </c>
      <c r="G37" s="1">
        <v>2888.25</v>
      </c>
      <c r="H37" s="1">
        <v>1205.72</v>
      </c>
      <c r="I37" s="1">
        <v>1682.53</v>
      </c>
      <c r="J37" s="1">
        <v>1095.92</v>
      </c>
      <c r="K37" s="1">
        <v>20.89</v>
      </c>
      <c r="L37" s="1">
        <v>60.44</v>
      </c>
      <c r="M37" s="1">
        <v>133.28</v>
      </c>
      <c r="N37" s="1">
        <v>2721.96</v>
      </c>
      <c r="O37" s="1">
        <v>8096.97</v>
      </c>
      <c r="P37" s="1"/>
      <c r="Q37" s="1"/>
      <c r="R37" s="1"/>
    </row>
    <row r="38" spans="1:18" x14ac:dyDescent="0.3">
      <c r="A38" s="1" t="s">
        <v>27</v>
      </c>
      <c r="B38" s="1">
        <v>224.92</v>
      </c>
      <c r="C38" s="1">
        <v>40.5</v>
      </c>
      <c r="D38" s="1">
        <v>40.5</v>
      </c>
      <c r="E38" s="9">
        <v>0</v>
      </c>
      <c r="F38" s="1">
        <v>49.58</v>
      </c>
      <c r="G38" s="1">
        <v>1848.52</v>
      </c>
      <c r="H38" s="1">
        <v>756.82</v>
      </c>
      <c r="I38" s="1">
        <v>1091.7</v>
      </c>
      <c r="J38" s="1">
        <v>407.76</v>
      </c>
      <c r="K38" s="9">
        <v>0</v>
      </c>
      <c r="L38" s="1">
        <v>10.56</v>
      </c>
      <c r="M38" s="1">
        <v>38.770000000000003</v>
      </c>
      <c r="N38" s="1">
        <v>6.53</v>
      </c>
      <c r="O38" s="1">
        <v>2627.14</v>
      </c>
      <c r="P38" s="14">
        <f>(O38-O39)/O39</f>
        <v>6.8546861844700754E-2</v>
      </c>
      <c r="Q38" s="14">
        <f>O38/$O$79</f>
        <v>1.2305910602206616E-2</v>
      </c>
      <c r="R38" s="1">
        <v>168.53</v>
      </c>
    </row>
    <row r="39" spans="1:18" x14ac:dyDescent="0.3">
      <c r="A39" s="1" t="s">
        <v>11</v>
      </c>
      <c r="B39" s="1">
        <v>232.26</v>
      </c>
      <c r="C39" s="1">
        <v>40.090000000000003</v>
      </c>
      <c r="D39" s="1">
        <v>40.090000000000003</v>
      </c>
      <c r="E39" s="9">
        <v>0</v>
      </c>
      <c r="F39" s="1">
        <v>42.56</v>
      </c>
      <c r="G39" s="1">
        <v>1777.56</v>
      </c>
      <c r="H39" s="1">
        <v>761.38</v>
      </c>
      <c r="I39" s="1">
        <v>1016.17</v>
      </c>
      <c r="J39" s="1">
        <v>314.33</v>
      </c>
      <c r="K39" s="9">
        <v>0</v>
      </c>
      <c r="L39" s="1">
        <v>9.36</v>
      </c>
      <c r="M39" s="1">
        <v>33.950000000000003</v>
      </c>
      <c r="N39" s="1">
        <v>8.51</v>
      </c>
      <c r="O39" s="1">
        <v>2458.61</v>
      </c>
      <c r="P39" s="1"/>
      <c r="Q39" s="1"/>
      <c r="R39" s="1"/>
    </row>
    <row r="40" spans="1:18" x14ac:dyDescent="0.3">
      <c r="A40" s="1" t="s">
        <v>28</v>
      </c>
      <c r="B40" s="1">
        <v>1331.72</v>
      </c>
      <c r="C40" s="1">
        <v>62.98</v>
      </c>
      <c r="D40" s="1">
        <v>62.98</v>
      </c>
      <c r="E40" s="9">
        <v>0</v>
      </c>
      <c r="F40" s="1">
        <v>102.14</v>
      </c>
      <c r="G40" s="1">
        <v>2245.46</v>
      </c>
      <c r="H40" s="1">
        <v>1117.82</v>
      </c>
      <c r="I40" s="1">
        <v>1127.6400000000001</v>
      </c>
      <c r="J40" s="1">
        <v>1780.94</v>
      </c>
      <c r="K40" s="1">
        <v>0.08</v>
      </c>
      <c r="L40" s="1">
        <v>81.38</v>
      </c>
      <c r="M40" s="1">
        <v>828.73</v>
      </c>
      <c r="N40" s="1">
        <v>2080.56</v>
      </c>
      <c r="O40" s="1">
        <v>8513.99</v>
      </c>
      <c r="P40" s="14">
        <f>(O40-O41)/O41</f>
        <v>0.23401532302715297</v>
      </c>
      <c r="Q40" s="14">
        <f>O40/$O$79</f>
        <v>3.9880782831551082E-2</v>
      </c>
      <c r="R40" s="1">
        <v>1614.57</v>
      </c>
    </row>
    <row r="41" spans="1:18" x14ac:dyDescent="0.3">
      <c r="A41" s="1" t="s">
        <v>11</v>
      </c>
      <c r="B41" s="1">
        <v>1208.45</v>
      </c>
      <c r="C41" s="1">
        <v>66.2</v>
      </c>
      <c r="D41" s="1">
        <v>66.2</v>
      </c>
      <c r="E41" s="9">
        <v>0</v>
      </c>
      <c r="F41" s="1">
        <v>56.42</v>
      </c>
      <c r="G41" s="1">
        <v>1743.68</v>
      </c>
      <c r="H41" s="1">
        <v>752.4</v>
      </c>
      <c r="I41" s="1">
        <v>991.28</v>
      </c>
      <c r="J41" s="1">
        <v>1327.48</v>
      </c>
      <c r="K41" s="1">
        <v>-0.06</v>
      </c>
      <c r="L41" s="1">
        <v>48.37</v>
      </c>
      <c r="M41" s="1">
        <v>710.99</v>
      </c>
      <c r="N41" s="1">
        <v>1737.89</v>
      </c>
      <c r="O41" s="1">
        <v>6899.42</v>
      </c>
      <c r="P41" s="1"/>
      <c r="Q41" s="1"/>
      <c r="R41" s="1"/>
    </row>
    <row r="42" spans="1:18" x14ac:dyDescent="0.3">
      <c r="A42" s="1" t="s">
        <v>29</v>
      </c>
      <c r="B42" s="1">
        <v>68.650000000000006</v>
      </c>
      <c r="C42" s="1">
        <v>1.68</v>
      </c>
      <c r="D42" s="1">
        <v>1.68</v>
      </c>
      <c r="E42" s="9">
        <v>0</v>
      </c>
      <c r="F42" s="1">
        <v>13.84</v>
      </c>
      <c r="G42" s="1">
        <v>1964.46</v>
      </c>
      <c r="H42" s="1">
        <v>437.96</v>
      </c>
      <c r="I42" s="1">
        <v>1526.5</v>
      </c>
      <c r="J42" s="1">
        <v>2</v>
      </c>
      <c r="K42" s="9">
        <v>0</v>
      </c>
      <c r="L42" s="1">
        <v>5.42</v>
      </c>
      <c r="M42" s="1">
        <v>91.72</v>
      </c>
      <c r="N42" s="1">
        <v>12.02</v>
      </c>
      <c r="O42" s="1">
        <v>2159.79</v>
      </c>
      <c r="P42" s="14">
        <f>(O42-O43)/O43</f>
        <v>0.35488181270701602</v>
      </c>
      <c r="Q42" s="14">
        <f>O42/$O$79</f>
        <v>1.0116774385658863E-2</v>
      </c>
      <c r="R42" s="1">
        <v>565.71</v>
      </c>
    </row>
    <row r="43" spans="1:18" x14ac:dyDescent="0.3">
      <c r="A43" s="1" t="s">
        <v>11</v>
      </c>
      <c r="B43" s="1">
        <v>57.1</v>
      </c>
      <c r="C43" s="1">
        <v>1.7</v>
      </c>
      <c r="D43" s="1">
        <v>1.7</v>
      </c>
      <c r="E43" s="9">
        <v>0</v>
      </c>
      <c r="F43" s="1">
        <v>11.53</v>
      </c>
      <c r="G43" s="1">
        <v>1470</v>
      </c>
      <c r="H43" s="1">
        <v>299.42</v>
      </c>
      <c r="I43" s="1">
        <v>1170.58</v>
      </c>
      <c r="J43" s="1">
        <v>1.9</v>
      </c>
      <c r="K43" s="9">
        <v>0</v>
      </c>
      <c r="L43" s="1">
        <v>4.3600000000000003</v>
      </c>
      <c r="M43" s="1">
        <v>37.380000000000003</v>
      </c>
      <c r="N43" s="1">
        <v>10.11</v>
      </c>
      <c r="O43" s="1">
        <v>1594.08</v>
      </c>
      <c r="P43" s="1"/>
      <c r="Q43" s="1"/>
      <c r="R43" s="1"/>
    </row>
    <row r="44" spans="1:18" x14ac:dyDescent="0.3">
      <c r="A44" s="1" t="s">
        <v>30</v>
      </c>
      <c r="B44" s="1">
        <v>1660.33</v>
      </c>
      <c r="C44" s="1">
        <v>514.98</v>
      </c>
      <c r="D44" s="1">
        <v>482.33</v>
      </c>
      <c r="E44" s="1">
        <v>32.65</v>
      </c>
      <c r="F44" s="1">
        <v>205.04</v>
      </c>
      <c r="G44" s="1">
        <v>5435.46</v>
      </c>
      <c r="H44" s="1">
        <v>2455.42</v>
      </c>
      <c r="I44" s="1">
        <v>2980.04</v>
      </c>
      <c r="J44" s="1">
        <v>2117.2600000000002</v>
      </c>
      <c r="K44" s="1">
        <v>108.7</v>
      </c>
      <c r="L44" s="1">
        <v>468.15</v>
      </c>
      <c r="M44" s="1">
        <v>149.41999999999999</v>
      </c>
      <c r="N44" s="1">
        <v>546.98</v>
      </c>
      <c r="O44" s="1">
        <v>11206.32</v>
      </c>
      <c r="P44" s="14">
        <f>(O44-O45)/O45</f>
        <v>0.19472018268909896</v>
      </c>
      <c r="Q44" s="14">
        <f>O44/$O$79</f>
        <v>5.249205299288201E-2</v>
      </c>
      <c r="R44" s="1">
        <v>1826.45</v>
      </c>
    </row>
    <row r="45" spans="1:18" x14ac:dyDescent="0.3">
      <c r="A45" s="1" t="s">
        <v>11</v>
      </c>
      <c r="B45" s="1">
        <v>1472.23</v>
      </c>
      <c r="C45" s="1">
        <v>492.07</v>
      </c>
      <c r="D45" s="1">
        <v>466.53</v>
      </c>
      <c r="E45" s="1">
        <v>25.55</v>
      </c>
      <c r="F45" s="1">
        <v>120.8</v>
      </c>
      <c r="G45" s="1">
        <v>4511.4799999999996</v>
      </c>
      <c r="H45" s="1">
        <v>2009.68</v>
      </c>
      <c r="I45" s="1">
        <v>2501.8000000000002</v>
      </c>
      <c r="J45" s="1">
        <v>1646.42</v>
      </c>
      <c r="K45" s="1">
        <v>64.11</v>
      </c>
      <c r="L45" s="1">
        <v>419.11</v>
      </c>
      <c r="M45" s="1">
        <v>381.24</v>
      </c>
      <c r="N45" s="1">
        <v>272.39999999999998</v>
      </c>
      <c r="O45" s="1">
        <v>9379.8700000000008</v>
      </c>
      <c r="P45" s="1"/>
      <c r="Q45" s="1"/>
      <c r="R45" s="1"/>
    </row>
    <row r="46" spans="1:18" x14ac:dyDescent="0.3">
      <c r="A46" s="1" t="s">
        <v>31</v>
      </c>
      <c r="B46" s="1">
        <v>3509.64</v>
      </c>
      <c r="C46" s="1">
        <v>698.18</v>
      </c>
      <c r="D46" s="1">
        <v>319.06</v>
      </c>
      <c r="E46" s="1">
        <v>379.12</v>
      </c>
      <c r="F46" s="1">
        <v>770.33</v>
      </c>
      <c r="G46" s="1">
        <v>6959.37</v>
      </c>
      <c r="H46" s="1">
        <v>2657.16</v>
      </c>
      <c r="I46" s="1">
        <v>4302.21</v>
      </c>
      <c r="J46" s="1">
        <v>14435.79</v>
      </c>
      <c r="K46" s="1">
        <v>288.70999999999998</v>
      </c>
      <c r="L46" s="1">
        <v>367.09</v>
      </c>
      <c r="M46" s="1">
        <v>453.11</v>
      </c>
      <c r="N46" s="1">
        <v>969.38</v>
      </c>
      <c r="O46" s="1">
        <v>28451.599999999999</v>
      </c>
      <c r="P46" s="14">
        <f>(O46-O47)/O47</f>
        <v>9.0413789720256529E-2</v>
      </c>
      <c r="Q46" s="14">
        <f>O46/$O$79</f>
        <v>0.1332714838530652</v>
      </c>
      <c r="R46" s="1">
        <v>2359.12</v>
      </c>
    </row>
    <row r="47" spans="1:18" x14ac:dyDescent="0.3">
      <c r="A47" s="1" t="s">
        <v>11</v>
      </c>
      <c r="B47" s="1">
        <v>3361.59</v>
      </c>
      <c r="C47" s="1">
        <v>720.51</v>
      </c>
      <c r="D47" s="1">
        <v>374.32</v>
      </c>
      <c r="E47" s="1">
        <v>346.19</v>
      </c>
      <c r="F47" s="1">
        <v>689.48</v>
      </c>
      <c r="G47" s="1">
        <v>6412.67</v>
      </c>
      <c r="H47" s="1">
        <v>2256.0700000000002</v>
      </c>
      <c r="I47" s="1">
        <v>4156.6099999999997</v>
      </c>
      <c r="J47" s="1">
        <v>12853.68</v>
      </c>
      <c r="K47" s="1">
        <v>230.85</v>
      </c>
      <c r="L47" s="1">
        <v>384.88</v>
      </c>
      <c r="M47" s="1">
        <v>489.8</v>
      </c>
      <c r="N47" s="1">
        <v>949.01</v>
      </c>
      <c r="O47" s="1">
        <v>26092.48</v>
      </c>
      <c r="P47" s="1"/>
      <c r="Q47" s="1"/>
      <c r="R47" s="1"/>
    </row>
    <row r="48" spans="1:18" x14ac:dyDescent="0.3">
      <c r="A48" s="1" t="s">
        <v>32</v>
      </c>
      <c r="B48" s="1">
        <v>1246.31</v>
      </c>
      <c r="C48" s="1">
        <v>346.12</v>
      </c>
      <c r="D48" s="1">
        <v>172.19</v>
      </c>
      <c r="E48" s="1">
        <v>173.93</v>
      </c>
      <c r="F48" s="1">
        <v>336.8</v>
      </c>
      <c r="G48" s="1">
        <v>2960.39</v>
      </c>
      <c r="H48" s="1">
        <v>895.06</v>
      </c>
      <c r="I48" s="1">
        <v>2065.3200000000002</v>
      </c>
      <c r="J48" s="1">
        <v>6168.85</v>
      </c>
      <c r="K48" s="1">
        <v>107.58</v>
      </c>
      <c r="L48" s="1">
        <v>101.88</v>
      </c>
      <c r="M48" s="1">
        <v>777.25</v>
      </c>
      <c r="N48" s="1">
        <v>1491.26</v>
      </c>
      <c r="O48" s="1">
        <v>13536.43</v>
      </c>
      <c r="P48" s="14">
        <f>(O48-O49)/O49</f>
        <v>0.16879260548026828</v>
      </c>
      <c r="Q48" s="14">
        <f>O48/$O$79</f>
        <v>6.3406631337891289E-2</v>
      </c>
      <c r="R48" s="1">
        <v>1954.88</v>
      </c>
    </row>
    <row r="49" spans="1:18" x14ac:dyDescent="0.3">
      <c r="A49" s="1" t="s">
        <v>11</v>
      </c>
      <c r="B49" s="1">
        <v>1291.6199999999999</v>
      </c>
      <c r="C49" s="1">
        <v>352.65</v>
      </c>
      <c r="D49" s="1">
        <v>196.8</v>
      </c>
      <c r="E49" s="1">
        <v>155.85</v>
      </c>
      <c r="F49" s="1">
        <v>257.48</v>
      </c>
      <c r="G49" s="1">
        <v>2539.37</v>
      </c>
      <c r="H49" s="1">
        <v>676.56</v>
      </c>
      <c r="I49" s="1">
        <v>1862.81</v>
      </c>
      <c r="J49" s="1">
        <v>6177.43</v>
      </c>
      <c r="K49" s="1">
        <v>93.71</v>
      </c>
      <c r="L49" s="1">
        <v>111.13</v>
      </c>
      <c r="M49" s="1">
        <v>400.64</v>
      </c>
      <c r="N49" s="1">
        <v>357.52</v>
      </c>
      <c r="O49" s="1">
        <v>11581.55</v>
      </c>
      <c r="P49" s="1"/>
      <c r="Q49" s="1"/>
      <c r="R49" s="1"/>
    </row>
    <row r="50" spans="1:18" x14ac:dyDescent="0.3">
      <c r="A50" s="1" t="s">
        <v>33</v>
      </c>
      <c r="B50" s="1">
        <v>1606.74</v>
      </c>
      <c r="C50" s="1">
        <v>273.27999999999997</v>
      </c>
      <c r="D50" s="1">
        <v>137.26</v>
      </c>
      <c r="E50" s="1">
        <v>136.02000000000001</v>
      </c>
      <c r="F50" s="1">
        <v>343.25</v>
      </c>
      <c r="G50" s="1">
        <v>4964.53</v>
      </c>
      <c r="H50" s="1">
        <v>1475.24</v>
      </c>
      <c r="I50" s="1">
        <v>3489.29</v>
      </c>
      <c r="J50" s="1">
        <v>5311.99</v>
      </c>
      <c r="K50" s="1">
        <v>37.07</v>
      </c>
      <c r="L50" s="1">
        <v>195.09</v>
      </c>
      <c r="M50" s="1">
        <v>276.64</v>
      </c>
      <c r="N50" s="1">
        <v>1043.44</v>
      </c>
      <c r="O50" s="1">
        <v>14052.03</v>
      </c>
      <c r="P50" s="14">
        <f>(O50-O51)/O51</f>
        <v>9.4376108820565491E-2</v>
      </c>
      <c r="Q50" s="14">
        <f>O50/$O$79</f>
        <v>6.5821777659175171E-2</v>
      </c>
      <c r="R50" s="1">
        <v>1211.81</v>
      </c>
    </row>
    <row r="51" spans="1:18" x14ac:dyDescent="0.3">
      <c r="A51" s="1" t="s">
        <v>11</v>
      </c>
      <c r="B51" s="1">
        <v>1469.99</v>
      </c>
      <c r="C51" s="1">
        <v>301.2</v>
      </c>
      <c r="D51" s="1">
        <v>144.97999999999999</v>
      </c>
      <c r="E51" s="1">
        <v>156.22</v>
      </c>
      <c r="F51" s="1">
        <v>314.22000000000003</v>
      </c>
      <c r="G51" s="1">
        <v>4192.88</v>
      </c>
      <c r="H51" s="1">
        <v>1167.1099999999999</v>
      </c>
      <c r="I51" s="1">
        <v>3025.77</v>
      </c>
      <c r="J51" s="1">
        <v>5070.3</v>
      </c>
      <c r="K51" s="1">
        <v>46.61</v>
      </c>
      <c r="L51" s="1">
        <v>196.71</v>
      </c>
      <c r="M51" s="1">
        <v>362.4</v>
      </c>
      <c r="N51" s="1">
        <v>885.91</v>
      </c>
      <c r="O51" s="1">
        <v>12840.22</v>
      </c>
      <c r="P51" s="1"/>
      <c r="Q51" s="1"/>
      <c r="R51" s="1"/>
    </row>
    <row r="52" spans="1:18" x14ac:dyDescent="0.3">
      <c r="A52" s="1" t="s">
        <v>34</v>
      </c>
      <c r="B52" s="1">
        <v>207.72</v>
      </c>
      <c r="C52" s="1">
        <v>43.06</v>
      </c>
      <c r="D52" s="1">
        <v>24.99</v>
      </c>
      <c r="E52" s="1">
        <v>18.07</v>
      </c>
      <c r="F52" s="1">
        <v>9.93</v>
      </c>
      <c r="G52" s="1">
        <v>1641.14</v>
      </c>
      <c r="H52" s="1">
        <v>712.83</v>
      </c>
      <c r="I52" s="1">
        <v>928.31</v>
      </c>
      <c r="J52" s="1">
        <v>374.36</v>
      </c>
      <c r="K52" s="1">
        <v>0</v>
      </c>
      <c r="L52" s="1">
        <v>15.58</v>
      </c>
      <c r="M52" s="1">
        <v>106.44</v>
      </c>
      <c r="N52" s="1">
        <v>1326.44</v>
      </c>
      <c r="O52" s="1">
        <v>3724.67</v>
      </c>
      <c r="P52" s="14">
        <f>(O52-O53)/O53</f>
        <v>0.18690748949214978</v>
      </c>
      <c r="Q52" s="14">
        <f>O52/$O$79</f>
        <v>1.7446902731761884E-2</v>
      </c>
      <c r="R52" s="1">
        <v>586.54</v>
      </c>
    </row>
    <row r="53" spans="1:18" x14ac:dyDescent="0.3">
      <c r="A53" s="1" t="s">
        <v>11</v>
      </c>
      <c r="B53" s="1">
        <v>178.96</v>
      </c>
      <c r="C53" s="1">
        <v>36.72</v>
      </c>
      <c r="D53" s="1">
        <v>20.45</v>
      </c>
      <c r="E53" s="1">
        <v>16.260000000000002</v>
      </c>
      <c r="F53" s="1">
        <v>8.76</v>
      </c>
      <c r="G53" s="1">
        <v>1430.17</v>
      </c>
      <c r="H53" s="1">
        <v>754.53</v>
      </c>
      <c r="I53" s="1">
        <v>675.64</v>
      </c>
      <c r="J53" s="1">
        <v>224.63</v>
      </c>
      <c r="K53" s="1">
        <v>0</v>
      </c>
      <c r="L53" s="1">
        <v>15.75</v>
      </c>
      <c r="M53" s="1">
        <v>124.58</v>
      </c>
      <c r="N53" s="1">
        <v>1118.57</v>
      </c>
      <c r="O53" s="1">
        <v>3138.13</v>
      </c>
      <c r="P53" s="1"/>
      <c r="Q53" s="1"/>
      <c r="R53" s="1"/>
    </row>
    <row r="54" spans="1:18" x14ac:dyDescent="0.3">
      <c r="A54" s="3" t="s">
        <v>35</v>
      </c>
      <c r="B54" s="26">
        <f t="shared" ref="B54:O55" si="0">SUM(B4+B6+B8+B10+B12+B14+B16+B18+B20+B22+B24+B26+B28+B30+B32+B34+B36+B38+B40+B42+B44+B46+B48+B50+B52)</f>
        <v>20228.570000000007</v>
      </c>
      <c r="C54" s="26">
        <f t="shared" si="0"/>
        <v>3754.82</v>
      </c>
      <c r="D54" s="26">
        <f t="shared" si="0"/>
        <v>2797.13</v>
      </c>
      <c r="E54" s="26">
        <f t="shared" si="0"/>
        <v>957.67</v>
      </c>
      <c r="F54" s="26">
        <f t="shared" si="0"/>
        <v>4024.86</v>
      </c>
      <c r="G54" s="26">
        <f t="shared" si="0"/>
        <v>66138.91</v>
      </c>
      <c r="H54" s="26">
        <f t="shared" si="0"/>
        <v>27208.720000000005</v>
      </c>
      <c r="I54" s="26">
        <f t="shared" si="0"/>
        <v>38930.17</v>
      </c>
      <c r="J54" s="26">
        <f t="shared" si="0"/>
        <v>57595.359999999993</v>
      </c>
      <c r="K54" s="26">
        <f t="shared" si="0"/>
        <v>769.93000000000006</v>
      </c>
      <c r="L54" s="26">
        <f t="shared" si="0"/>
        <v>3728.1800000000007</v>
      </c>
      <c r="M54" s="26">
        <f t="shared" si="0"/>
        <v>5314.41</v>
      </c>
      <c r="N54" s="26">
        <f t="shared" si="0"/>
        <v>21212.429999999993</v>
      </c>
      <c r="O54" s="26">
        <f t="shared" si="0"/>
        <v>182767.43000000002</v>
      </c>
      <c r="P54" s="15">
        <f>(O54-O55)/O55</f>
        <v>0.15427230119295238</v>
      </c>
      <c r="Q54" s="15">
        <f>O54/$O$79</f>
        <v>0.85610955433477309</v>
      </c>
      <c r="R54" s="26">
        <f t="shared" ref="R54" si="1">SUM(R4+R6+R8+R10+R12+R14+R16+R18+R20+R22+R24+R26+R28+R30+R32+R34+R36+R38+R40+R42+R44+R46+R48+R50+R52)</f>
        <v>24427.47</v>
      </c>
    </row>
    <row r="55" spans="1:18" x14ac:dyDescent="0.3">
      <c r="A55" s="1" t="s">
        <v>36</v>
      </c>
      <c r="B55" s="27">
        <f t="shared" si="0"/>
        <v>18802.030000000002</v>
      </c>
      <c r="C55" s="27">
        <f t="shared" si="0"/>
        <v>3766.12</v>
      </c>
      <c r="D55" s="27">
        <f t="shared" si="0"/>
        <v>2850.07</v>
      </c>
      <c r="E55" s="27">
        <f t="shared" si="0"/>
        <v>916.05000000000007</v>
      </c>
      <c r="F55" s="27">
        <f t="shared" si="0"/>
        <v>3073.9900000000007</v>
      </c>
      <c r="G55" s="27">
        <f t="shared" si="0"/>
        <v>57882.7</v>
      </c>
      <c r="H55" s="27">
        <f t="shared" si="0"/>
        <v>22951.98</v>
      </c>
      <c r="I55" s="27">
        <f t="shared" si="0"/>
        <v>34930.729999999989</v>
      </c>
      <c r="J55" s="27">
        <f t="shared" si="0"/>
        <v>48213.720000000008</v>
      </c>
      <c r="K55" s="27">
        <f t="shared" si="0"/>
        <v>643.45000000000005</v>
      </c>
      <c r="L55" s="27">
        <f t="shared" si="0"/>
        <v>3924.0600000000009</v>
      </c>
      <c r="M55" s="27">
        <f t="shared" si="0"/>
        <v>4736.71</v>
      </c>
      <c r="N55" s="27">
        <f t="shared" si="0"/>
        <v>17297.170000000002</v>
      </c>
      <c r="O55" s="27">
        <f t="shared" si="0"/>
        <v>158339.96</v>
      </c>
      <c r="P55" s="1"/>
      <c r="Q55" s="1"/>
      <c r="R55" s="1"/>
    </row>
    <row r="56" spans="1:18" x14ac:dyDescent="0.3">
      <c r="A56" s="1" t="s">
        <v>37</v>
      </c>
      <c r="B56" s="14">
        <f t="shared" ref="B56:O56" si="2">(B54-B55)/B55</f>
        <v>7.5871594716102692E-2</v>
      </c>
      <c r="C56" s="14">
        <f t="shared" si="2"/>
        <v>-3.0004354614297283E-3</v>
      </c>
      <c r="D56" s="14">
        <f t="shared" si="2"/>
        <v>-1.8574982368854118E-2</v>
      </c>
      <c r="E56" s="14">
        <f t="shared" si="2"/>
        <v>4.5434201189891256E-2</v>
      </c>
      <c r="F56" s="14">
        <f t="shared" si="2"/>
        <v>0.30932761655047647</v>
      </c>
      <c r="G56" s="14">
        <f t="shared" si="2"/>
        <v>0.142636919148554</v>
      </c>
      <c r="H56" s="14">
        <f t="shared" si="2"/>
        <v>0.18546286638451259</v>
      </c>
      <c r="I56" s="14">
        <f t="shared" si="2"/>
        <v>0.11449631885735027</v>
      </c>
      <c r="J56" s="14">
        <f t="shared" si="2"/>
        <v>0.19458444608713005</v>
      </c>
      <c r="K56" s="14">
        <f t="shared" si="2"/>
        <v>0.1965653896961691</v>
      </c>
      <c r="L56" s="14">
        <f t="shared" si="2"/>
        <v>-4.9917687293262604E-2</v>
      </c>
      <c r="M56" s="14">
        <f t="shared" si="2"/>
        <v>0.12196229028165115</v>
      </c>
      <c r="N56" s="14">
        <f t="shared" si="2"/>
        <v>0.22635263456391946</v>
      </c>
      <c r="O56" s="14">
        <f t="shared" si="2"/>
        <v>0.15427230119295238</v>
      </c>
      <c r="P56" s="1"/>
      <c r="Q56" s="1"/>
      <c r="R56" s="1"/>
    </row>
    <row r="57" spans="1:18" x14ac:dyDescent="0.3">
      <c r="A57" s="1" t="s">
        <v>38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 t="s">
        <v>39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1">
        <v>3785.6</v>
      </c>
      <c r="K58" s="9">
        <v>0</v>
      </c>
      <c r="L58" s="9">
        <v>0</v>
      </c>
      <c r="M58" s="1">
        <v>62.54</v>
      </c>
      <c r="N58" s="9">
        <v>0</v>
      </c>
      <c r="O58" s="1">
        <v>3848.14</v>
      </c>
      <c r="P58" s="14">
        <f>(O58-O59)/O59</f>
        <v>0.40509217843437234</v>
      </c>
      <c r="Q58" s="14">
        <f>O58/$O$79</f>
        <v>1.8025254392523948E-2</v>
      </c>
      <c r="R58" s="1">
        <v>1109.43</v>
      </c>
    </row>
    <row r="59" spans="1:18" x14ac:dyDescent="0.3">
      <c r="A59" s="1" t="s">
        <v>11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1">
        <v>2683.79</v>
      </c>
      <c r="K59" s="9">
        <v>0</v>
      </c>
      <c r="L59" s="9">
        <v>0</v>
      </c>
      <c r="M59" s="1">
        <v>54.92</v>
      </c>
      <c r="N59" s="9">
        <v>0</v>
      </c>
      <c r="O59" s="1">
        <v>2738.71</v>
      </c>
      <c r="P59" s="1"/>
      <c r="Q59" s="1"/>
      <c r="R59" s="1"/>
    </row>
    <row r="60" spans="1:18" x14ac:dyDescent="0.3">
      <c r="A60" s="1" t="s">
        <v>40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1">
        <v>2255.11</v>
      </c>
      <c r="K60" s="9">
        <v>0</v>
      </c>
      <c r="L60" s="9">
        <v>0</v>
      </c>
      <c r="M60" s="1">
        <v>144.30000000000001</v>
      </c>
      <c r="N60" s="9">
        <v>0</v>
      </c>
      <c r="O60" s="1">
        <v>2399.41</v>
      </c>
      <c r="P60" s="14">
        <f>(O60-O61)/O61</f>
        <v>0.29108127740859308</v>
      </c>
      <c r="Q60" s="14">
        <f>O60/$O$79</f>
        <v>1.1239189749324578E-2</v>
      </c>
      <c r="R60" s="1">
        <v>540.96</v>
      </c>
    </row>
    <row r="61" spans="1:18" x14ac:dyDescent="0.3">
      <c r="A61" s="1" t="s">
        <v>11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1">
        <v>1738.6</v>
      </c>
      <c r="K61" s="9">
        <v>0</v>
      </c>
      <c r="L61" s="9">
        <v>0</v>
      </c>
      <c r="M61" s="1">
        <v>119.85</v>
      </c>
      <c r="N61" s="9">
        <v>0</v>
      </c>
      <c r="O61" s="1">
        <v>1858.45</v>
      </c>
      <c r="P61" s="1"/>
      <c r="Q61" s="1"/>
      <c r="R61" s="1"/>
    </row>
    <row r="62" spans="1:18" x14ac:dyDescent="0.3">
      <c r="A62" s="1" t="s">
        <v>41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1">
        <v>4663.9799999999996</v>
      </c>
      <c r="K62" s="9">
        <v>0</v>
      </c>
      <c r="L62" s="9">
        <v>0</v>
      </c>
      <c r="M62" s="1">
        <v>163.16</v>
      </c>
      <c r="N62" s="9">
        <v>0</v>
      </c>
      <c r="O62" s="1">
        <v>4827.1400000000003</v>
      </c>
      <c r="P62" s="14">
        <f>(O62-O63)/O63</f>
        <v>0.32392960091276363</v>
      </c>
      <c r="Q62" s="14">
        <f>O62/$O$79</f>
        <v>2.2611034548724335E-2</v>
      </c>
      <c r="R62" s="1">
        <v>1181.07</v>
      </c>
    </row>
    <row r="63" spans="1:18" x14ac:dyDescent="0.3">
      <c r="A63" s="1" t="s">
        <v>11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1">
        <v>3385.01</v>
      </c>
      <c r="K63" s="9">
        <v>0</v>
      </c>
      <c r="L63" s="9">
        <v>0</v>
      </c>
      <c r="M63" s="1">
        <v>261.06</v>
      </c>
      <c r="N63" s="9">
        <v>0</v>
      </c>
      <c r="O63" s="1">
        <v>3646.07</v>
      </c>
      <c r="P63" s="1"/>
      <c r="Q63" s="1"/>
      <c r="R63" s="1"/>
    </row>
    <row r="64" spans="1:18" x14ac:dyDescent="0.3">
      <c r="A64" s="1" t="s">
        <v>42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1">
        <v>1117.05</v>
      </c>
      <c r="K64" s="9">
        <v>0</v>
      </c>
      <c r="L64" s="9">
        <v>0</v>
      </c>
      <c r="M64" s="1">
        <v>23.83</v>
      </c>
      <c r="N64" s="9">
        <v>0</v>
      </c>
      <c r="O64" s="1">
        <v>1140.8800000000001</v>
      </c>
      <c r="P64" s="14">
        <f>(O64-O65)/O65</f>
        <v>0.2153700290824643</v>
      </c>
      <c r="Q64" s="14">
        <f>O64/$O$79</f>
        <v>5.3440499127741514E-3</v>
      </c>
      <c r="R64" s="1">
        <v>202.17</v>
      </c>
    </row>
    <row r="65" spans="1:18" x14ac:dyDescent="0.3">
      <c r="A65" s="1" t="s">
        <v>11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1">
        <v>916.6</v>
      </c>
      <c r="K65" s="9">
        <v>0</v>
      </c>
      <c r="L65" s="9">
        <v>0</v>
      </c>
      <c r="M65" s="1">
        <v>22.11</v>
      </c>
      <c r="N65" s="9">
        <v>0</v>
      </c>
      <c r="O65" s="1">
        <v>938.71</v>
      </c>
      <c r="P65" s="1"/>
      <c r="Q65" s="1"/>
      <c r="R65" s="1"/>
    </row>
    <row r="66" spans="1:18" x14ac:dyDescent="0.3">
      <c r="A66" s="1" t="s">
        <v>43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1">
        <v>10142.290000000001</v>
      </c>
      <c r="K66" s="9">
        <v>0</v>
      </c>
      <c r="L66" s="9">
        <v>0</v>
      </c>
      <c r="M66" s="1">
        <v>143.12</v>
      </c>
      <c r="N66" s="1">
        <v>0.09</v>
      </c>
      <c r="O66" s="1">
        <v>10285.5</v>
      </c>
      <c r="P66" s="14">
        <f>(O66-O67)/O67</f>
        <v>0.17505060983133106</v>
      </c>
      <c r="Q66" s="14">
        <f>O66/$O$79</f>
        <v>4.8178796523594539E-2</v>
      </c>
      <c r="R66" s="1">
        <v>1532.26</v>
      </c>
    </row>
    <row r="67" spans="1:18" x14ac:dyDescent="0.3">
      <c r="A67" s="1" t="s">
        <v>11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1">
        <v>8619.75</v>
      </c>
      <c r="K67" s="9">
        <v>0</v>
      </c>
      <c r="L67" s="9">
        <v>0</v>
      </c>
      <c r="M67" s="1">
        <v>133.49</v>
      </c>
      <c r="N67" s="9">
        <v>0</v>
      </c>
      <c r="O67" s="1">
        <v>8753.24</v>
      </c>
      <c r="P67" s="1"/>
      <c r="Q67" s="1"/>
      <c r="R67" s="1"/>
    </row>
    <row r="68" spans="1:18" x14ac:dyDescent="0.3">
      <c r="A68" s="3" t="s">
        <v>44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f t="shared" ref="J68" si="3">SUM(J58+J60+J62+J64+J66)</f>
        <v>21964.03</v>
      </c>
      <c r="K68" s="10">
        <v>0</v>
      </c>
      <c r="L68" s="10">
        <v>0</v>
      </c>
      <c r="M68" s="10">
        <f t="shared" ref="M68:O68" si="4">SUM(M58+M60+M62+M64+M66)</f>
        <v>536.95000000000005</v>
      </c>
      <c r="N68" s="10">
        <f t="shared" si="4"/>
        <v>0.09</v>
      </c>
      <c r="O68" s="10">
        <f t="shared" si="4"/>
        <v>22501.07</v>
      </c>
      <c r="P68" s="15">
        <f>(O68-O69)/O69</f>
        <v>0.25457731675957529</v>
      </c>
      <c r="Q68" s="3">
        <v>10.61</v>
      </c>
      <c r="R68" s="10">
        <f t="shared" ref="R68" si="5">SUM(R58+R60+R62+R64+R66)</f>
        <v>4565.8900000000003</v>
      </c>
    </row>
    <row r="69" spans="1:18" x14ac:dyDescent="0.3">
      <c r="A69" s="1" t="s">
        <v>36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f t="shared" ref="J69" si="6">SUM(J59+J61+J63+J65+J67)</f>
        <v>17343.75</v>
      </c>
      <c r="K69" s="9">
        <v>0</v>
      </c>
      <c r="L69" s="9">
        <v>0</v>
      </c>
      <c r="M69" s="9">
        <f t="shared" ref="M69" si="7">SUM(M59+M61+M63+M65+M67)</f>
        <v>591.43000000000006</v>
      </c>
      <c r="N69" s="9">
        <v>0</v>
      </c>
      <c r="O69" s="9">
        <f t="shared" ref="O69" si="8">SUM(O59+O61+O63+O65+O67)</f>
        <v>17935.18</v>
      </c>
      <c r="P69" s="1"/>
      <c r="Q69" s="1"/>
      <c r="R69" s="1"/>
    </row>
    <row r="70" spans="1:18" x14ac:dyDescent="0.3">
      <c r="A70" s="1" t="s">
        <v>37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14">
        <f>(J68-J69)/J69</f>
        <v>0.26639452252252244</v>
      </c>
      <c r="K70" s="9">
        <v>0</v>
      </c>
      <c r="L70" s="9">
        <v>0</v>
      </c>
      <c r="M70" s="14">
        <f>(M68-M69)/M69</f>
        <v>-9.2115719527247536E-2</v>
      </c>
      <c r="N70" s="9">
        <v>0</v>
      </c>
      <c r="O70" s="14">
        <f>(O68-O69)/O69</f>
        <v>0.25457731675957529</v>
      </c>
      <c r="P70" s="1"/>
      <c r="Q70" s="1"/>
      <c r="R70" s="1"/>
    </row>
    <row r="71" spans="1:18" x14ac:dyDescent="0.3">
      <c r="A71" s="3" t="s">
        <v>55</v>
      </c>
      <c r="B71" s="9"/>
      <c r="C71" s="9"/>
      <c r="D71" s="9"/>
      <c r="E71" s="9"/>
      <c r="F71" s="9"/>
      <c r="G71" s="9"/>
      <c r="H71" s="9"/>
      <c r="I71" s="9"/>
      <c r="J71" s="1"/>
      <c r="K71" s="9"/>
      <c r="L71" s="9"/>
      <c r="M71" s="1"/>
      <c r="N71" s="1"/>
      <c r="O71" s="1"/>
      <c r="P71" s="1"/>
      <c r="Q71" s="1"/>
      <c r="R71" s="1"/>
    </row>
    <row r="72" spans="1:18" x14ac:dyDescent="0.3">
      <c r="A72" s="1" t="s">
        <v>56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1">
        <v>7336.05</v>
      </c>
      <c r="O72" s="1">
        <v>7336.05</v>
      </c>
      <c r="P72" s="14">
        <f>(O72-O73)/O73</f>
        <v>-0.27545185185185184</v>
      </c>
      <c r="Q72" s="14">
        <f>O72/$O$79</f>
        <v>3.4363138421750587E-2</v>
      </c>
      <c r="R72" s="1">
        <v>-2788.95</v>
      </c>
    </row>
    <row r="73" spans="1:18" x14ac:dyDescent="0.3">
      <c r="A73" s="1" t="s">
        <v>11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1">
        <v>10125</v>
      </c>
      <c r="O73" s="1">
        <v>10125</v>
      </c>
      <c r="P73" s="1"/>
      <c r="Q73" s="1"/>
      <c r="R73" s="1"/>
    </row>
    <row r="74" spans="1:18" x14ac:dyDescent="0.3">
      <c r="A74" s="1" t="s">
        <v>57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1">
        <v>881.48</v>
      </c>
      <c r="O74" s="1">
        <v>881.48</v>
      </c>
      <c r="P74" s="14">
        <f>(O74-O75)/O75</f>
        <v>5.8923873478851162E-2</v>
      </c>
      <c r="Q74" s="14">
        <f>O74/$O$79</f>
        <v>4.1289821165347443E-3</v>
      </c>
      <c r="R74" s="1">
        <v>49.05</v>
      </c>
    </row>
    <row r="75" spans="1:18" x14ac:dyDescent="0.3">
      <c r="A75" s="1" t="s">
        <v>11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1">
        <v>832.43</v>
      </c>
      <c r="O75" s="1">
        <v>832.43</v>
      </c>
      <c r="P75" s="1"/>
      <c r="Q75" s="1"/>
      <c r="R75" s="1"/>
    </row>
    <row r="76" spans="1:18" x14ac:dyDescent="0.3">
      <c r="A76" s="3" t="s">
        <v>58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f>SUM(N72+N74)</f>
        <v>8217.5300000000007</v>
      </c>
      <c r="O76" s="10">
        <f>SUM(O72+O74)</f>
        <v>8217.5300000000007</v>
      </c>
      <c r="P76" s="15">
        <f>(O76-O77)/O77</f>
        <v>-0.25004950978468488</v>
      </c>
      <c r="Q76" s="15">
        <f>O76/$O$79</f>
        <v>3.8492120538285338E-2</v>
      </c>
      <c r="R76" s="10">
        <f>SUM(R72+R74)</f>
        <v>-2739.8999999999996</v>
      </c>
    </row>
    <row r="77" spans="1:18" x14ac:dyDescent="0.3">
      <c r="A77" s="1" t="s">
        <v>36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9">
        <f>+SUM(N73+N75)</f>
        <v>10957.43</v>
      </c>
      <c r="O77" s="9">
        <f>+SUM(O73+O75)</f>
        <v>10957.43</v>
      </c>
      <c r="P77" s="3"/>
      <c r="Q77" s="3"/>
      <c r="R77" s="3"/>
    </row>
    <row r="78" spans="1:18" x14ac:dyDescent="0.3">
      <c r="A78" s="1" t="s">
        <v>37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14">
        <f>(N76-N77)/N77</f>
        <v>-0.25004950978468488</v>
      </c>
      <c r="O78" s="14">
        <f>(O76-O77)/O77</f>
        <v>-0.25004950978468488</v>
      </c>
      <c r="P78" s="1"/>
      <c r="Q78" s="1"/>
      <c r="R78" s="1"/>
    </row>
    <row r="79" spans="1:18" x14ac:dyDescent="0.3">
      <c r="A79" s="3" t="s">
        <v>45</v>
      </c>
      <c r="B79" s="10">
        <f t="shared" ref="B79:O79" si="9">SUM(B54+B68+B76)</f>
        <v>20228.570000000007</v>
      </c>
      <c r="C79" s="10">
        <f t="shared" si="9"/>
        <v>3754.82</v>
      </c>
      <c r="D79" s="10">
        <f t="shared" si="9"/>
        <v>2797.13</v>
      </c>
      <c r="E79" s="10">
        <f t="shared" si="9"/>
        <v>957.67</v>
      </c>
      <c r="F79" s="10">
        <f t="shared" si="9"/>
        <v>4024.86</v>
      </c>
      <c r="G79" s="10">
        <f t="shared" si="9"/>
        <v>66138.91</v>
      </c>
      <c r="H79" s="10">
        <f t="shared" si="9"/>
        <v>27208.720000000005</v>
      </c>
      <c r="I79" s="10">
        <f t="shared" si="9"/>
        <v>38930.17</v>
      </c>
      <c r="J79" s="10">
        <f t="shared" si="9"/>
        <v>79559.389999999985</v>
      </c>
      <c r="K79" s="10">
        <f t="shared" si="9"/>
        <v>769.93000000000006</v>
      </c>
      <c r="L79" s="10">
        <f t="shared" si="9"/>
        <v>3728.1800000000007</v>
      </c>
      <c r="M79" s="10">
        <f t="shared" si="9"/>
        <v>5851.36</v>
      </c>
      <c r="N79" s="10">
        <f t="shared" si="9"/>
        <v>29430.049999999996</v>
      </c>
      <c r="O79" s="10">
        <f t="shared" si="9"/>
        <v>213486.03000000003</v>
      </c>
      <c r="P79" s="15">
        <f>(O79-O80)/O80</f>
        <v>0.14021844596802818</v>
      </c>
      <c r="Q79" s="15">
        <f>O79/$O$79</f>
        <v>1</v>
      </c>
      <c r="R79" s="10">
        <f t="shared" ref="R79" si="10">SUM(R54+R68+R76)</f>
        <v>26253.46</v>
      </c>
    </row>
    <row r="80" spans="1:18" x14ac:dyDescent="0.3">
      <c r="A80" s="1" t="s">
        <v>36</v>
      </c>
      <c r="B80" s="9">
        <f t="shared" ref="B80:O80" si="11">SUM(B55+B69+B77)</f>
        <v>18802.030000000002</v>
      </c>
      <c r="C80" s="9">
        <f t="shared" si="11"/>
        <v>3766.12</v>
      </c>
      <c r="D80" s="9">
        <f t="shared" si="11"/>
        <v>2850.07</v>
      </c>
      <c r="E80" s="9">
        <f t="shared" si="11"/>
        <v>916.05000000000007</v>
      </c>
      <c r="F80" s="9">
        <f t="shared" si="11"/>
        <v>3073.9900000000007</v>
      </c>
      <c r="G80" s="9">
        <f t="shared" si="11"/>
        <v>57882.7</v>
      </c>
      <c r="H80" s="9">
        <f t="shared" si="11"/>
        <v>22951.98</v>
      </c>
      <c r="I80" s="9">
        <f t="shared" si="11"/>
        <v>34930.729999999989</v>
      </c>
      <c r="J80" s="9">
        <f t="shared" si="11"/>
        <v>65557.47</v>
      </c>
      <c r="K80" s="9">
        <f t="shared" si="11"/>
        <v>643.45000000000005</v>
      </c>
      <c r="L80" s="9">
        <f t="shared" si="11"/>
        <v>3924.0600000000009</v>
      </c>
      <c r="M80" s="9">
        <f t="shared" si="11"/>
        <v>5328.14</v>
      </c>
      <c r="N80" s="9">
        <f t="shared" si="11"/>
        <v>28254.600000000002</v>
      </c>
      <c r="O80" s="9">
        <f t="shared" si="11"/>
        <v>187232.56999999998</v>
      </c>
      <c r="P80" s="1"/>
      <c r="Q80" s="1"/>
      <c r="R80" s="1"/>
    </row>
    <row r="81" spans="1:18" x14ac:dyDescent="0.3">
      <c r="A81" s="1" t="s">
        <v>37</v>
      </c>
      <c r="B81" s="14">
        <f t="shared" ref="B81:O81" si="12">(B79-B80)/B80</f>
        <v>7.5871594716102692E-2</v>
      </c>
      <c r="C81" s="14">
        <f t="shared" si="12"/>
        <v>-3.0004354614297283E-3</v>
      </c>
      <c r="D81" s="14">
        <f t="shared" si="12"/>
        <v>-1.8574982368854118E-2</v>
      </c>
      <c r="E81" s="14">
        <f t="shared" si="12"/>
        <v>4.5434201189891256E-2</v>
      </c>
      <c r="F81" s="14">
        <f t="shared" si="12"/>
        <v>0.30932761655047647</v>
      </c>
      <c r="G81" s="14">
        <f t="shared" si="12"/>
        <v>0.142636919148554</v>
      </c>
      <c r="H81" s="14">
        <f t="shared" si="12"/>
        <v>0.18546286638451259</v>
      </c>
      <c r="I81" s="14">
        <f t="shared" si="12"/>
        <v>0.11449631885735027</v>
      </c>
      <c r="J81" s="14">
        <f t="shared" si="12"/>
        <v>0.21358237284019629</v>
      </c>
      <c r="K81" s="14">
        <f t="shared" si="12"/>
        <v>0.1965653896961691</v>
      </c>
      <c r="L81" s="14">
        <f t="shared" si="12"/>
        <v>-4.9917687293262604E-2</v>
      </c>
      <c r="M81" s="14">
        <f t="shared" si="12"/>
        <v>9.8199371638132499E-2</v>
      </c>
      <c r="N81" s="14">
        <f t="shared" si="12"/>
        <v>4.1602075414268594E-2</v>
      </c>
      <c r="O81" s="14">
        <f t="shared" si="12"/>
        <v>0.14021844596802818</v>
      </c>
      <c r="P81" s="1"/>
      <c r="Q81" s="1"/>
      <c r="R81" s="1"/>
    </row>
    <row r="82" spans="1:18" x14ac:dyDescent="0.3">
      <c r="A82" s="1" t="s">
        <v>46</v>
      </c>
      <c r="B82" s="14">
        <f t="shared" ref="B82:O82" si="13">B79/$O$79</f>
        <v>9.4753600504913618E-2</v>
      </c>
      <c r="C82" s="14">
        <f t="shared" si="13"/>
        <v>1.7588129771301662E-2</v>
      </c>
      <c r="D82" s="14">
        <f t="shared" si="13"/>
        <v>1.3102168792965047E-2</v>
      </c>
      <c r="E82" s="14">
        <f t="shared" si="13"/>
        <v>4.4858672953916462E-3</v>
      </c>
      <c r="F82" s="14">
        <f t="shared" si="13"/>
        <v>1.8853036894264229E-2</v>
      </c>
      <c r="G82" s="14">
        <f t="shared" si="13"/>
        <v>0.30980439328980913</v>
      </c>
      <c r="H82" s="14">
        <f t="shared" si="13"/>
        <v>0.12744965092095253</v>
      </c>
      <c r="I82" s="14">
        <f t="shared" si="13"/>
        <v>0.18235464868591164</v>
      </c>
      <c r="J82" s="14">
        <f t="shared" si="13"/>
        <v>0.37266789775424636</v>
      </c>
      <c r="K82" s="14">
        <f t="shared" si="13"/>
        <v>3.6064654909738121E-3</v>
      </c>
      <c r="L82" s="14">
        <f t="shared" si="13"/>
        <v>1.7463344088603831E-2</v>
      </c>
      <c r="M82" s="14">
        <f t="shared" si="13"/>
        <v>2.7408631843498139E-2</v>
      </c>
      <c r="N82" s="14">
        <f t="shared" si="13"/>
        <v>0.13785468772827894</v>
      </c>
      <c r="O82" s="14">
        <f t="shared" si="13"/>
        <v>1</v>
      </c>
      <c r="P82" s="1"/>
      <c r="Q82" s="1"/>
      <c r="R82" s="1"/>
    </row>
    <row r="83" spans="1:18" x14ac:dyDescent="0.3">
      <c r="A83" s="1" t="s">
        <v>47</v>
      </c>
      <c r="B83" s="14">
        <f>B80/$O$80</f>
        <v>0.10042072274070694</v>
      </c>
      <c r="C83" s="14">
        <f>C80/$O$80</f>
        <v>2.0114662742705503E-2</v>
      </c>
      <c r="D83" s="14">
        <f t="shared" ref="D83:O83" si="14">D80/$O$80</f>
        <v>1.5222084490962233E-2</v>
      </c>
      <c r="E83" s="14">
        <f t="shared" si="14"/>
        <v>4.8925782517432737E-3</v>
      </c>
      <c r="F83" s="14">
        <f t="shared" si="14"/>
        <v>1.641803026044027E-2</v>
      </c>
      <c r="G83" s="14">
        <f t="shared" si="14"/>
        <v>0.30914867002039231</v>
      </c>
      <c r="H83" s="14">
        <f t="shared" si="14"/>
        <v>0.1225854027426959</v>
      </c>
      <c r="I83" s="14">
        <f t="shared" si="14"/>
        <v>0.18656332068720732</v>
      </c>
      <c r="J83" s="14">
        <f t="shared" si="14"/>
        <v>0.35013924126555551</v>
      </c>
      <c r="K83" s="14">
        <f t="shared" si="14"/>
        <v>3.4366349828985421E-3</v>
      </c>
      <c r="L83" s="14">
        <f t="shared" si="14"/>
        <v>2.0958212558851278E-2</v>
      </c>
      <c r="M83" s="14">
        <f t="shared" si="14"/>
        <v>2.8457335174109939E-2</v>
      </c>
      <c r="N83" s="14">
        <f t="shared" si="14"/>
        <v>0.15090643684482891</v>
      </c>
      <c r="O83" s="14">
        <f t="shared" si="14"/>
        <v>1</v>
      </c>
      <c r="P83" s="1"/>
      <c r="Q83" s="1"/>
      <c r="R83" s="1"/>
    </row>
  </sheetData>
  <mergeCells count="1">
    <mergeCell ref="A1:R1"/>
  </mergeCells>
  <pageMargins left="0.75" right="0.75" top="1" bottom="1" header="0.5" footer="0.5"/>
  <pageSetup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Health Portfolio</vt:lpstr>
      <vt:lpstr>Liability Portfolio</vt:lpstr>
      <vt:lpstr>Miscellaneous portfolio</vt:lpstr>
      <vt:lpstr>Segmentwise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Sharad Taware</cp:lastModifiedBy>
  <cp:lastPrinted>2024-01-12T06:41:29Z</cp:lastPrinted>
  <dcterms:created xsi:type="dcterms:W3CDTF">2024-01-11T17:56:40Z</dcterms:created>
  <dcterms:modified xsi:type="dcterms:W3CDTF">2024-01-12T09:28:03Z</dcterms:modified>
</cp:coreProperties>
</file>