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8" sheetId="64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H172" i="64" l="1"/>
  <c r="H171" i="64"/>
  <c r="H170" i="64"/>
  <c r="G172" i="64"/>
  <c r="G171" i="64"/>
  <c r="G170" i="64"/>
  <c r="F172" i="64"/>
  <c r="F171" i="64"/>
  <c r="F170" i="64"/>
  <c r="E172" i="64"/>
  <c r="E171" i="64"/>
  <c r="E170" i="64"/>
  <c r="N45" i="64" l="1"/>
  <c r="N31" i="64"/>
  <c r="N24" i="64"/>
  <c r="N17" i="64"/>
  <c r="N10" i="64"/>
  <c r="K45" i="64"/>
  <c r="K31" i="64"/>
  <c r="K24" i="64"/>
  <c r="H72" i="64"/>
  <c r="H92" i="64"/>
  <c r="B18" i="48" l="1"/>
  <c r="B17" i="48"/>
  <c r="E47" i="48" l="1"/>
  <c r="E48" i="48"/>
  <c r="L57" i="64" l="1"/>
  <c r="L56" i="64"/>
  <c r="K57" i="64"/>
  <c r="K56" i="64"/>
  <c r="K76" i="64" s="1"/>
  <c r="J57" i="64"/>
  <c r="J77" i="64" s="1"/>
  <c r="J56" i="64"/>
  <c r="I56" i="64"/>
  <c r="I76" i="64" s="1"/>
  <c r="I57" i="64"/>
  <c r="I77" i="64" s="1"/>
  <c r="G92" i="64"/>
  <c r="L77" i="64"/>
  <c r="M75" i="64"/>
  <c r="L75" i="64"/>
  <c r="K75" i="64"/>
  <c r="J75" i="64"/>
  <c r="I75" i="64"/>
  <c r="L76" i="64" l="1"/>
  <c r="K77" i="64"/>
  <c r="E92" i="64"/>
  <c r="C92" i="64"/>
  <c r="F92" i="64" l="1"/>
  <c r="G72" i="64"/>
  <c r="F72" i="64"/>
  <c r="E72" i="64"/>
  <c r="C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J76" i="64" s="1"/>
  <c r="D92" i="64" l="1"/>
  <c r="D72" i="64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mments1.xml><?xml version="1.0" encoding="utf-8"?>
<comments xmlns="http://schemas.openxmlformats.org/spreadsheetml/2006/main">
  <authors>
    <author>Andy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</commentList>
</comments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<sst xmlns="http://schemas.openxmlformats.org/spreadsheetml/2006/main" count="412" uniqueCount="245">
  <si>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</si>
  <si>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</si>
  <si>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</si>
  <si>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</si>
  <si>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</si>
  <si>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</si>
  <si>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</si>
  <si>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</si>
  <si>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</si>
  <si>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</si>
  <si>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</si>
  <si>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</si>
  <si>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</si>
  <si>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</si>
  <si>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</si>
  <si>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</si>
  <si>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</si>
  <si>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</si>
  <si>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</si>
  <si>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</si>
  <si>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</si>
  <si>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</si>
  <si>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</si>
  <si>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</si>
  <si>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</si>
  <si>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</si>
  <si>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</si>
  <si>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</si>
  <si>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</si>
  <si>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</si>
  <si>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</si>
  <si>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</si>
  <si>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</si>
  <si>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</si>
  <si>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</si>
  <si>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</si>
  <si>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</si>
  <si>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</si>
  <si>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</si>
  <si>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</si>
  <si>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</si>
  <si>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</si>
  <si>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</si>
  <si>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</si>
  <si>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</si>
  <si>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</si>
  <si>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</si>
  <si>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</si>
  <si>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</si>
  <si>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</si>
  <si>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</si>
  <si>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</si>
  <si>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</si>
  <si>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</si>
  <si>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</si>
  <si>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</si>
  <si>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</si>
  <si>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</si>
  <si>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</si>
  <si>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</si>
  <si>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</si>
  <si>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</si>
  <si>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</si>
  <si>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</si>
  <si>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</si>
  <si>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</si>
  <si>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</si>
  <si>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</si>
  <si>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</si>
  <si>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</si>
  <si>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</si>
  <si>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</si>
  <si>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</si>
  <si>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</si>
  <si>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</si>
  <si>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</si>
  <si>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</si>
  <si>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</si>
  <si>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</si>
  <si>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</si>
  <si>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</si>
  <si>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</si>
  <si>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</si>
  <si>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</si>
  <si>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</si>
  <si>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</si>
  <si>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</si>
  <si>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</si>
  <si>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</si>
  <si>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</si>
  <si>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</si>
  <si>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</si>
  <si>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</si>
  <si>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</si>
  <si>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</si>
  <si>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</si>
  <si>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</si>
  <si>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</si>
  <si>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</si>
  <si>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</si>
  <si>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</si>
  <si>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</si>
  <si>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</si>
  <si>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</si>
  <si>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</si>
  <si>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</si>
  <si>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</si>
  <si>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</si>
  <si>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</si>
  <si>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</si>
  <si>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</si>
  <si>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</si>
  <si>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</si>
  <si>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</si>
  <si>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</si>
  <si>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</si>
  <si>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</si>
  <si>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</si>
  <si>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</si>
  <si>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</si>
  <si>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</si>
  <si>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</si>
  <si>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</si>
  <si>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</si>
  <si>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</si>
  <si>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</si>
  <si>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</si>
  <si>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</si>
  <si>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</si>
  <si>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</si>
  <si>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</si>
  <si>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</si>
  <si>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</si>
  <si>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</si>
  <si>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</si>
  <si>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</si>
  <si>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</si>
  <si>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</si>
  <si>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</si>
  <si>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</si>
  <si>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</si>
  <si>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</si>
  <si>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</si>
  <si>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</si>
  <si>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</si>
  <si>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</si>
  <si>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</si>
  <si>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</si>
  <si>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</si>
  <si>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</si>
  <si>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</si>
  <si>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</si>
  <si>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</si>
  <si>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</si>
  <si>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</si>
  <si>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</si>
  <si>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</si>
  <si>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</si>
  <si>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</si>
  <si>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</si>
  <si>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</si>
  <si>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</si>
  <si>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</si>
  <si>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</si>
  <si>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</si>
  <si>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</si>
  <si>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</si>
  <si>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</si>
  <si>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</si>
  <si>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</si>
  <si>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</si>
  <si>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</si>
  <si>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</si>
  <si>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</si>
  <si>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</si>
  <si>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</si>
  <si>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</si>
  <si>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</si>
  <si>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</si>
  <si>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</si>
  <si>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</si>
  <si>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</si>
  <si>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</si>
  <si>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</si>
  <si>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</si>
  <si>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</si>
  <si>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ISP</t>
  </si>
  <si>
    <t>Hughes</t>
  </si>
  <si>
    <t>60 Mbps</t>
  </si>
  <si>
    <t>100 Mbps</t>
  </si>
  <si>
    <t>Download Data</t>
  </si>
  <si>
    <t>0,102,255</t>
  </si>
  <si>
    <t>255,0,0</t>
  </si>
  <si>
    <t>0,204,0</t>
  </si>
  <si>
    <t>255,128,0</t>
  </si>
  <si>
    <t>2011 Maximum Advertised</t>
  </si>
  <si>
    <t>AT&amp;T (DSL)</t>
  </si>
  <si>
    <t>Cablevision (Cable)</t>
  </si>
  <si>
    <t>CenturyLink (DSL)</t>
  </si>
  <si>
    <t>Charter (Cable)</t>
  </si>
  <si>
    <t>Comcast (Cable)</t>
  </si>
  <si>
    <t>Cox (Cable)</t>
  </si>
  <si>
    <t>Frontier (DSL)</t>
  </si>
  <si>
    <t>Frontier (Fiber)</t>
  </si>
  <si>
    <t>Hughes (Sat)</t>
  </si>
  <si>
    <t>Mediacom (Cable)</t>
  </si>
  <si>
    <t>Verizon (DSL)</t>
  </si>
  <si>
    <t>Verizon (Fiber)</t>
  </si>
  <si>
    <t>ViaSat (Sat)</t>
  </si>
  <si>
    <t>Windstream (DSL)</t>
  </si>
  <si>
    <t>Upload data</t>
  </si>
  <si>
    <t>TWC (Cable)</t>
  </si>
  <si>
    <t>Chart 19: Normalized Average User Traffic - 2014 Test Data</t>
  </si>
  <si>
    <t>AT&amp;T - U-Verse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</si>
  <si>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</si>
  <si>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</si>
  <si>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</si>
  <si>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</si>
  <si>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</si>
  <si>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</si>
  <si>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Overall</t>
  </si>
  <si>
    <t>AT&amp;T U-Verse</t>
  </si>
  <si>
    <t>&lt;</t>
  </si>
  <si>
    <t>Mar 2011</t>
  </si>
  <si>
    <t>Apr 2012</t>
  </si>
  <si>
    <t>Sep 2012</t>
  </si>
  <si>
    <t>Sep 2013</t>
  </si>
  <si>
    <t>Oct 2014</t>
  </si>
  <si>
    <t>Sep 2014</t>
  </si>
  <si>
    <t>ViaSat</t>
  </si>
  <si>
    <t>Weighted Total</t>
  </si>
  <si>
    <t>Weighted total</t>
  </si>
  <si>
    <t>Average</t>
  </si>
  <si>
    <t>Chart 20:  Cumulative Distribution of User Traffic, by Technology - 2015 Test Data</t>
  </si>
  <si>
    <t xml:space="preserve">Chart 28 - Maximum advertised Download and upload speeds by provider - 2015 test data </t>
  </si>
  <si>
    <t>255,255,0</t>
  </si>
  <si>
    <t>Sep 2015</t>
  </si>
  <si>
    <t>2.05 Mbps</t>
  </si>
  <si>
    <t>7 Mbps</t>
  </si>
  <si>
    <t xml:space="preserve"> Mbps</t>
  </si>
  <si>
    <t>Chart 18:  Normalized Average User Traffic - 2015 Test Data</t>
  </si>
  <si>
    <t>R</t>
  </si>
  <si>
    <t>G</t>
  </si>
  <si>
    <t>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</si>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</sst>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49" fontId="0" fillId="0" borderId="0" xfId="0" applyNumberFormat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3" fontId="0" fillId="0" borderId="0" xfId="0" applyNumberFormat="1"/>
    <xf numFmtId="0" fontId="0" fillId="0" borderId="0" xfId="0" applyFill="1"/>
    <xf numFmtId="1" fontId="0" fillId="0" borderId="0" xfId="0" applyNumberFormat="1"/>
    <xf numFmtId="49" fontId="0" fillId="0" borderId="0" xfId="0" applyNumberFormat="1" applyFill="1"/>
    <xf numFmtId="17" fontId="0" fillId="0" borderId="0" xfId="0" applyNumberFormat="1"/>
    <xf numFmtId="0" fontId="0" fillId="0" borderId="0" xfId="0" applyNumberFormat="1" applyAlignment="1"/>
    <xf numFmtId="49" fontId="0" fillId="0" borderId="0" xfId="0" applyNumberFormat="1" applyFill="1" applyAlignment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8432"/>
        <c:axId val="507708040"/>
      </c:barChart>
      <c:catAx>
        <c:axId val="50770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08040"/>
        <c:crosses val="autoZero"/>
        <c:auto val="1"/>
        <c:lblAlgn val="ctr"/>
        <c:lblOffset val="100"/>
        <c:noMultiLvlLbl val="0"/>
      </c:catAx>
      <c:valAx>
        <c:axId val="5077080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7708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86416"/>
        <c:axId val="544395824"/>
      </c:barChart>
      <c:catAx>
        <c:axId val="5443864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95824"/>
        <c:crosses val="autoZero"/>
        <c:auto val="1"/>
        <c:lblAlgn val="ctr"/>
        <c:lblOffset val="100"/>
        <c:noMultiLvlLbl val="0"/>
      </c:catAx>
      <c:valAx>
        <c:axId val="54439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38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96608"/>
        <c:axId val="544397000"/>
      </c:barChart>
      <c:catAx>
        <c:axId val="5443966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97000"/>
        <c:crosses val="autoZero"/>
        <c:auto val="1"/>
        <c:lblAlgn val="ctr"/>
        <c:lblOffset val="100"/>
        <c:noMultiLvlLbl val="0"/>
      </c:catAx>
      <c:valAx>
        <c:axId val="5443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39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97784"/>
        <c:axId val="544394256"/>
      </c:barChart>
      <c:catAx>
        <c:axId val="5443977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94256"/>
        <c:crosses val="autoZero"/>
        <c:auto val="1"/>
        <c:lblAlgn val="ctr"/>
        <c:lblOffset val="100"/>
        <c:noMultiLvlLbl val="0"/>
      </c:catAx>
      <c:valAx>
        <c:axId val="54439425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39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28'!$C$62:$C$67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1D-4CF8-80FA-700221668538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28'!$D$62:$D$67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1D-4CF8-80FA-700221668538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28'!$E$62:$E$67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1D-4CF8-80FA-700221668538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28'!$F$62:$F$67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1D-4CF8-80FA-700221668538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28'!$G$62:$G$67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105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1D-4CF8-80FA-700221668538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28'!$H$62:$H$67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1D-4CF8-80FA-7002216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02488"/>
        <c:axId val="544414248"/>
      </c:barChart>
      <c:catAx>
        <c:axId val="54440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14248"/>
        <c:crosses val="autoZero"/>
        <c:auto val="1"/>
        <c:lblAlgn val="ctr"/>
        <c:lblOffset val="100"/>
        <c:noMultiLvlLbl val="0"/>
      </c:catAx>
      <c:valAx>
        <c:axId val="54441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402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28'!$C$68:$C$69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4E-4723-B530-EAD22200565A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28'!$D$68:$D$69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4E-4723-B530-EAD22200565A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28'!$E$68:$E$69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4E-4723-B530-EAD22200565A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28'!$F$68:$F$69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4E-4723-B530-EAD22200565A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28'!$G$68:$G$69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4E-4723-B530-EAD22200565A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28'!$H$68:$H$69</c:f>
              <c:numCache>
                <c:formatCode>General</c:formatCode>
                <c:ptCount val="2"/>
                <c:pt idx="0">
                  <c:v>30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14E-4723-B530-EAD22200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12288"/>
        <c:axId val="544412680"/>
      </c:barChart>
      <c:catAx>
        <c:axId val="54441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12680"/>
        <c:crosses val="autoZero"/>
        <c:auto val="1"/>
        <c:lblAlgn val="ctr"/>
        <c:lblOffset val="100"/>
        <c:noMultiLvlLbl val="0"/>
      </c:catAx>
      <c:valAx>
        <c:axId val="544412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412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28'!$C$70:$C$71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E-4335-977C-D85C785E4B9B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28'!$D$70:$D$71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E-4335-977C-D85C785E4B9B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28'!$E$70:$E$71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BE-4335-977C-D85C785E4B9B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28'!$F$70:$F$71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BE-4335-977C-D85C785E4B9B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28'!$G$70:$G$71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BE-4335-977C-D85C785E4B9B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28'!$H$70:$H$71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BE-4335-977C-D85C785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13464"/>
        <c:axId val="544413856"/>
      </c:barChart>
      <c:catAx>
        <c:axId val="54441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13856"/>
        <c:crosses val="autoZero"/>
        <c:auto val="1"/>
        <c:lblAlgn val="ctr"/>
        <c:lblOffset val="100"/>
        <c:noMultiLvlLbl val="0"/>
      </c:catAx>
      <c:valAx>
        <c:axId val="54441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413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28'!$C$82:$C$87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42-4856-A384-541C4D948790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28'!$D$82:$D$87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42-4856-A384-541C4D948790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28'!$E$82:$E$87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42-4856-A384-541C4D948790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28'!$F$82:$F$87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42-4856-A384-541C4D948790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28'!$G$82:$G$87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42-4856-A384-541C4D948790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28'!$H$82:$H$87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42-4856-A384-541C4D9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99352"/>
        <c:axId val="544403272"/>
      </c:barChart>
      <c:catAx>
        <c:axId val="54439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03272"/>
        <c:crosses val="autoZero"/>
        <c:auto val="1"/>
        <c:lblAlgn val="ctr"/>
        <c:lblOffset val="100"/>
        <c:noMultiLvlLbl val="0"/>
      </c:catAx>
      <c:valAx>
        <c:axId val="54440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399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28'!$C$88:$C$89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3-4D72-8199-EACCDD65A0E7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28'!$D$88:$D$89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3-4D72-8199-EACCDD65A0E7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28'!$E$88:$E$89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B3-4D72-8199-EACCDD65A0E7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28'!$F$88:$F$89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B3-4D72-8199-EACCDD65A0E7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28'!$G$88:$G$89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B3-4D72-8199-EACCDD65A0E7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28'!$H$88:$H$89</c:f>
              <c:numCache>
                <c:formatCode>General</c:formatCode>
                <c:ptCount val="2"/>
                <c:pt idx="0">
                  <c:v>10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B3-4D72-8199-EACCDD6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04056"/>
        <c:axId val="544404448"/>
      </c:barChart>
      <c:catAx>
        <c:axId val="54440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04448"/>
        <c:crosses val="autoZero"/>
        <c:auto val="1"/>
        <c:lblAlgn val="ctr"/>
        <c:lblOffset val="100"/>
        <c:noMultiLvlLbl val="0"/>
      </c:catAx>
      <c:valAx>
        <c:axId val="54440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404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28'!$C$90:$C$91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D4-4E87-A35A-34C7FAB1CF1A}"/>
            </c:ext>
          </c:extLst>
        </c:ser>
        <c:ser>
          <c:idx val="6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28'!$D$90:$D$91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4-4E87-A35A-34C7FAB1CF1A}"/>
            </c:ext>
          </c:extLst>
        </c:ser>
        <c:ser>
          <c:idx val="7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28'!$E$90:$E$91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D4-4E87-A35A-34C7FAB1CF1A}"/>
            </c:ext>
          </c:extLst>
        </c:ser>
        <c:ser>
          <c:idx val="8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28'!$F$90:$F$91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4-4E87-A35A-34C7FAB1CF1A}"/>
            </c:ext>
          </c:extLst>
        </c:ser>
        <c:ser>
          <c:idx val="9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28'!$G$90:$G$91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D4-4E87-A35A-34C7FAB1CF1A}"/>
            </c:ext>
          </c:extLst>
        </c:ser>
        <c:ser>
          <c:idx val="0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28'!$H$90:$H$91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4-4E87-A35A-34C7FAB1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10720"/>
        <c:axId val="544410328"/>
      </c:barChart>
      <c:catAx>
        <c:axId val="5444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10328"/>
        <c:crosses val="autoZero"/>
        <c:auto val="1"/>
        <c:lblAlgn val="ctr"/>
        <c:lblOffset val="100"/>
        <c:noMultiLvlLbl val="0"/>
      </c:catAx>
      <c:valAx>
        <c:axId val="54441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410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032609560168595E-2"/>
          <c:y val="0.85987191601049873"/>
          <c:w val="0.83585381372782952"/>
          <c:h val="6.16967114404817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37381036009477E-2"/>
          <c:y val="0.10005101807356952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v>3+'Chart 28'!$L$3</c:v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3A-45EA-970D-A20A2DB00345}"/>
              </c:ext>
            </c:extLst>
          </c:dPt>
          <c:dPt>
            <c:idx val="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DC39-4408-9BF7-C5E8623B738E}"/>
              </c:ext>
            </c:extLst>
          </c:dPt>
          <c:dPt>
            <c:idx val="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3A-45EA-970D-A20A2DB00345}"/>
              </c:ext>
            </c:extLst>
          </c:dPt>
          <c:dPt>
            <c:idx val="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3A-45EA-970D-A20A2DB00345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3A-45EA-970D-A20A2DB0034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3A-45EA-970D-A20A2DB00345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3A-45EA-970D-A20A2DB00345}"/>
              </c:ext>
            </c:extLst>
          </c:dPt>
          <c:dPt>
            <c:idx val="12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3A-45EA-970D-A20A2DB0034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93A-45EA-970D-A20A2DB00345}"/>
              </c:ext>
            </c:extLst>
          </c:dPt>
          <c:dPt>
            <c:idx val="1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93A-45EA-970D-A20A2DB00345}"/>
              </c:ext>
            </c:extLst>
          </c:dPt>
          <c:dPt>
            <c:idx val="1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93A-45EA-970D-A20A2DB00345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93A-45EA-970D-A20A2DB00345}"/>
              </c:ext>
            </c:extLst>
          </c:dPt>
          <c:dPt>
            <c:idx val="1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93A-45EA-970D-A20A2DB00345}"/>
              </c:ext>
            </c:extLst>
          </c:dPt>
          <c:dPt>
            <c:idx val="1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93A-45EA-970D-A20A2DB0034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93A-45EA-970D-A20A2DB00345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93A-45EA-970D-A20A2DB00345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93A-45EA-970D-A20A2DB00345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93A-45EA-970D-A20A2DB00345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93A-45EA-970D-A20A2DB00345}"/>
              </c:ext>
            </c:extLst>
          </c:dPt>
          <c:dPt>
            <c:idx val="26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93A-45EA-970D-A20A2DB00345}"/>
              </c:ext>
            </c:extLst>
          </c:dPt>
          <c:dPt>
            <c:idx val="27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93A-45EA-970D-A20A2DB00345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93A-45EA-970D-A20A2DB00345}"/>
              </c:ext>
            </c:extLst>
          </c:dPt>
          <c:dPt>
            <c:idx val="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93A-45EA-970D-A20A2DB00345}"/>
              </c:ext>
            </c:extLst>
          </c:dPt>
          <c:dPt>
            <c:idx val="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C39-4408-9BF7-C5E8623B738E}"/>
              </c:ext>
            </c:extLst>
          </c:dPt>
          <c:dPt>
            <c:idx val="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93A-45EA-970D-A20A2DB00345}"/>
              </c:ext>
            </c:extLst>
          </c:dPt>
          <c:dPt>
            <c:idx val="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93A-45EA-970D-A20A2DB00345}"/>
              </c:ext>
            </c:extLst>
          </c:dPt>
          <c:dPt>
            <c:idx val="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93A-45EA-970D-A20A2DB0034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793A-45EA-970D-A20A2DB00345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793A-45EA-970D-A20A2DB00345}"/>
              </c:ext>
            </c:extLst>
          </c:dPt>
          <c:dPt>
            <c:idx val="36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793A-45EA-970D-A20A2DB00345}"/>
              </c:ext>
            </c:extLst>
          </c:dPt>
          <c:dPt>
            <c:idx val="37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DC39-4408-9BF7-C5E8623B738E}"/>
              </c:ext>
            </c:extLst>
          </c:dPt>
          <c:dPt>
            <c:idx val="38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793A-45EA-970D-A20A2DB00345}"/>
              </c:ext>
            </c:extLst>
          </c:dPt>
          <c:dPt>
            <c:idx val="39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793A-45EA-970D-A20A2DB00345}"/>
              </c:ext>
            </c:extLst>
          </c:dPt>
          <c:dPt>
            <c:idx val="40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793A-45EA-970D-A20A2DB0034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28'!$K$4:$K$45</c:f>
              <c:numCache>
                <c:formatCode>General</c:formatCode>
                <c:ptCount val="42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45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40</c:v>
                </c:pt>
                <c:pt idx="20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1.5</c:v>
                </c:pt>
                <c:pt idx="34">
                  <c:v>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793A-45EA-970D-A20A2DB00345}"/>
            </c:ext>
          </c:extLst>
        </c:ser>
        <c:ser>
          <c:idx val="2"/>
          <c:order val="1"/>
          <c:tx>
            <c:strRef>
              <c:f>'Chart 28'!$L$3</c:f>
              <c:strCache>
                <c:ptCount val="1"/>
              </c:strCache>
            </c:strRef>
          </c:tx>
          <c:spPr>
            <a:pattFill prst="pct50">
              <a:fgClr>
                <a:srgbClr val="003BB0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793A-45EA-970D-A20A2DB00345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28'!$L$4:$L$45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793A-45EA-970D-A20A2DB0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4402096"/>
        <c:axId val="544405624"/>
      </c:barChart>
      <c:catAx>
        <c:axId val="54440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05624"/>
        <c:crosses val="autoZero"/>
        <c:auto val="1"/>
        <c:lblAlgn val="ctr"/>
        <c:lblOffset val="100"/>
        <c:noMultiLvlLbl val="0"/>
      </c:catAx>
      <c:valAx>
        <c:axId val="544405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4402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18232"/>
        <c:axId val="507719800"/>
      </c:scatterChart>
      <c:valAx>
        <c:axId val="50771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7719800"/>
        <c:crosses val="autoZero"/>
        <c:crossBetween val="midCat"/>
      </c:valAx>
      <c:valAx>
        <c:axId val="5077198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7718232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2990041877521E-2"/>
          <c:y val="0.10276655794594713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'Chart 28'!$N$3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C4-45B5-A0EC-26C4CC19F2AF}"/>
              </c:ext>
            </c:extLst>
          </c:dPt>
          <c:dPt>
            <c:idx val="2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73EF-455E-8B1E-E0C44A899D76}"/>
              </c:ext>
            </c:extLst>
          </c:dPt>
          <c:dPt>
            <c:idx val="3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C4-45B5-A0EC-26C4CC19F2AF}"/>
              </c:ext>
            </c:extLst>
          </c:dPt>
          <c:dPt>
            <c:idx val="4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C4-45B5-A0EC-26C4CC19F2AF}"/>
              </c:ext>
            </c:extLst>
          </c:dPt>
          <c:dPt>
            <c:idx val="5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9C4-45B5-A0EC-26C4CC19F2AF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9C4-45B5-A0EC-26C4CC19F2AF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9C4-45B5-A0EC-26C4CC19F2AF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9C4-45B5-A0EC-26C4CC19F2AF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9C4-45B5-A0EC-26C4CC19F2AF}"/>
              </c:ext>
            </c:extLst>
          </c:dPt>
          <c:dPt>
            <c:idx val="15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9C4-45B5-A0EC-26C4CC19F2AF}"/>
              </c:ext>
            </c:extLst>
          </c:dPt>
          <c:dPt>
            <c:idx val="16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39C4-45B5-A0EC-26C4CC19F2AF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9C4-45B5-A0EC-26C4CC19F2AF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9C4-45B5-A0EC-26C4CC19F2AF}"/>
              </c:ext>
            </c:extLst>
          </c:dPt>
          <c:dPt>
            <c:idx val="19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9C4-45B5-A0EC-26C4CC19F2AF}"/>
              </c:ext>
            </c:extLst>
          </c:dPt>
          <c:dPt>
            <c:idx val="20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9C4-45B5-A0EC-26C4CC19F2AF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39C4-45B5-A0EC-26C4CC19F2AF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39C4-45B5-A0EC-26C4CC19F2AF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39C4-45B5-A0EC-26C4CC19F2AF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39C4-45B5-A0EC-26C4CC19F2AF}"/>
              </c:ext>
            </c:extLst>
          </c:dPt>
          <c:dPt>
            <c:idx val="2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39C4-45B5-A0EC-26C4CC19F2AF}"/>
              </c:ext>
            </c:extLst>
          </c:dPt>
          <c:dPt>
            <c:idx val="2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39C4-45B5-A0EC-26C4CC19F2AF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39C4-45B5-A0EC-26C4CC19F2AF}"/>
              </c:ext>
            </c:extLst>
          </c:dPt>
          <c:dPt>
            <c:idx val="29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9C4-45B5-A0EC-26C4CC19F2AF}"/>
              </c:ext>
            </c:extLst>
          </c:dPt>
          <c:dPt>
            <c:idx val="30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EF-455E-8B1E-E0C44A899D76}"/>
              </c:ext>
            </c:extLst>
          </c:dPt>
          <c:dPt>
            <c:idx val="31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39C4-45B5-A0EC-26C4CC19F2AF}"/>
              </c:ext>
            </c:extLst>
          </c:dPt>
          <c:dPt>
            <c:idx val="32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39C4-45B5-A0EC-26C4CC19F2AF}"/>
              </c:ext>
            </c:extLst>
          </c:dPt>
          <c:dPt>
            <c:idx val="33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9C4-45B5-A0EC-26C4CC19F2AF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39C4-45B5-A0EC-26C4CC19F2AF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39C4-45B5-A0EC-26C4CC19F2AF}"/>
              </c:ext>
            </c:extLst>
          </c:dPt>
          <c:dPt>
            <c:idx val="3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39C4-45B5-A0EC-26C4CC19F2AF}"/>
              </c:ext>
            </c:extLst>
          </c:dPt>
          <c:dPt>
            <c:idx val="3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73EF-455E-8B1E-E0C44A899D76}"/>
              </c:ext>
            </c:extLst>
          </c:dPt>
          <c:dPt>
            <c:idx val="3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39C4-45B5-A0EC-26C4CC19F2AF}"/>
              </c:ext>
            </c:extLst>
          </c:dPt>
          <c:dPt>
            <c:idx val="39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39C4-45B5-A0EC-26C4CC19F2AF}"/>
              </c:ext>
            </c:extLst>
          </c:dPt>
          <c:dPt>
            <c:idx val="4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39C4-45B5-A0EC-26C4CC19F2AF}"/>
              </c:ext>
            </c:extLst>
          </c:dPt>
          <c:dPt>
            <c:idx val="4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28'!$N$4:$N$45</c:f>
              <c:numCache>
                <c:formatCode>General</c:formatCode>
                <c:ptCount val="4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0.51200000000000001</c:v>
                </c:pt>
                <c:pt idx="6">
                  <c:v>0.76800000000000002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0.89600000000000002</c:v>
                </c:pt>
                <c:pt idx="18">
                  <c:v>0.76800000000000002</c:v>
                </c:pt>
                <c:pt idx="19">
                  <c:v>5</c:v>
                </c:pt>
                <c:pt idx="20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0.77</c:v>
                </c:pt>
                <c:pt idx="27">
                  <c:v>0.76800000000000002</c:v>
                </c:pt>
                <c:pt idx="29">
                  <c:v>0.76800000000000002</c:v>
                </c:pt>
                <c:pt idx="30">
                  <c:v>0.76800000000000002</c:v>
                </c:pt>
                <c:pt idx="31">
                  <c:v>0.76800000000000002</c:v>
                </c:pt>
                <c:pt idx="32">
                  <c:v>0.76800000000000002</c:v>
                </c:pt>
                <c:pt idx="33">
                  <c:v>0.38400000000000001</c:v>
                </c:pt>
                <c:pt idx="34">
                  <c:v>0.38400000000000001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0.76800000000000002</c:v>
                </c:pt>
                <c:pt idx="39">
                  <c:v>0.76800000000000002</c:v>
                </c:pt>
                <c:pt idx="40">
                  <c:v>0.38400000000000001</c:v>
                </c:pt>
                <c:pt idx="41">
                  <c:v>0.76800000000000002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39C4-45B5-A0EC-26C4CC19F2AF}"/>
            </c:ext>
          </c:extLst>
        </c:ser>
        <c:ser>
          <c:idx val="2"/>
          <c:order val="1"/>
          <c:tx>
            <c:strRef>
              <c:f>'Chart 28'!$O$3</c:f>
              <c:strCache>
                <c:ptCount val="1"/>
              </c:strCache>
            </c:strRef>
          </c:tx>
          <c:spPr>
            <a:pattFill prst="pct50">
              <a:fgClr>
                <a:srgbClr val="984807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39C4-45B5-A0EC-26C4CC19F2AF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28'!$O$4:$O$45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39C4-45B5-A0EC-26C4CC19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4405232"/>
        <c:axId val="544404840"/>
      </c:barChart>
      <c:catAx>
        <c:axId val="54440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04840"/>
        <c:crosses val="autoZero"/>
        <c:auto val="1"/>
        <c:lblAlgn val="ctr"/>
        <c:lblOffset val="100"/>
        <c:noMultiLvlLbl val="0"/>
      </c:catAx>
      <c:valAx>
        <c:axId val="54440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4405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38399846036947E-2"/>
          <c:y val="3.3746981627296585E-2"/>
          <c:w val="0.91812003091450312"/>
          <c:h val="0.70994868666402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28'!$C$56:$C$72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25</c:v>
                </c:pt>
                <c:pt idx="10">
                  <c:v>12</c:v>
                </c:pt>
                <c:pt idx="11">
                  <c:v>15</c:v>
                </c:pt>
                <c:pt idx="13">
                  <c:v>35</c:v>
                </c:pt>
                <c:pt idx="16">
                  <c:v>20.116955973802185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69-4074-8DC8-D00177116066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28'!$D$56:$D$72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25</c:v>
                </c:pt>
                <c:pt idx="13">
                  <c:v>35</c:v>
                </c:pt>
                <c:pt idx="16">
                  <c:v>25.512472517780434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69-4074-8DC8-D00177116066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28'!$E$56:$E$72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50</c:v>
                </c:pt>
                <c:pt idx="9">
                  <c:v>25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36.758273731783589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69-4074-8DC8-D00177116066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28'!$F$56:$F$72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37.22106503531537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69-4074-8DC8-D00177116066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28'!$G$56:$G$72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40</c:v>
                </c:pt>
                <c:pt idx="3">
                  <c:v>6</c:v>
                </c:pt>
                <c:pt idx="4">
                  <c:v>1.1000000000000001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105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25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71.98674939951961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69-4074-8DC8-D00177116066}"/>
            </c:ext>
          </c:extLst>
        </c:ser>
        <c:ser>
          <c:idx val="5"/>
          <c:order val="5"/>
          <c:tx>
            <c:strRef>
              <c:f>'Chart 28'!$N$75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val>
            <c:numRef>
              <c:f>'Chart 28'!$H$56:$H$72</c:f>
              <c:numCache>
                <c:formatCode>General</c:formatCode>
                <c:ptCount val="17"/>
                <c:pt idx="0">
                  <c:v>6</c:v>
                </c:pt>
                <c:pt idx="1">
                  <c:v>45</c:v>
                </c:pt>
                <c:pt idx="2">
                  <c:v>40</c:v>
                </c:pt>
                <c:pt idx="3">
                  <c:v>6</c:v>
                </c:pt>
                <c:pt idx="4">
                  <c:v>2.0499999999999998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300</c:v>
                </c:pt>
                <c:pt idx="12">
                  <c:v>30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104.69334622383985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71-4E09-BB4B-612D1C72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06800"/>
        <c:axId val="544401312"/>
      </c:barChart>
      <c:catAx>
        <c:axId val="54440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4401312"/>
        <c:crosses val="autoZero"/>
        <c:auto val="1"/>
        <c:lblAlgn val="ctr"/>
        <c:lblOffset val="100"/>
        <c:noMultiLvlLbl val="0"/>
      </c:catAx>
      <c:valAx>
        <c:axId val="544401312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Maximum</a:t>
                </a:r>
                <a:r>
                  <a:rPr lang="en-US" sz="1200" baseline="0"/>
                  <a:t> Advertised Download Speed (Mbps)</a:t>
                </a:r>
              </a:p>
            </c:rich>
          </c:tx>
          <c:layout>
            <c:manualLayout>
              <c:xMode val="edge"/>
              <c:yMode val="edge"/>
              <c:x val="9.9666076272660609E-3"/>
              <c:y val="0.23586963424161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440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392403694148451"/>
          <c:y val="0.94210981437866226"/>
          <c:w val="0.57215197365035253"/>
          <c:h val="5.67307086614173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3.5321747286409605E-2"/>
          <c:w val="0.91812003091450312"/>
          <c:h val="0.73051274984422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28'!$C$76:$C$92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3">
                  <c:v>35</c:v>
                </c:pt>
                <c:pt idx="16">
                  <c:v>6.0405634709495759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1-460A-BBF7-A5EC0ECC1544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28'!$D$76:$D$92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6">
                  <c:v>8.4146968719382507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1-460A-BBF7-A5EC0ECC1544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28'!$E$76:$E$92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9.1093564748580107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1-460A-BBF7-A5EC0ECC1544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28'!$F$76:$F$92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9.135031887902203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1-460A-BBF7-A5EC0ECC1544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28'!$G$76:$G$92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5</c:v>
                </c:pt>
                <c:pt idx="3">
                  <c:v>0.77</c:v>
                </c:pt>
                <c:pt idx="4">
                  <c:v>0.57999999999999996</c:v>
                </c:pt>
                <c:pt idx="5">
                  <c:v>0.38400000000000001</c:v>
                </c:pt>
                <c:pt idx="6">
                  <c:v>35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25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15.408492478226444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D1-460A-BBF7-A5EC0ECC1544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val>
            <c:numRef>
              <c:f>'Chart 28'!$H$76:$H$92</c:f>
              <c:numCache>
                <c:formatCode>General</c:formatCode>
                <c:ptCount val="17"/>
                <c:pt idx="0">
                  <c:v>0.76800000000000002</c:v>
                </c:pt>
                <c:pt idx="1">
                  <c:v>6</c:v>
                </c:pt>
                <c:pt idx="2">
                  <c:v>5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35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10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15.574089214066555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E8-4E20-BFEF-9B3758F2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07976"/>
        <c:axId val="544415816"/>
      </c:barChart>
      <c:catAx>
        <c:axId val="54440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415816"/>
        <c:crosses val="autoZero"/>
        <c:auto val="1"/>
        <c:lblAlgn val="ctr"/>
        <c:lblOffset val="100"/>
        <c:noMultiLvlLbl val="0"/>
      </c:catAx>
      <c:valAx>
        <c:axId val="54441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Advertised Upload Speed (Mbps)</a:t>
                </a:r>
              </a:p>
            </c:rich>
          </c:tx>
          <c:layout>
            <c:manualLayout>
              <c:xMode val="edge"/>
              <c:yMode val="edge"/>
              <c:x val="1.4173025143950226E-2"/>
              <c:y val="0.214071344224006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4407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78592"/>
        <c:axId val="791978984"/>
      </c:barChart>
      <c:catAx>
        <c:axId val="7919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984"/>
        <c:crosses val="autoZero"/>
        <c:auto val="1"/>
        <c:lblAlgn val="ctr"/>
        <c:lblOffset val="100"/>
        <c:noMultiLvlLbl val="0"/>
      </c:catAx>
      <c:valAx>
        <c:axId val="791978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79768"/>
        <c:axId val="791980160"/>
      </c:barChart>
      <c:catAx>
        <c:axId val="79197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0160"/>
        <c:crosses val="autoZero"/>
        <c:auto val="1"/>
        <c:lblAlgn val="ctr"/>
        <c:lblOffset val="100"/>
        <c:noMultiLvlLbl val="0"/>
      </c:catAx>
      <c:valAx>
        <c:axId val="791980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18624"/>
        <c:axId val="507716664"/>
      </c:scatterChart>
      <c:valAx>
        <c:axId val="50771862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716664"/>
        <c:crosses val="autoZero"/>
        <c:crossBetween val="midCat"/>
        <c:majorUnit val="20"/>
      </c:valAx>
      <c:valAx>
        <c:axId val="5077166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0771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9216"/>
        <c:axId val="507708824"/>
      </c:barChart>
      <c:catAx>
        <c:axId val="5077092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07708824"/>
        <c:crosses val="autoZero"/>
        <c:auto val="1"/>
        <c:lblAlgn val="ctr"/>
        <c:lblOffset val="100"/>
        <c:noMultiLvlLbl val="0"/>
      </c:catAx>
      <c:valAx>
        <c:axId val="50770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0770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16992"/>
        <c:axId val="544395040"/>
      </c:barChart>
      <c:catAx>
        <c:axId val="544416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95040"/>
        <c:crosses val="autoZero"/>
        <c:auto val="1"/>
        <c:lblAlgn val="ctr"/>
        <c:lblOffset val="100"/>
        <c:noMultiLvlLbl val="0"/>
      </c:catAx>
      <c:valAx>
        <c:axId val="54439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41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95432"/>
        <c:axId val="544385632"/>
      </c:barChart>
      <c:catAx>
        <c:axId val="5443954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85632"/>
        <c:crosses val="autoZero"/>
        <c:auto val="1"/>
        <c:lblAlgn val="ctr"/>
        <c:lblOffset val="100"/>
        <c:noMultiLvlLbl val="0"/>
      </c:catAx>
      <c:valAx>
        <c:axId val="54438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39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87984"/>
        <c:axId val="544389944"/>
      </c:barChart>
      <c:catAx>
        <c:axId val="5443879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89944"/>
        <c:crosses val="autoZero"/>
        <c:auto val="1"/>
        <c:lblAlgn val="ctr"/>
        <c:lblOffset val="100"/>
        <c:noMultiLvlLbl val="0"/>
      </c:catAx>
      <c:valAx>
        <c:axId val="54438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38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89160"/>
        <c:axId val="544388768"/>
      </c:barChart>
      <c:catAx>
        <c:axId val="544389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88768"/>
        <c:crosses val="autoZero"/>
        <c:auto val="1"/>
        <c:lblAlgn val="ctr"/>
        <c:lblOffset val="100"/>
        <c:noMultiLvlLbl val="0"/>
      </c:catAx>
      <c:valAx>
        <c:axId val="54438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38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87592"/>
        <c:axId val="544387200"/>
      </c:barChart>
      <c:catAx>
        <c:axId val="5443875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44387200"/>
        <c:crosses val="autoZero"/>
        <c:auto val="1"/>
        <c:lblAlgn val="ctr"/>
        <c:lblOffset val="100"/>
        <c:noMultiLvlLbl val="0"/>
      </c:catAx>
      <c:valAx>
        <c:axId val="54438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4438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2.xml"/><Relationship Id="rId5" Type="http://schemas.openxmlformats.org/officeDocument/2006/relationships/chart" Target="../charts/chart17.xml"/><Relationship Id="rId10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33</xdr:row>
      <xdr:rowOff>9525</xdr:rowOff>
    </xdr:from>
    <xdr:to>
      <xdr:col>27</xdr:col>
      <xdr:colOff>600076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54</xdr:row>
      <xdr:rowOff>9525</xdr:rowOff>
    </xdr:from>
    <xdr:to>
      <xdr:col>25</xdr:col>
      <xdr:colOff>609599</xdr:colOff>
      <xdr:row>75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9525</xdr:rowOff>
    </xdr:from>
    <xdr:to>
      <xdr:col>26</xdr:col>
      <xdr:colOff>0</xdr:colOff>
      <xdr:row>97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180976</xdr:colOff>
      <xdr:row>33</xdr:row>
      <xdr:rowOff>9525</xdr:rowOff>
    </xdr:from>
    <xdr:to>
      <xdr:col>40</xdr:col>
      <xdr:colOff>542926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54</xdr:row>
      <xdr:rowOff>9525</xdr:rowOff>
    </xdr:from>
    <xdr:to>
      <xdr:col>37</xdr:col>
      <xdr:colOff>190500</xdr:colOff>
      <xdr:row>75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</xdr:colOff>
      <xdr:row>76</xdr:row>
      <xdr:rowOff>9525</xdr:rowOff>
    </xdr:from>
    <xdr:to>
      <xdr:col>37</xdr:col>
      <xdr:colOff>190501</xdr:colOff>
      <xdr:row>97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133350</xdr:colOff>
      <xdr:row>9</xdr:row>
      <xdr:rowOff>66676</xdr:rowOff>
    </xdr:from>
    <xdr:to>
      <xdr:col>28</xdr:col>
      <xdr:colOff>104775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171450</xdr:colOff>
      <xdr:row>9</xdr:row>
      <xdr:rowOff>9525</xdr:rowOff>
    </xdr:from>
    <xdr:to>
      <xdr:col>40</xdr:col>
      <xdr:colOff>533400</xdr:colOff>
      <xdr:row>32</xdr:row>
      <xdr:rowOff>76201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1F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590550</xdr:colOff>
      <xdr:row>67</xdr:row>
      <xdr:rowOff>66675</xdr:rowOff>
    </xdr:from>
    <xdr:to>
      <xdr:col>43</xdr:col>
      <xdr:colOff>590550</xdr:colOff>
      <xdr:row>68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6187" t="90632" r="25234" b="2109"/>
        <a:stretch/>
      </xdr:blipFill>
      <xdr:spPr>
        <a:xfrm>
          <a:off x="24545925" y="13296900"/>
          <a:ext cx="3657600" cy="295276"/>
        </a:xfrm>
        <a:prstGeom prst="rect">
          <a:avLst/>
        </a:prstGeom>
      </xdr:spPr>
    </xdr:pic>
    <xdr:clientData/>
  </xdr:twoCellAnchor>
  <xdr:twoCellAnchor>
    <xdr:from>
      <xdr:col>3</xdr:col>
      <xdr:colOff>28574</xdr:colOff>
      <xdr:row>124</xdr:row>
      <xdr:rowOff>142875</xdr:rowOff>
    </xdr:from>
    <xdr:to>
      <xdr:col>18</xdr:col>
      <xdr:colOff>400050</xdr:colOff>
      <xdr:row>163</xdr:row>
      <xdr:rowOff>161926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1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495300</xdr:colOff>
      <xdr:row>125</xdr:row>
      <xdr:rowOff>142875</xdr:rowOff>
    </xdr:from>
    <xdr:to>
      <xdr:col>34</xdr:col>
      <xdr:colOff>342899</xdr:colOff>
      <xdr:row>164</xdr:row>
      <xdr:rowOff>57151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1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38100</xdr:colOff>
      <xdr:row>2</xdr:row>
      <xdr:rowOff>38100</xdr:rowOff>
    </xdr:from>
    <xdr:to>
      <xdr:col>31</xdr:col>
      <xdr:colOff>352425</xdr:colOff>
      <xdr:row>4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SpPr/>
      </xdr:nvSpPr>
      <xdr:spPr>
        <a:xfrm>
          <a:off x="14849475" y="438150"/>
          <a:ext cx="58007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304801</xdr:colOff>
      <xdr:row>2</xdr:row>
      <xdr:rowOff>142875</xdr:rowOff>
    </xdr:from>
    <xdr:to>
      <xdr:col>30</xdr:col>
      <xdr:colOff>28575</xdr:colOff>
      <xdr:row>4</xdr:row>
      <xdr:rowOff>7385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xmlns="" id="{00000000-0008-0000-1F00-00001B000000}"/>
            </a:ext>
          </a:extLst>
        </xdr:cNvPr>
        <xdr:cNvGrpSpPr/>
      </xdr:nvGrpSpPr>
      <xdr:grpSpPr>
        <a:xfrm>
          <a:off x="15116176" y="542925"/>
          <a:ext cx="4600574" cy="264560"/>
          <a:chOff x="15116176" y="542925"/>
          <a:chExt cx="4600574" cy="26456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xmlns="" id="{00000000-0008-0000-1F00-000011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Sep-Oct2015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xmlns="" id="{00000000-0008-0000-1F00-000013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00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xmlns="" id="{00000000-0008-0000-1F00-000015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xmlns="" id="{00000000-0008-0000-1F00-000016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00CC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xmlns="" id="{00000000-0008-0000-1F00-000017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xmlns="" id="{00000000-0008-0000-1F00-000018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FF8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xmlns="" id="{00000000-0008-0000-1F00-000019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228600</xdr:colOff>
      <xdr:row>27</xdr:row>
      <xdr:rowOff>190500</xdr:rowOff>
    </xdr:from>
    <xdr:to>
      <xdr:col>32</xdr:col>
      <xdr:colOff>542925</xdr:colOff>
      <xdr:row>31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1F00-00001A000000}"/>
            </a:ext>
          </a:extLst>
        </xdr:cNvPr>
        <xdr:cNvSpPr/>
      </xdr:nvSpPr>
      <xdr:spPr>
        <a:xfrm>
          <a:off x="15649575" y="5591175"/>
          <a:ext cx="5800725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581026</xdr:colOff>
      <xdr:row>28</xdr:row>
      <xdr:rowOff>190500</xdr:rowOff>
    </xdr:from>
    <xdr:to>
      <xdr:col>25</xdr:col>
      <xdr:colOff>123825</xdr:colOff>
      <xdr:row>30</xdr:row>
      <xdr:rowOff>55010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00000000-0008-0000-1F00-00001C000000}"/>
            </a:ext>
          </a:extLst>
        </xdr:cNvPr>
        <xdr:cNvGrpSpPr/>
      </xdr:nvGrpSpPr>
      <xdr:grpSpPr>
        <a:xfrm>
          <a:off x="12163426" y="5791200"/>
          <a:ext cx="4600574" cy="264560"/>
          <a:chOff x="15116176" y="542925"/>
          <a:chExt cx="4600574" cy="264560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xmlns="" id="{00000000-0008-0000-1F00-00001D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xmlns="" id="{00000000-0008-0000-1F00-00001E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C6D9F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xmlns="" id="{00000000-0008-0000-1F00-00001F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9FB9E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xmlns="" id="{00000000-0008-0000-1F00-000020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779AD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xmlns="" id="{00000000-0008-0000-1F00-000021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4F7AC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xmlns="" id="{00000000-0008-0000-1F00-000022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285B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xmlns="" id="{00000000-0008-0000-1F00-000023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003B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504826</xdr:colOff>
      <xdr:row>28</xdr:row>
      <xdr:rowOff>171450</xdr:rowOff>
    </xdr:from>
    <xdr:to>
      <xdr:col>38</xdr:col>
      <xdr:colOff>228600</xdr:colOff>
      <xdr:row>30</xdr:row>
      <xdr:rowOff>35960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xmlns="" id="{00000000-0008-0000-1F00-000024000000}"/>
            </a:ext>
          </a:extLst>
        </xdr:cNvPr>
        <xdr:cNvGrpSpPr/>
      </xdr:nvGrpSpPr>
      <xdr:grpSpPr>
        <a:xfrm>
          <a:off x="20193001" y="5772150"/>
          <a:ext cx="4600574" cy="264560"/>
          <a:chOff x="15116176" y="542925"/>
          <a:chExt cx="4600574" cy="264560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xmlns="" id="{00000000-0008-0000-1F00-000025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xmlns="" id="{00000000-0008-0000-1F00-000026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FDEAD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xmlns="" id="{00000000-0008-0000-1F00-000027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E9CA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xmlns="" id="{00000000-0008-0000-1F00-000028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D5A9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xmlns="" id="{00000000-0008-0000-1F00-000029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C089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xmlns="" id="{00000000-0008-0000-1F00-00002A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AC6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xmlns="" id="{00000000-0008-0000-1F00-00002B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9848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240</v>
      </c>
      <c r="E1" s="4"/>
      <c r="F1" t="s">
        <v>158</v>
      </c>
      <c r="I1" s="4"/>
      <c r="N1" s="4"/>
    </row>
    <row r="2" spans="1:14" x14ac:dyDescent="0.25">
      <c r="F2" t="s">
        <v>159</v>
      </c>
    </row>
    <row r="4" spans="1:14" x14ac:dyDescent="0.25">
      <c r="A4" s="5" t="s">
        <v>160</v>
      </c>
      <c r="B4" s="5" t="s">
        <v>161</v>
      </c>
      <c r="D4" s="5" t="s">
        <v>162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237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238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180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183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188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184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189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239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166</v>
      </c>
      <c r="B45" s="16"/>
      <c r="C45" s="16"/>
      <c r="D45" s="16"/>
    </row>
    <row r="46" spans="1:8" x14ac:dyDescent="0.25">
      <c r="A46" s="16"/>
      <c r="B46" s="16"/>
      <c r="C46" s="16" t="s">
        <v>167</v>
      </c>
      <c r="D46" s="16" t="s">
        <v>168</v>
      </c>
    </row>
    <row r="47" spans="1:8" x14ac:dyDescent="0.25">
      <c r="A47" s="16" t="s">
        <v>169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212</v>
      </c>
    </row>
    <row r="2" spans="1:14" x14ac:dyDescent="0.25">
      <c r="E2" s="4">
        <v>1</v>
      </c>
      <c r="F2" t="s">
        <v>158</v>
      </c>
      <c r="I2" s="4"/>
      <c r="N2" s="4"/>
    </row>
    <row r="3" spans="1:14" x14ac:dyDescent="0.25">
      <c r="E3">
        <v>2.5999999999999999E-2</v>
      </c>
      <c r="F3" t="s">
        <v>159</v>
      </c>
    </row>
    <row r="5" spans="1:14" x14ac:dyDescent="0.25">
      <c r="A5" s="5" t="s">
        <v>160</v>
      </c>
      <c r="B5" s="5" t="s">
        <v>161</v>
      </c>
      <c r="C5" s="5" t="s">
        <v>162</v>
      </c>
      <c r="E5" s="6" t="s">
        <v>185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233</v>
      </c>
    </row>
    <row r="2" spans="1:22" x14ac:dyDescent="0.25">
      <c r="A2" t="s">
        <v>164</v>
      </c>
    </row>
    <row r="3" spans="1:22" x14ac:dyDescent="0.25">
      <c r="C3" t="s">
        <v>163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170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AC172"/>
  <sheetViews>
    <sheetView tabSelected="1" topLeftCell="A132" workbookViewId="0">
      <selection activeCell="M171" sqref="M171"/>
    </sheetView>
  </sheetViews>
  <sheetFormatPr defaultRowHeight="15" x14ac:dyDescent="0.25"/>
  <cols>
    <col min="2" max="2" width="19.140625" bestFit="1" customWidth="1"/>
    <col min="3" max="3" width="9.140625" customWidth="1"/>
    <col min="4" max="4" width="10" bestFit="1" customWidth="1"/>
    <col min="5" max="5" width="10.140625" bestFit="1" customWidth="1"/>
    <col min="6" max="6" width="11.140625" bestFit="1" customWidth="1"/>
    <col min="8" max="8" width="12.28515625" customWidth="1"/>
    <col min="9" max="21" width="9.28515625" customWidth="1"/>
    <col min="22" max="22" width="11.28515625" bestFit="1" customWidth="1"/>
  </cols>
  <sheetData>
    <row r="1" spans="9:16" ht="15.75" customHeight="1" x14ac:dyDescent="0.25">
      <c r="I1" t="s">
        <v>234</v>
      </c>
    </row>
    <row r="2" spans="9:16" ht="15.75" customHeight="1" x14ac:dyDescent="0.25">
      <c r="I2" t="s">
        <v>190</v>
      </c>
      <c r="K2" t="s">
        <v>191</v>
      </c>
      <c r="N2" s="20"/>
    </row>
    <row r="3" spans="9:16" ht="15.75" customHeight="1" x14ac:dyDescent="0.25">
      <c r="I3" t="s">
        <v>186</v>
      </c>
      <c r="K3" s="21" t="s">
        <v>195</v>
      </c>
      <c r="L3" s="21"/>
      <c r="M3" s="21"/>
      <c r="N3" s="21"/>
    </row>
    <row r="4" spans="9:16" ht="15.75" customHeight="1" x14ac:dyDescent="0.25">
      <c r="K4" s="21"/>
      <c r="L4" s="21"/>
      <c r="M4" s="21"/>
      <c r="N4" s="21"/>
    </row>
    <row r="5" spans="9:16" ht="15.75" customHeight="1" x14ac:dyDescent="0.25">
      <c r="J5" s="23" t="s">
        <v>223</v>
      </c>
      <c r="K5">
        <v>24</v>
      </c>
      <c r="L5">
        <v>0</v>
      </c>
      <c r="N5">
        <v>3</v>
      </c>
      <c r="O5">
        <v>0</v>
      </c>
    </row>
    <row r="6" spans="9:16" ht="15.75" customHeight="1" x14ac:dyDescent="0.25">
      <c r="J6" s="23" t="s">
        <v>224</v>
      </c>
      <c r="K6">
        <v>24</v>
      </c>
      <c r="L6">
        <v>0</v>
      </c>
      <c r="N6">
        <v>3</v>
      </c>
      <c r="O6">
        <v>0</v>
      </c>
    </row>
    <row r="7" spans="9:16" ht="15.75" customHeight="1" x14ac:dyDescent="0.25">
      <c r="J7" s="23" t="s">
        <v>225</v>
      </c>
      <c r="K7">
        <v>24</v>
      </c>
      <c r="L7">
        <v>0</v>
      </c>
      <c r="N7">
        <v>3</v>
      </c>
      <c r="O7">
        <v>0</v>
      </c>
    </row>
    <row r="8" spans="9:16" ht="15.75" customHeight="1" x14ac:dyDescent="0.25">
      <c r="J8" s="23" t="s">
        <v>226</v>
      </c>
      <c r="K8">
        <v>24</v>
      </c>
      <c r="L8">
        <v>0</v>
      </c>
      <c r="N8">
        <v>3</v>
      </c>
      <c r="O8">
        <v>0</v>
      </c>
    </row>
    <row r="9" spans="9:16" ht="15.75" customHeight="1" x14ac:dyDescent="0.25">
      <c r="J9" s="12" t="s">
        <v>227</v>
      </c>
      <c r="K9">
        <v>6</v>
      </c>
      <c r="L9">
        <v>0</v>
      </c>
      <c r="N9">
        <v>0.51200000000000001</v>
      </c>
      <c r="O9">
        <v>0</v>
      </c>
    </row>
    <row r="10" spans="9:16" ht="15.75" customHeight="1" x14ac:dyDescent="0.25">
      <c r="I10" t="s">
        <v>196</v>
      </c>
      <c r="J10" s="12" t="s">
        <v>236</v>
      </c>
      <c r="K10">
        <v>6</v>
      </c>
      <c r="N10">
        <f>H76</f>
        <v>0.76800000000000002</v>
      </c>
      <c r="O10">
        <v>0</v>
      </c>
    </row>
    <row r="11" spans="9:16" ht="15.75" customHeight="1" x14ac:dyDescent="0.25"/>
    <row r="12" spans="9:16" ht="15.75" customHeight="1" x14ac:dyDescent="0.25">
      <c r="J12" s="23" t="s">
        <v>223</v>
      </c>
      <c r="K12">
        <v>0</v>
      </c>
      <c r="L12">
        <v>0</v>
      </c>
      <c r="N12">
        <v>0</v>
      </c>
      <c r="O12">
        <v>0</v>
      </c>
    </row>
    <row r="13" spans="9:16" ht="15.75" customHeight="1" x14ac:dyDescent="0.25">
      <c r="J13" s="23" t="s">
        <v>224</v>
      </c>
      <c r="K13">
        <v>0</v>
      </c>
      <c r="L13">
        <v>0</v>
      </c>
      <c r="N13">
        <v>0</v>
      </c>
      <c r="O13">
        <v>0</v>
      </c>
    </row>
    <row r="14" spans="9:16" ht="15.75" customHeight="1" x14ac:dyDescent="0.25">
      <c r="J14" s="23" t="s">
        <v>225</v>
      </c>
      <c r="K14">
        <v>0</v>
      </c>
      <c r="L14">
        <v>0</v>
      </c>
      <c r="N14">
        <v>0</v>
      </c>
      <c r="O14">
        <v>0</v>
      </c>
    </row>
    <row r="15" spans="9:16" ht="15.75" customHeight="1" x14ac:dyDescent="0.25">
      <c r="J15" s="23" t="s">
        <v>226</v>
      </c>
      <c r="K15">
        <v>0</v>
      </c>
      <c r="L15">
        <v>0</v>
      </c>
      <c r="N15">
        <v>0</v>
      </c>
      <c r="O15">
        <v>0</v>
      </c>
    </row>
    <row r="16" spans="9:16" ht="15.75" customHeight="1" x14ac:dyDescent="0.25">
      <c r="J16" s="12" t="s">
        <v>227</v>
      </c>
      <c r="K16">
        <v>24</v>
      </c>
      <c r="N16">
        <v>3</v>
      </c>
      <c r="O16">
        <v>0</v>
      </c>
    </row>
    <row r="17" spans="9:29" ht="15.75" customHeight="1" x14ac:dyDescent="0.25">
      <c r="I17" t="s">
        <v>221</v>
      </c>
      <c r="J17" s="12" t="s">
        <v>236</v>
      </c>
      <c r="K17">
        <v>45</v>
      </c>
      <c r="N17">
        <f>H77</f>
        <v>6</v>
      </c>
      <c r="O17">
        <v>0</v>
      </c>
    </row>
    <row r="18" spans="9:29" ht="15.75" customHeight="1" x14ac:dyDescent="0.25"/>
    <row r="19" spans="9:29" ht="15.75" customHeight="1" x14ac:dyDescent="0.25">
      <c r="J19" s="23" t="s">
        <v>223</v>
      </c>
      <c r="K19">
        <v>10</v>
      </c>
      <c r="L19">
        <v>0</v>
      </c>
      <c r="N19">
        <v>0.89600000000000002</v>
      </c>
      <c r="O19">
        <v>0</v>
      </c>
    </row>
    <row r="20" spans="9:29" ht="15.75" customHeight="1" x14ac:dyDescent="0.25">
      <c r="J20" s="23" t="s">
        <v>224</v>
      </c>
      <c r="K20">
        <v>10</v>
      </c>
      <c r="L20">
        <v>0</v>
      </c>
      <c r="N20">
        <v>0.89600000000000002</v>
      </c>
      <c r="O20">
        <v>0</v>
      </c>
    </row>
    <row r="21" spans="9:29" ht="15.75" customHeight="1" x14ac:dyDescent="0.25">
      <c r="J21" s="23" t="s">
        <v>225</v>
      </c>
      <c r="K21">
        <v>10</v>
      </c>
      <c r="L21">
        <v>0</v>
      </c>
      <c r="N21">
        <v>0.89600000000000002</v>
      </c>
      <c r="O21">
        <v>0</v>
      </c>
    </row>
    <row r="22" spans="9:29" ht="15.75" customHeight="1" x14ac:dyDescent="0.25">
      <c r="J22" s="23" t="s">
        <v>226</v>
      </c>
      <c r="K22">
        <v>10</v>
      </c>
      <c r="L22">
        <v>0</v>
      </c>
      <c r="N22">
        <v>0.76800000000000002</v>
      </c>
      <c r="O22">
        <v>0</v>
      </c>
    </row>
    <row r="23" spans="9:29" ht="15.75" customHeight="1" x14ac:dyDescent="0.25">
      <c r="J23" s="12" t="s">
        <v>227</v>
      </c>
      <c r="K23">
        <v>40</v>
      </c>
      <c r="L23">
        <v>0</v>
      </c>
      <c r="N23">
        <v>5</v>
      </c>
      <c r="O23">
        <v>0</v>
      </c>
    </row>
    <row r="24" spans="9:29" ht="15.75" customHeight="1" x14ac:dyDescent="0.25">
      <c r="I24" t="s">
        <v>198</v>
      </c>
      <c r="J24" s="12" t="s">
        <v>236</v>
      </c>
      <c r="K24">
        <f>H58</f>
        <v>40</v>
      </c>
      <c r="N24">
        <f>H78</f>
        <v>5</v>
      </c>
      <c r="O24">
        <v>0</v>
      </c>
    </row>
    <row r="25" spans="9:29" ht="15.75" customHeight="1" x14ac:dyDescent="0.25">
      <c r="AC25" t="s">
        <v>222</v>
      </c>
    </row>
    <row r="26" spans="9:29" ht="15.75" customHeight="1" x14ac:dyDescent="0.25">
      <c r="J26" s="23" t="s">
        <v>223</v>
      </c>
      <c r="K26">
        <v>0</v>
      </c>
      <c r="L26">
        <v>0</v>
      </c>
      <c r="N26">
        <v>0</v>
      </c>
      <c r="O26">
        <v>0</v>
      </c>
    </row>
    <row r="27" spans="9:29" ht="15.75" customHeight="1" x14ac:dyDescent="0.25">
      <c r="J27" s="23" t="s">
        <v>224</v>
      </c>
      <c r="K27">
        <v>0</v>
      </c>
      <c r="L27">
        <v>0</v>
      </c>
      <c r="N27">
        <v>0</v>
      </c>
      <c r="O27">
        <v>0</v>
      </c>
    </row>
    <row r="28" spans="9:29" ht="15.75" customHeight="1" x14ac:dyDescent="0.25">
      <c r="J28" s="23" t="s">
        <v>225</v>
      </c>
      <c r="K28">
        <v>0</v>
      </c>
      <c r="L28">
        <v>0</v>
      </c>
      <c r="N28">
        <v>0</v>
      </c>
      <c r="O28">
        <v>0</v>
      </c>
    </row>
    <row r="29" spans="9:29" ht="15.75" customHeight="1" x14ac:dyDescent="0.25">
      <c r="J29" s="23" t="s">
        <v>226</v>
      </c>
      <c r="K29">
        <v>0</v>
      </c>
      <c r="L29">
        <v>0</v>
      </c>
      <c r="N29">
        <v>0</v>
      </c>
      <c r="O29">
        <v>0</v>
      </c>
    </row>
    <row r="30" spans="9:29" ht="15.75" customHeight="1" x14ac:dyDescent="0.25">
      <c r="J30" s="12" t="s">
        <v>227</v>
      </c>
      <c r="K30">
        <v>6</v>
      </c>
      <c r="L30">
        <v>0</v>
      </c>
      <c r="N30">
        <v>0.77</v>
      </c>
      <c r="O30">
        <v>0</v>
      </c>
    </row>
    <row r="31" spans="9:29" ht="15.75" customHeight="1" x14ac:dyDescent="0.25">
      <c r="I31" t="s">
        <v>202</v>
      </c>
      <c r="J31" s="12" t="s">
        <v>236</v>
      </c>
      <c r="K31">
        <f>H59</f>
        <v>6</v>
      </c>
      <c r="N31">
        <f>H79</f>
        <v>0.76800000000000002</v>
      </c>
      <c r="O31">
        <v>0</v>
      </c>
    </row>
    <row r="32" spans="9:29" ht="15.75" customHeight="1" x14ac:dyDescent="0.25"/>
    <row r="33" spans="9:15" ht="15.75" customHeight="1" x14ac:dyDescent="0.25">
      <c r="J33" s="23" t="s">
        <v>223</v>
      </c>
      <c r="K33">
        <v>7</v>
      </c>
      <c r="L33">
        <v>0</v>
      </c>
      <c r="N33">
        <v>0.76800000000000002</v>
      </c>
      <c r="O33">
        <v>0</v>
      </c>
    </row>
    <row r="34" spans="9:15" ht="15.75" customHeight="1" x14ac:dyDescent="0.25">
      <c r="J34" s="23" t="s">
        <v>224</v>
      </c>
      <c r="K34">
        <v>7</v>
      </c>
      <c r="L34">
        <v>0</v>
      </c>
      <c r="N34">
        <v>0.76800000000000002</v>
      </c>
      <c r="O34">
        <v>0</v>
      </c>
    </row>
    <row r="35" spans="9:15" ht="15.75" customHeight="1" x14ac:dyDescent="0.25">
      <c r="J35" s="23" t="s">
        <v>225</v>
      </c>
      <c r="K35">
        <v>3</v>
      </c>
      <c r="L35">
        <v>0</v>
      </c>
      <c r="N35">
        <v>0.76800000000000002</v>
      </c>
      <c r="O35">
        <v>0</v>
      </c>
    </row>
    <row r="36" spans="9:15" ht="15.75" customHeight="1" x14ac:dyDescent="0.25">
      <c r="J36" s="23" t="s">
        <v>226</v>
      </c>
      <c r="K36">
        <v>3</v>
      </c>
      <c r="L36">
        <v>0</v>
      </c>
      <c r="N36">
        <v>0.76800000000000002</v>
      </c>
      <c r="O36">
        <v>0</v>
      </c>
    </row>
    <row r="37" spans="9:15" ht="15.75" customHeight="1" x14ac:dyDescent="0.25">
      <c r="J37" s="12" t="s">
        <v>227</v>
      </c>
      <c r="K37">
        <v>1.5</v>
      </c>
      <c r="L37">
        <v>0</v>
      </c>
      <c r="N37">
        <v>0.38400000000000001</v>
      </c>
      <c r="O37">
        <v>0</v>
      </c>
    </row>
    <row r="38" spans="9:15" ht="15.75" customHeight="1" x14ac:dyDescent="0.25">
      <c r="I38" t="s">
        <v>206</v>
      </c>
      <c r="J38" s="12" t="s">
        <v>236</v>
      </c>
      <c r="K38">
        <v>1.5</v>
      </c>
      <c r="L38">
        <v>0</v>
      </c>
      <c r="N38">
        <v>0.38400000000000001</v>
      </c>
      <c r="O38">
        <v>0</v>
      </c>
    </row>
    <row r="39" spans="9:15" ht="15.75" customHeight="1" x14ac:dyDescent="0.25"/>
    <row r="40" spans="9:15" ht="15.75" customHeight="1" x14ac:dyDescent="0.25">
      <c r="J40" s="23" t="s">
        <v>223</v>
      </c>
      <c r="K40">
        <v>12</v>
      </c>
      <c r="L40">
        <v>0</v>
      </c>
      <c r="N40">
        <v>0.76800000000000002</v>
      </c>
      <c r="O40">
        <v>0</v>
      </c>
    </row>
    <row r="41" spans="9:15" ht="15.75" customHeight="1" x14ac:dyDescent="0.25">
      <c r="J41" s="23" t="s">
        <v>224</v>
      </c>
      <c r="K41">
        <v>12</v>
      </c>
      <c r="L41">
        <v>0</v>
      </c>
      <c r="N41">
        <v>0.76800000000000002</v>
      </c>
      <c r="O41">
        <v>0</v>
      </c>
    </row>
    <row r="42" spans="9:15" ht="15.75" customHeight="1" x14ac:dyDescent="0.25">
      <c r="J42" s="23" t="s">
        <v>225</v>
      </c>
      <c r="K42">
        <v>12</v>
      </c>
      <c r="L42">
        <v>0</v>
      </c>
      <c r="N42">
        <v>0.76800000000000002</v>
      </c>
      <c r="O42">
        <v>0</v>
      </c>
    </row>
    <row r="43" spans="9:15" ht="15.75" customHeight="1" x14ac:dyDescent="0.25">
      <c r="J43" s="23" t="s">
        <v>226</v>
      </c>
      <c r="K43">
        <v>12</v>
      </c>
      <c r="L43">
        <v>0</v>
      </c>
      <c r="N43">
        <v>0.76800000000000002</v>
      </c>
      <c r="O43">
        <v>0</v>
      </c>
    </row>
    <row r="44" spans="9:15" ht="15.75" customHeight="1" x14ac:dyDescent="0.25">
      <c r="J44" s="12" t="s">
        <v>227</v>
      </c>
      <c r="K44">
        <v>12</v>
      </c>
      <c r="L44">
        <v>0</v>
      </c>
      <c r="N44">
        <v>0.38400000000000001</v>
      </c>
      <c r="O44">
        <v>0</v>
      </c>
    </row>
    <row r="45" spans="9:15" ht="15.75" customHeight="1" x14ac:dyDescent="0.25">
      <c r="I45" t="s">
        <v>209</v>
      </c>
      <c r="J45" s="12" t="s">
        <v>236</v>
      </c>
      <c r="K45">
        <f>H61</f>
        <v>12</v>
      </c>
      <c r="N45">
        <f>H81</f>
        <v>0.76800000000000002</v>
      </c>
      <c r="O45">
        <v>0</v>
      </c>
    </row>
    <row r="46" spans="9:15" ht="16.5" customHeight="1" x14ac:dyDescent="0.25"/>
    <row r="47" spans="9:15" ht="16.5" customHeight="1" x14ac:dyDescent="0.25"/>
    <row r="53" spans="2:15" x14ac:dyDescent="0.25">
      <c r="B53" t="s">
        <v>234</v>
      </c>
    </row>
    <row r="54" spans="2:15" x14ac:dyDescent="0.25">
      <c r="B54" t="s">
        <v>190</v>
      </c>
      <c r="C54" t="s">
        <v>191</v>
      </c>
      <c r="D54" t="s">
        <v>192</v>
      </c>
      <c r="E54" t="s">
        <v>193</v>
      </c>
      <c r="F54" s="20">
        <v>153102255</v>
      </c>
      <c r="G54" t="s">
        <v>194</v>
      </c>
      <c r="H54" t="s">
        <v>235</v>
      </c>
    </row>
    <row r="55" spans="2:15" x14ac:dyDescent="0.25">
      <c r="B55" t="s">
        <v>186</v>
      </c>
      <c r="C55" s="23" t="s">
        <v>223</v>
      </c>
      <c r="D55" s="23" t="s">
        <v>224</v>
      </c>
      <c r="E55" s="23" t="s">
        <v>225</v>
      </c>
      <c r="F55" s="23" t="s">
        <v>226</v>
      </c>
      <c r="G55" s="12" t="s">
        <v>228</v>
      </c>
      <c r="H55" s="12" t="s">
        <v>236</v>
      </c>
      <c r="I55" s="26" t="s">
        <v>223</v>
      </c>
      <c r="J55" s="23" t="s">
        <v>224</v>
      </c>
      <c r="K55" s="23" t="s">
        <v>225</v>
      </c>
      <c r="L55" s="23" t="s">
        <v>226</v>
      </c>
      <c r="M55" s="12" t="s">
        <v>228</v>
      </c>
      <c r="N55" s="12" t="s">
        <v>236</v>
      </c>
    </row>
    <row r="56" spans="2:15" x14ac:dyDescent="0.25">
      <c r="B56" t="s">
        <v>196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 s="22">
        <f>1084*($M56/SUM($M56:$M57))</f>
        <v>235.77718832891247</v>
      </c>
      <c r="J56" s="22">
        <f>836*($M56/SUM($M56:$M57))</f>
        <v>181.83554376657824</v>
      </c>
      <c r="K56" s="22">
        <f>699*($M56/SUM($M56:$M57))</f>
        <v>152.0371352785146</v>
      </c>
      <c r="L56" s="22">
        <f>546*($M56/SUM($M56:$M57))</f>
        <v>118.75862068965517</v>
      </c>
      <c r="M56">
        <v>82</v>
      </c>
      <c r="N56">
        <v>185</v>
      </c>
      <c r="O56">
        <f t="shared" ref="O56:O71" si="0">C56*I56</f>
        <v>1414.663129973475</v>
      </c>
    </row>
    <row r="57" spans="2:15" x14ac:dyDescent="0.25">
      <c r="B57" t="s">
        <v>213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45</v>
      </c>
      <c r="I57" s="22">
        <f>1084*($M57/SUM($M56:$M57))</f>
        <v>848.22281167108747</v>
      </c>
      <c r="J57" s="22">
        <f>836*($M57/SUM($M56:$M57))</f>
        <v>654.16445623342167</v>
      </c>
      <c r="K57" s="22">
        <f>699*($M57/SUM($M56:$M57))</f>
        <v>546.9628647214854</v>
      </c>
      <c r="L57" s="22">
        <f>546*($M57/SUM($M56:$M57))</f>
        <v>427.24137931034483</v>
      </c>
      <c r="M57">
        <v>295</v>
      </c>
      <c r="N57">
        <v>468</v>
      </c>
      <c r="O57">
        <f t="shared" si="0"/>
        <v>20357.347480106098</v>
      </c>
    </row>
    <row r="58" spans="2:15" x14ac:dyDescent="0.25">
      <c r="B58" t="s">
        <v>198</v>
      </c>
      <c r="C58">
        <v>10</v>
      </c>
      <c r="D58">
        <v>10</v>
      </c>
      <c r="E58">
        <v>10</v>
      </c>
      <c r="F58">
        <v>10</v>
      </c>
      <c r="G58">
        <v>40</v>
      </c>
      <c r="H58">
        <v>40</v>
      </c>
      <c r="I58">
        <v>255</v>
      </c>
      <c r="J58">
        <v>225</v>
      </c>
      <c r="K58">
        <v>203</v>
      </c>
      <c r="L58">
        <v>181</v>
      </c>
      <c r="M58">
        <v>435</v>
      </c>
      <c r="N58">
        <v>349</v>
      </c>
      <c r="O58">
        <f t="shared" si="0"/>
        <v>2550</v>
      </c>
    </row>
    <row r="59" spans="2:15" x14ac:dyDescent="0.25">
      <c r="B59" t="s">
        <v>202</v>
      </c>
      <c r="G59">
        <v>6</v>
      </c>
      <c r="H59">
        <v>6</v>
      </c>
      <c r="I59" s="25">
        <v>32</v>
      </c>
      <c r="L59">
        <v>237</v>
      </c>
      <c r="M59">
        <v>189</v>
      </c>
      <c r="N59">
        <v>116</v>
      </c>
      <c r="O59">
        <f t="shared" si="0"/>
        <v>0</v>
      </c>
    </row>
    <row r="60" spans="2:15" x14ac:dyDescent="0.25">
      <c r="B60" t="s">
        <v>206</v>
      </c>
      <c r="C60">
        <v>7</v>
      </c>
      <c r="D60">
        <v>7</v>
      </c>
      <c r="E60">
        <v>3</v>
      </c>
      <c r="F60">
        <v>3</v>
      </c>
      <c r="G60">
        <v>1.1000000000000001</v>
      </c>
      <c r="H60">
        <v>2.0499999999999998</v>
      </c>
      <c r="I60" s="25">
        <v>353</v>
      </c>
      <c r="J60" s="25">
        <v>270</v>
      </c>
      <c r="K60" s="25">
        <v>189</v>
      </c>
      <c r="L60" s="25">
        <v>126</v>
      </c>
      <c r="M60">
        <v>118</v>
      </c>
      <c r="N60">
        <v>59</v>
      </c>
      <c r="O60">
        <f t="shared" si="0"/>
        <v>2471</v>
      </c>
    </row>
    <row r="61" spans="2:15" x14ac:dyDescent="0.25">
      <c r="B61" t="s">
        <v>209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 s="25">
        <v>250</v>
      </c>
      <c r="J61" s="25">
        <v>300</v>
      </c>
      <c r="K61" s="25">
        <v>261</v>
      </c>
      <c r="L61" s="25">
        <v>240</v>
      </c>
      <c r="M61">
        <v>220</v>
      </c>
      <c r="N61">
        <v>177</v>
      </c>
      <c r="O61">
        <f t="shared" si="0"/>
        <v>3000</v>
      </c>
    </row>
    <row r="62" spans="2:15" x14ac:dyDescent="0.25">
      <c r="B62" t="s">
        <v>197</v>
      </c>
      <c r="C62">
        <v>30</v>
      </c>
      <c r="D62">
        <v>50</v>
      </c>
      <c r="E62">
        <v>50</v>
      </c>
      <c r="F62">
        <v>15</v>
      </c>
      <c r="G62">
        <v>101</v>
      </c>
      <c r="H62">
        <v>101</v>
      </c>
      <c r="I62" s="25">
        <v>156</v>
      </c>
      <c r="J62" s="25">
        <v>239</v>
      </c>
      <c r="K62" s="25">
        <v>208</v>
      </c>
      <c r="L62" s="25">
        <v>103</v>
      </c>
      <c r="M62">
        <v>332</v>
      </c>
      <c r="N62">
        <v>277</v>
      </c>
      <c r="O62">
        <f t="shared" si="0"/>
        <v>4680</v>
      </c>
    </row>
    <row r="63" spans="2:15" x14ac:dyDescent="0.25">
      <c r="B63" t="s">
        <v>199</v>
      </c>
      <c r="C63">
        <v>25</v>
      </c>
      <c r="D63">
        <v>30</v>
      </c>
      <c r="E63">
        <v>30</v>
      </c>
      <c r="F63">
        <v>30</v>
      </c>
      <c r="G63">
        <v>100</v>
      </c>
      <c r="H63">
        <v>100</v>
      </c>
      <c r="I63" s="25">
        <v>610</v>
      </c>
      <c r="J63" s="25">
        <v>577</v>
      </c>
      <c r="K63" s="25">
        <v>549</v>
      </c>
      <c r="L63" s="25">
        <v>523</v>
      </c>
      <c r="M63">
        <v>525</v>
      </c>
      <c r="N63">
        <v>431</v>
      </c>
      <c r="O63">
        <f t="shared" si="0"/>
        <v>15250</v>
      </c>
    </row>
    <row r="64" spans="2:15" x14ac:dyDescent="0.25">
      <c r="B64" t="s">
        <v>200</v>
      </c>
      <c r="C64">
        <v>22</v>
      </c>
      <c r="D64">
        <v>25</v>
      </c>
      <c r="E64">
        <v>50</v>
      </c>
      <c r="F64">
        <v>50</v>
      </c>
      <c r="G64">
        <v>105</v>
      </c>
      <c r="H64">
        <v>150</v>
      </c>
      <c r="I64" s="25">
        <v>1078</v>
      </c>
      <c r="J64" s="25">
        <v>979</v>
      </c>
      <c r="K64" s="25">
        <v>952</v>
      </c>
      <c r="L64" s="25">
        <v>955</v>
      </c>
      <c r="M64">
        <v>794</v>
      </c>
      <c r="N64">
        <v>685</v>
      </c>
      <c r="O64">
        <f t="shared" si="0"/>
        <v>23716</v>
      </c>
    </row>
    <row r="65" spans="2:15" x14ac:dyDescent="0.25">
      <c r="B65" t="s">
        <v>201</v>
      </c>
      <c r="C65">
        <v>25</v>
      </c>
      <c r="D65">
        <v>25</v>
      </c>
      <c r="E65">
        <v>25</v>
      </c>
      <c r="F65">
        <v>50</v>
      </c>
      <c r="G65">
        <v>100</v>
      </c>
      <c r="H65">
        <v>100</v>
      </c>
      <c r="I65" s="25">
        <v>500</v>
      </c>
      <c r="J65" s="25">
        <v>632</v>
      </c>
      <c r="K65" s="25">
        <v>610</v>
      </c>
      <c r="L65" s="25">
        <v>379</v>
      </c>
      <c r="M65" s="17">
        <v>446</v>
      </c>
      <c r="N65" s="17">
        <v>289</v>
      </c>
      <c r="O65">
        <f t="shared" si="0"/>
        <v>12500</v>
      </c>
    </row>
    <row r="66" spans="2:15" x14ac:dyDescent="0.25">
      <c r="B66" t="s">
        <v>205</v>
      </c>
      <c r="C66">
        <v>12</v>
      </c>
      <c r="D66">
        <v>20</v>
      </c>
      <c r="E66">
        <v>15</v>
      </c>
      <c r="F66">
        <v>15</v>
      </c>
      <c r="G66">
        <v>50</v>
      </c>
      <c r="H66">
        <v>100</v>
      </c>
      <c r="I66" s="25">
        <v>88</v>
      </c>
      <c r="J66" s="25">
        <v>251</v>
      </c>
      <c r="K66" s="25">
        <v>196</v>
      </c>
      <c r="L66" s="25">
        <v>150</v>
      </c>
      <c r="M66" s="17">
        <v>133</v>
      </c>
      <c r="N66" s="17">
        <v>213</v>
      </c>
      <c r="O66">
        <f t="shared" si="0"/>
        <v>1056</v>
      </c>
    </row>
    <row r="67" spans="2:15" x14ac:dyDescent="0.25">
      <c r="B67" t="s">
        <v>211</v>
      </c>
      <c r="C67">
        <v>15</v>
      </c>
      <c r="D67">
        <v>30</v>
      </c>
      <c r="E67">
        <v>50</v>
      </c>
      <c r="F67">
        <v>50</v>
      </c>
      <c r="G67">
        <v>100</v>
      </c>
      <c r="H67">
        <v>300</v>
      </c>
      <c r="I67" s="25">
        <v>1125</v>
      </c>
      <c r="J67" s="25">
        <v>1039</v>
      </c>
      <c r="K67" s="25">
        <v>985</v>
      </c>
      <c r="L67" s="25">
        <v>742</v>
      </c>
      <c r="M67" s="17">
        <v>720</v>
      </c>
      <c r="N67" s="17">
        <v>553</v>
      </c>
      <c r="O67">
        <f t="shared" si="0"/>
        <v>16875</v>
      </c>
    </row>
    <row r="68" spans="2:15" x14ac:dyDescent="0.25">
      <c r="B68" t="s">
        <v>203</v>
      </c>
      <c r="D68">
        <v>25</v>
      </c>
      <c r="E68">
        <v>25</v>
      </c>
      <c r="F68">
        <v>25</v>
      </c>
      <c r="G68">
        <v>25</v>
      </c>
      <c r="H68">
        <v>30</v>
      </c>
      <c r="I68" s="25"/>
      <c r="J68" s="25">
        <v>428</v>
      </c>
      <c r="K68" s="25">
        <v>360</v>
      </c>
      <c r="L68" s="25">
        <v>124</v>
      </c>
      <c r="M68" s="17">
        <v>81</v>
      </c>
      <c r="N68" s="17">
        <v>83</v>
      </c>
      <c r="O68">
        <f t="shared" si="0"/>
        <v>0</v>
      </c>
    </row>
    <row r="69" spans="2:15" x14ac:dyDescent="0.25">
      <c r="B69" t="s">
        <v>207</v>
      </c>
      <c r="C69">
        <v>35</v>
      </c>
      <c r="D69">
        <v>35</v>
      </c>
      <c r="E69">
        <v>75</v>
      </c>
      <c r="F69">
        <v>75</v>
      </c>
      <c r="G69">
        <v>75</v>
      </c>
      <c r="H69">
        <v>75</v>
      </c>
      <c r="I69" s="25">
        <v>497</v>
      </c>
      <c r="J69" s="25">
        <v>675</v>
      </c>
      <c r="K69" s="25">
        <v>603</v>
      </c>
      <c r="L69" s="25">
        <v>516</v>
      </c>
      <c r="M69" s="17">
        <v>457</v>
      </c>
      <c r="N69" s="17">
        <v>362</v>
      </c>
      <c r="O69">
        <f t="shared" si="0"/>
        <v>17395</v>
      </c>
    </row>
    <row r="70" spans="2:15" x14ac:dyDescent="0.25">
      <c r="B70" t="s">
        <v>204</v>
      </c>
      <c r="G70">
        <v>10</v>
      </c>
      <c r="H70">
        <v>10</v>
      </c>
      <c r="I70" s="25"/>
      <c r="J70" s="17"/>
      <c r="K70" s="17"/>
      <c r="L70" s="17"/>
      <c r="M70" s="17">
        <v>105</v>
      </c>
      <c r="N70" s="17">
        <v>97</v>
      </c>
      <c r="O70">
        <f t="shared" si="0"/>
        <v>0</v>
      </c>
    </row>
    <row r="71" spans="2:15" x14ac:dyDescent="0.25">
      <c r="B71" t="s">
        <v>208</v>
      </c>
      <c r="E71">
        <v>12</v>
      </c>
      <c r="F71">
        <v>12</v>
      </c>
      <c r="G71">
        <v>12</v>
      </c>
      <c r="H71">
        <v>12</v>
      </c>
      <c r="I71" s="25"/>
      <c r="J71" s="17"/>
      <c r="K71" s="17">
        <v>87</v>
      </c>
      <c r="L71" s="17">
        <v>65</v>
      </c>
      <c r="M71" s="17">
        <v>64</v>
      </c>
      <c r="N71" s="17">
        <v>52</v>
      </c>
      <c r="O71">
        <f t="shared" si="0"/>
        <v>0</v>
      </c>
    </row>
    <row r="72" spans="2:15" x14ac:dyDescent="0.25">
      <c r="B72" t="s">
        <v>230</v>
      </c>
      <c r="C72">
        <f t="shared" ref="C72:H72" si="1">SUMPRODUCT(C56:C71,I56:I71)/SUM(I56:I71)</f>
        <v>20.116955973802185</v>
      </c>
      <c r="D72">
        <f t="shared" si="1"/>
        <v>25.512472517780434</v>
      </c>
      <c r="E72">
        <f t="shared" si="1"/>
        <v>36.758273731783589</v>
      </c>
      <c r="F72">
        <f t="shared" si="1"/>
        <v>37.22106503531537</v>
      </c>
      <c r="G72">
        <f t="shared" si="1"/>
        <v>71.98674939951961</v>
      </c>
      <c r="H72">
        <f t="shared" si="1"/>
        <v>104.69334622383985</v>
      </c>
      <c r="I72" s="25"/>
      <c r="J72" s="17"/>
      <c r="K72" s="17"/>
      <c r="L72" s="17"/>
      <c r="M72" s="17"/>
      <c r="N72" s="17"/>
    </row>
    <row r="73" spans="2:15" x14ac:dyDescent="0.25">
      <c r="I73" s="10"/>
      <c r="J73" s="17"/>
      <c r="K73" s="17"/>
      <c r="L73" s="17"/>
      <c r="M73" s="17"/>
      <c r="N73" s="17"/>
    </row>
    <row r="74" spans="2:15" x14ac:dyDescent="0.25">
      <c r="B74" t="s">
        <v>210</v>
      </c>
      <c r="C74" t="s">
        <v>191</v>
      </c>
      <c r="D74" t="s">
        <v>192</v>
      </c>
      <c r="E74" t="s">
        <v>193</v>
      </c>
      <c r="F74" s="20">
        <v>153102255</v>
      </c>
      <c r="G74" t="s">
        <v>194</v>
      </c>
      <c r="I74" s="10"/>
      <c r="J74" s="17"/>
      <c r="K74" s="17"/>
      <c r="L74" s="17"/>
      <c r="M74" s="17"/>
      <c r="N74" s="17"/>
    </row>
    <row r="75" spans="2:15" x14ac:dyDescent="0.25">
      <c r="B75" t="s">
        <v>186</v>
      </c>
      <c r="C75" s="23" t="s">
        <v>223</v>
      </c>
      <c r="D75" s="23" t="s">
        <v>224</v>
      </c>
      <c r="E75" s="23" t="s">
        <v>225</v>
      </c>
      <c r="F75" s="23" t="s">
        <v>226</v>
      </c>
      <c r="G75" s="12" t="s">
        <v>228</v>
      </c>
      <c r="H75" s="12" t="s">
        <v>236</v>
      </c>
      <c r="I75" s="12" t="str">
        <f>C75</f>
        <v>Mar 2011</v>
      </c>
      <c r="J75" s="12" t="str">
        <f>D75</f>
        <v>Apr 2012</v>
      </c>
      <c r="K75" s="12" t="str">
        <f>E75</f>
        <v>Sep 2012</v>
      </c>
      <c r="L75" s="12" t="str">
        <f>F75</f>
        <v>Sep 2013</v>
      </c>
      <c r="M75" s="12" t="str">
        <f>G75</f>
        <v>Sep 2014</v>
      </c>
      <c r="N75" s="12" t="s">
        <v>236</v>
      </c>
    </row>
    <row r="76" spans="2:15" x14ac:dyDescent="0.25">
      <c r="B76" t="s">
        <v>196</v>
      </c>
      <c r="C76">
        <v>0.51200000000000001</v>
      </c>
      <c r="D76">
        <v>0.51200000000000001</v>
      </c>
      <c r="E76">
        <v>0.51200000000000001</v>
      </c>
      <c r="F76">
        <v>0.51200000000000001</v>
      </c>
      <c r="G76">
        <v>0.51200000000000001</v>
      </c>
      <c r="H76">
        <v>0.76800000000000002</v>
      </c>
      <c r="I76">
        <f t="shared" ref="I76:L77" si="2">I56</f>
        <v>235.77718832891247</v>
      </c>
      <c r="J76">
        <f t="shared" si="2"/>
        <v>181.83554376657824</v>
      </c>
      <c r="K76">
        <f t="shared" si="2"/>
        <v>152.0371352785146</v>
      </c>
      <c r="L76">
        <f t="shared" si="2"/>
        <v>118.75862068965517</v>
      </c>
      <c r="M76" s="17">
        <v>97</v>
      </c>
      <c r="N76">
        <v>172</v>
      </c>
    </row>
    <row r="77" spans="2:15" x14ac:dyDescent="0.25">
      <c r="B77" t="s">
        <v>213</v>
      </c>
      <c r="C77">
        <v>3</v>
      </c>
      <c r="D77">
        <v>3</v>
      </c>
      <c r="E77">
        <v>3</v>
      </c>
      <c r="F77">
        <v>3</v>
      </c>
      <c r="G77">
        <v>3</v>
      </c>
      <c r="H77">
        <v>6</v>
      </c>
      <c r="I77">
        <f t="shared" si="2"/>
        <v>848.22281167108747</v>
      </c>
      <c r="J77">
        <f t="shared" si="2"/>
        <v>654.16445623342167</v>
      </c>
      <c r="K77">
        <f t="shared" si="2"/>
        <v>546.9628647214854</v>
      </c>
      <c r="L77">
        <f t="shared" si="2"/>
        <v>427.24137931034483</v>
      </c>
      <c r="M77" s="17">
        <v>286</v>
      </c>
      <c r="N77">
        <v>468</v>
      </c>
    </row>
    <row r="78" spans="2:15" x14ac:dyDescent="0.25">
      <c r="B78" t="s">
        <v>198</v>
      </c>
      <c r="C78">
        <v>0.89600000000000002</v>
      </c>
      <c r="D78">
        <v>0.89600000000000002</v>
      </c>
      <c r="E78">
        <v>0.89600000000000002</v>
      </c>
      <c r="F78">
        <v>0.76800000000000002</v>
      </c>
      <c r="G78">
        <v>5</v>
      </c>
      <c r="H78">
        <v>5</v>
      </c>
      <c r="I78">
        <v>299</v>
      </c>
      <c r="J78" s="17">
        <v>294</v>
      </c>
      <c r="K78" s="17">
        <v>268</v>
      </c>
      <c r="L78" s="17">
        <v>213</v>
      </c>
      <c r="M78" s="17">
        <v>478</v>
      </c>
      <c r="N78" s="17">
        <v>283</v>
      </c>
    </row>
    <row r="79" spans="2:15" x14ac:dyDescent="0.25">
      <c r="B79" t="s">
        <v>202</v>
      </c>
      <c r="G79">
        <v>0.77</v>
      </c>
      <c r="H79">
        <v>0.76800000000000002</v>
      </c>
      <c r="J79" s="17"/>
      <c r="K79" s="17"/>
      <c r="L79" s="17"/>
      <c r="M79" s="17">
        <v>176</v>
      </c>
      <c r="N79" s="17">
        <v>135</v>
      </c>
    </row>
    <row r="80" spans="2:15" x14ac:dyDescent="0.25">
      <c r="B80" t="s">
        <v>206</v>
      </c>
      <c r="C80">
        <v>0.76800000000000002</v>
      </c>
      <c r="D80">
        <v>0.76800000000000002</v>
      </c>
      <c r="E80">
        <v>0.76800000000000002</v>
      </c>
      <c r="F80">
        <v>0.76800000000000002</v>
      </c>
      <c r="G80">
        <v>0.57999999999999996</v>
      </c>
      <c r="H80">
        <v>0.76800000000000002</v>
      </c>
      <c r="I80">
        <v>361</v>
      </c>
      <c r="J80" s="17">
        <v>272</v>
      </c>
      <c r="K80" s="17">
        <v>241</v>
      </c>
      <c r="L80" s="17">
        <v>174</v>
      </c>
      <c r="M80" s="17">
        <v>118</v>
      </c>
      <c r="N80" s="17">
        <v>59</v>
      </c>
    </row>
    <row r="81" spans="2:14" x14ac:dyDescent="0.25">
      <c r="B81" t="s">
        <v>209</v>
      </c>
      <c r="C81">
        <v>0.76800000000000002</v>
      </c>
      <c r="D81">
        <v>0.76800000000000002</v>
      </c>
      <c r="E81">
        <v>0.76800000000000002</v>
      </c>
      <c r="F81">
        <v>0.76800000000000002</v>
      </c>
      <c r="G81">
        <v>0.38400000000000001</v>
      </c>
      <c r="H81">
        <v>0.76800000000000002</v>
      </c>
      <c r="I81">
        <v>247</v>
      </c>
      <c r="J81" s="17">
        <v>276</v>
      </c>
      <c r="K81" s="17">
        <v>257</v>
      </c>
      <c r="L81" s="17">
        <v>236</v>
      </c>
      <c r="M81" s="17">
        <v>245</v>
      </c>
      <c r="N81" s="17">
        <v>171</v>
      </c>
    </row>
    <row r="82" spans="2:14" x14ac:dyDescent="0.25">
      <c r="B82" t="s">
        <v>197</v>
      </c>
      <c r="C82">
        <v>5</v>
      </c>
      <c r="D82">
        <v>8</v>
      </c>
      <c r="E82">
        <v>8</v>
      </c>
      <c r="F82">
        <v>5</v>
      </c>
      <c r="G82">
        <v>35</v>
      </c>
      <c r="H82">
        <v>35</v>
      </c>
      <c r="I82">
        <v>156</v>
      </c>
      <c r="J82" s="17">
        <v>240</v>
      </c>
      <c r="K82" s="17">
        <v>208</v>
      </c>
      <c r="L82" s="17">
        <v>105</v>
      </c>
      <c r="M82" s="17">
        <v>326</v>
      </c>
      <c r="N82" s="17">
        <v>277</v>
      </c>
    </row>
    <row r="83" spans="2:14" x14ac:dyDescent="0.25">
      <c r="B83" t="s">
        <v>199</v>
      </c>
      <c r="C83">
        <v>3</v>
      </c>
      <c r="D83">
        <v>4</v>
      </c>
      <c r="E83">
        <v>4</v>
      </c>
      <c r="F83">
        <v>4</v>
      </c>
      <c r="G83">
        <v>4</v>
      </c>
      <c r="H83">
        <v>4</v>
      </c>
      <c r="I83">
        <v>609</v>
      </c>
      <c r="J83" s="17">
        <v>577</v>
      </c>
      <c r="K83" s="17">
        <v>566</v>
      </c>
      <c r="L83" s="17">
        <v>530</v>
      </c>
      <c r="M83" s="17">
        <v>500</v>
      </c>
      <c r="N83" s="17">
        <v>416</v>
      </c>
    </row>
    <row r="84" spans="2:14" x14ac:dyDescent="0.25">
      <c r="B84" t="s">
        <v>200</v>
      </c>
      <c r="C84">
        <v>5</v>
      </c>
      <c r="D84">
        <v>4</v>
      </c>
      <c r="E84">
        <v>10</v>
      </c>
      <c r="F84">
        <v>10</v>
      </c>
      <c r="G84">
        <v>20</v>
      </c>
      <c r="H84">
        <v>10</v>
      </c>
      <c r="I84">
        <v>1081</v>
      </c>
      <c r="J84">
        <v>995</v>
      </c>
      <c r="K84">
        <v>976</v>
      </c>
      <c r="L84">
        <v>956</v>
      </c>
      <c r="M84">
        <v>771</v>
      </c>
      <c r="N84" s="17">
        <v>663</v>
      </c>
    </row>
    <row r="85" spans="2:14" x14ac:dyDescent="0.25">
      <c r="B85" t="s">
        <v>201</v>
      </c>
      <c r="C85">
        <v>4</v>
      </c>
      <c r="D85">
        <v>5</v>
      </c>
      <c r="E85">
        <v>5</v>
      </c>
      <c r="F85">
        <v>10</v>
      </c>
      <c r="G85">
        <v>10</v>
      </c>
      <c r="H85">
        <v>10</v>
      </c>
      <c r="I85">
        <v>505</v>
      </c>
      <c r="J85">
        <v>650</v>
      </c>
      <c r="K85">
        <v>641</v>
      </c>
      <c r="L85">
        <v>396</v>
      </c>
      <c r="M85">
        <v>441</v>
      </c>
      <c r="N85" s="17">
        <v>288</v>
      </c>
    </row>
    <row r="86" spans="2:14" x14ac:dyDescent="0.25">
      <c r="B86" t="s">
        <v>205</v>
      </c>
      <c r="C86">
        <v>1</v>
      </c>
      <c r="D86">
        <v>2</v>
      </c>
      <c r="E86">
        <v>1</v>
      </c>
      <c r="F86">
        <v>1</v>
      </c>
      <c r="G86">
        <v>10</v>
      </c>
      <c r="H86">
        <v>10</v>
      </c>
      <c r="I86">
        <v>95</v>
      </c>
      <c r="J86">
        <v>252</v>
      </c>
      <c r="K86">
        <v>194</v>
      </c>
      <c r="L86">
        <v>148</v>
      </c>
      <c r="M86">
        <v>158</v>
      </c>
      <c r="N86" s="17">
        <v>213</v>
      </c>
    </row>
    <row r="87" spans="2:14" x14ac:dyDescent="0.25">
      <c r="B87" t="s">
        <v>211</v>
      </c>
      <c r="C87">
        <v>5</v>
      </c>
      <c r="D87">
        <v>5</v>
      </c>
      <c r="E87">
        <v>5</v>
      </c>
      <c r="F87">
        <v>5</v>
      </c>
      <c r="G87">
        <v>5</v>
      </c>
      <c r="H87">
        <v>20</v>
      </c>
      <c r="I87">
        <v>1158</v>
      </c>
      <c r="J87">
        <v>1104</v>
      </c>
      <c r="K87">
        <v>997</v>
      </c>
      <c r="L87">
        <v>765</v>
      </c>
      <c r="M87">
        <v>753</v>
      </c>
      <c r="N87" s="17">
        <v>553</v>
      </c>
    </row>
    <row r="88" spans="2:14" x14ac:dyDescent="0.25">
      <c r="B88" t="s">
        <v>203</v>
      </c>
      <c r="D88">
        <v>25</v>
      </c>
      <c r="E88">
        <v>25</v>
      </c>
      <c r="F88">
        <v>25</v>
      </c>
      <c r="G88">
        <v>25</v>
      </c>
      <c r="H88">
        <v>10</v>
      </c>
      <c r="J88">
        <v>492</v>
      </c>
      <c r="K88">
        <v>416</v>
      </c>
      <c r="L88">
        <v>117</v>
      </c>
      <c r="M88">
        <v>111</v>
      </c>
      <c r="N88" s="17">
        <v>34</v>
      </c>
    </row>
    <row r="89" spans="2:14" x14ac:dyDescent="0.25">
      <c r="B89" t="s">
        <v>207</v>
      </c>
      <c r="C89">
        <v>35</v>
      </c>
      <c r="D89">
        <v>35</v>
      </c>
      <c r="E89">
        <v>35</v>
      </c>
      <c r="F89">
        <v>35</v>
      </c>
      <c r="G89">
        <v>75</v>
      </c>
      <c r="H89">
        <v>75</v>
      </c>
      <c r="I89">
        <v>500</v>
      </c>
      <c r="J89">
        <v>672</v>
      </c>
      <c r="K89">
        <v>598</v>
      </c>
      <c r="L89">
        <v>532</v>
      </c>
      <c r="M89">
        <v>435</v>
      </c>
      <c r="N89" s="17">
        <v>356</v>
      </c>
    </row>
    <row r="90" spans="2:14" x14ac:dyDescent="0.25">
      <c r="B90" t="s">
        <v>204</v>
      </c>
      <c r="G90">
        <v>1</v>
      </c>
      <c r="H90">
        <v>1</v>
      </c>
      <c r="M90">
        <v>104</v>
      </c>
      <c r="N90" s="17">
        <v>97</v>
      </c>
    </row>
    <row r="91" spans="2:14" x14ac:dyDescent="0.25">
      <c r="B91" t="s">
        <v>208</v>
      </c>
      <c r="E91">
        <v>3</v>
      </c>
      <c r="F91">
        <v>3</v>
      </c>
      <c r="G91">
        <v>3</v>
      </c>
      <c r="H91">
        <v>3</v>
      </c>
      <c r="K91">
        <v>87</v>
      </c>
      <c r="L91">
        <v>66</v>
      </c>
      <c r="M91">
        <v>53</v>
      </c>
      <c r="N91" s="17">
        <v>52</v>
      </c>
    </row>
    <row r="92" spans="2:14" x14ac:dyDescent="0.25">
      <c r="B92" t="s">
        <v>231</v>
      </c>
      <c r="C92">
        <f t="shared" ref="C92:H92" si="3">SUMPRODUCT(C76:C91,I76:I91)/SUM(I76:I91)</f>
        <v>6.0405634709495759</v>
      </c>
      <c r="D92">
        <f t="shared" si="3"/>
        <v>8.4146968719382507</v>
      </c>
      <c r="E92">
        <f t="shared" si="3"/>
        <v>9.1093564748580107</v>
      </c>
      <c r="F92">
        <f t="shared" si="3"/>
        <v>9.135031887902203</v>
      </c>
      <c r="G92">
        <f t="shared" si="3"/>
        <v>15.408492478226444</v>
      </c>
      <c r="H92">
        <f t="shared" si="3"/>
        <v>15.574089214066555</v>
      </c>
    </row>
    <row r="99" spans="8:13" x14ac:dyDescent="0.25">
      <c r="H99" s="10"/>
      <c r="M99" s="17"/>
    </row>
    <row r="100" spans="8:13" x14ac:dyDescent="0.25">
      <c r="H100" s="10"/>
      <c r="M100" s="17"/>
    </row>
    <row r="101" spans="8:13" x14ac:dyDescent="0.25">
      <c r="H101" s="10"/>
      <c r="M101" s="17"/>
    </row>
    <row r="102" spans="8:13" x14ac:dyDescent="0.25">
      <c r="H102" s="10"/>
      <c r="M102" s="17"/>
    </row>
    <row r="103" spans="8:13" x14ac:dyDescent="0.25">
      <c r="H103" s="10"/>
      <c r="M103" s="17"/>
    </row>
    <row r="104" spans="8:13" x14ac:dyDescent="0.25">
      <c r="H104" s="10"/>
      <c r="M104" s="17"/>
    </row>
    <row r="105" spans="8:13" x14ac:dyDescent="0.25">
      <c r="H105" s="10"/>
      <c r="J105" s="17"/>
      <c r="K105" s="17"/>
      <c r="L105" s="17"/>
      <c r="M105" s="17"/>
    </row>
    <row r="106" spans="8:13" x14ac:dyDescent="0.25">
      <c r="H106" s="10"/>
      <c r="J106" s="17"/>
      <c r="K106" s="17"/>
      <c r="L106" s="17"/>
      <c r="M106" s="17"/>
    </row>
    <row r="107" spans="8:13" x14ac:dyDescent="0.25">
      <c r="H107" s="10"/>
      <c r="I107" s="17"/>
      <c r="J107" s="17"/>
      <c r="K107" s="17"/>
      <c r="L107" s="17"/>
      <c r="M107" s="17"/>
    </row>
    <row r="108" spans="8:13" x14ac:dyDescent="0.25">
      <c r="H108" s="10"/>
      <c r="I108" s="17"/>
      <c r="J108" s="17"/>
      <c r="K108" s="17"/>
      <c r="L108" s="17"/>
      <c r="M108" s="17"/>
    </row>
    <row r="109" spans="8:13" x14ac:dyDescent="0.25">
      <c r="H109" s="10"/>
      <c r="I109" s="17"/>
      <c r="J109" s="17"/>
      <c r="K109" s="17"/>
      <c r="L109" s="17"/>
      <c r="M109" s="17"/>
    </row>
    <row r="110" spans="8:13" x14ac:dyDescent="0.25">
      <c r="H110" s="10"/>
      <c r="I110" s="17"/>
      <c r="J110" s="17"/>
      <c r="K110" s="17"/>
      <c r="L110" s="17"/>
      <c r="M110" s="17"/>
    </row>
    <row r="111" spans="8:13" x14ac:dyDescent="0.25">
      <c r="H111" s="10"/>
      <c r="I111" s="17"/>
      <c r="J111" s="17"/>
      <c r="K111" s="17"/>
      <c r="L111" s="17"/>
      <c r="M111" s="17"/>
    </row>
    <row r="112" spans="8:13" x14ac:dyDescent="0.25">
      <c r="H112" s="10"/>
      <c r="I112" s="17"/>
      <c r="J112" s="17"/>
      <c r="K112" s="17"/>
      <c r="L112" s="17"/>
      <c r="M112" s="17"/>
    </row>
    <row r="113" spans="8:13" x14ac:dyDescent="0.25">
      <c r="H113" s="10"/>
      <c r="I113" s="17"/>
      <c r="J113" s="17"/>
      <c r="K113" s="17"/>
      <c r="L113" s="17"/>
      <c r="M113" s="17"/>
    </row>
    <row r="114" spans="8:13" x14ac:dyDescent="0.25">
      <c r="I114" s="17"/>
      <c r="J114" s="17"/>
      <c r="K114" s="17"/>
      <c r="L114" s="17"/>
    </row>
    <row r="115" spans="8:13" x14ac:dyDescent="0.25">
      <c r="I115" s="17"/>
      <c r="J115" s="17"/>
      <c r="K115" s="17"/>
      <c r="L115" s="17"/>
    </row>
    <row r="116" spans="8:13" x14ac:dyDescent="0.25">
      <c r="I116" s="17"/>
      <c r="J116" s="17"/>
      <c r="K116" s="17"/>
      <c r="L116" s="17"/>
    </row>
    <row r="117" spans="8:13" x14ac:dyDescent="0.25">
      <c r="I117" s="17"/>
      <c r="J117" s="17"/>
      <c r="K117" s="17"/>
      <c r="L117" s="17"/>
    </row>
    <row r="118" spans="8:13" x14ac:dyDescent="0.25">
      <c r="I118" s="17"/>
      <c r="J118" s="17"/>
      <c r="K118" s="17"/>
      <c r="L118" s="17"/>
    </row>
    <row r="119" spans="8:13" x14ac:dyDescent="0.25">
      <c r="I119" s="17"/>
      <c r="J119" s="17"/>
      <c r="K119" s="17"/>
      <c r="L119" s="17"/>
    </row>
    <row r="120" spans="8:13" x14ac:dyDescent="0.25">
      <c r="I120" s="17"/>
    </row>
    <row r="121" spans="8:13" x14ac:dyDescent="0.25">
      <c r="I121" s="17"/>
    </row>
    <row r="143" spans="1:2" x14ac:dyDescent="0.25">
      <c r="A143" t="s">
        <v>14</v>
      </c>
      <c r="B143" t="s">
        <v>0</v>
      </c>
    </row>
    <row r="144" spans="1:2" x14ac:dyDescent="0.25">
      <c r="B144" t="s">
        <v>213</v>
      </c>
    </row>
    <row r="145" spans="1:2" x14ac:dyDescent="0.25">
      <c r="B145" t="s">
        <v>2</v>
      </c>
    </row>
    <row r="146" spans="1:2" x14ac:dyDescent="0.25">
      <c r="B146" t="s">
        <v>202</v>
      </c>
    </row>
    <row r="147" spans="1:2" x14ac:dyDescent="0.25">
      <c r="B147" t="s">
        <v>206</v>
      </c>
    </row>
    <row r="148" spans="1:2" x14ac:dyDescent="0.25">
      <c r="B148" t="s">
        <v>11</v>
      </c>
    </row>
    <row r="149" spans="1:2" x14ac:dyDescent="0.25">
      <c r="A149" t="s">
        <v>13</v>
      </c>
      <c r="B149" t="s">
        <v>244</v>
      </c>
    </row>
    <row r="150" spans="1:2" x14ac:dyDescent="0.25">
      <c r="B150" t="s">
        <v>3</v>
      </c>
    </row>
    <row r="151" spans="1:2" x14ac:dyDescent="0.25">
      <c r="B151" t="s">
        <v>4</v>
      </c>
    </row>
    <row r="152" spans="1:2" x14ac:dyDescent="0.25">
      <c r="B152" t="s">
        <v>5</v>
      </c>
    </row>
    <row r="153" spans="1:2" x14ac:dyDescent="0.25">
      <c r="B153" t="s">
        <v>8</v>
      </c>
    </row>
    <row r="154" spans="1:2" x14ac:dyDescent="0.25">
      <c r="B154" t="s">
        <v>165</v>
      </c>
    </row>
    <row r="155" spans="1:2" x14ac:dyDescent="0.25">
      <c r="A155" t="s">
        <v>15</v>
      </c>
      <c r="B155" t="s">
        <v>203</v>
      </c>
    </row>
    <row r="156" spans="1:2" x14ac:dyDescent="0.25">
      <c r="B156" t="s">
        <v>207</v>
      </c>
    </row>
    <row r="157" spans="1:2" x14ac:dyDescent="0.25">
      <c r="A157" t="s">
        <v>214</v>
      </c>
      <c r="B157" t="s">
        <v>187</v>
      </c>
    </row>
    <row r="158" spans="1:2" x14ac:dyDescent="0.25">
      <c r="B158" t="s">
        <v>229</v>
      </c>
    </row>
    <row r="159" spans="1:2" x14ac:dyDescent="0.25">
      <c r="A159" t="s">
        <v>220</v>
      </c>
      <c r="B159" t="s">
        <v>232</v>
      </c>
    </row>
    <row r="165" spans="3:24" x14ac:dyDescent="0.25">
      <c r="E165">
        <v>1</v>
      </c>
      <c r="F165">
        <v>2</v>
      </c>
      <c r="G165">
        <v>3</v>
      </c>
      <c r="H165">
        <v>4</v>
      </c>
    </row>
    <row r="166" spans="3:24" x14ac:dyDescent="0.25">
      <c r="D166" s="24">
        <v>40603</v>
      </c>
      <c r="E166" s="24">
        <v>41000</v>
      </c>
      <c r="F166" s="24">
        <v>41153</v>
      </c>
      <c r="G166" s="24">
        <v>41518</v>
      </c>
      <c r="H166" s="24">
        <v>41883</v>
      </c>
      <c r="I166" s="24">
        <v>42248</v>
      </c>
      <c r="U166" s="24">
        <v>40603</v>
      </c>
      <c r="V166">
        <v>198</v>
      </c>
      <c r="W166">
        <v>217</v>
      </c>
      <c r="X166">
        <v>241</v>
      </c>
    </row>
    <row r="167" spans="3:24" x14ac:dyDescent="0.25">
      <c r="C167" t="s">
        <v>241</v>
      </c>
      <c r="D167">
        <v>198</v>
      </c>
      <c r="I167">
        <v>0</v>
      </c>
      <c r="U167" s="24">
        <v>41000</v>
      </c>
      <c r="V167">
        <v>142</v>
      </c>
      <c r="W167">
        <v>180</v>
      </c>
      <c r="X167">
        <v>227</v>
      </c>
    </row>
    <row r="168" spans="3:24" x14ac:dyDescent="0.25">
      <c r="C168" t="s">
        <v>242</v>
      </c>
      <c r="D168">
        <v>217</v>
      </c>
      <c r="I168">
        <v>59</v>
      </c>
      <c r="U168" s="24">
        <v>41153</v>
      </c>
      <c r="V168">
        <v>85</v>
      </c>
      <c r="W168">
        <v>142</v>
      </c>
      <c r="X168">
        <v>213</v>
      </c>
    </row>
    <row r="169" spans="3:24" x14ac:dyDescent="0.25">
      <c r="C169" t="s">
        <v>243</v>
      </c>
      <c r="D169">
        <v>241</v>
      </c>
      <c r="I169">
        <v>176</v>
      </c>
      <c r="U169" s="24">
        <v>41518</v>
      </c>
      <c r="V169">
        <v>0</v>
      </c>
      <c r="W169">
        <v>112</v>
      </c>
      <c r="X169">
        <v>192</v>
      </c>
    </row>
    <row r="170" spans="3:24" x14ac:dyDescent="0.25">
      <c r="E170">
        <f t="shared" ref="E170:H172" si="4">$D167-E$165*($D167-$I167)/5</f>
        <v>158.4</v>
      </c>
      <c r="F170">
        <f t="shared" si="4"/>
        <v>118.8</v>
      </c>
      <c r="G170">
        <f t="shared" si="4"/>
        <v>79.2</v>
      </c>
      <c r="H170">
        <f t="shared" si="4"/>
        <v>39.599999999999994</v>
      </c>
      <c r="U170" s="24">
        <v>41883</v>
      </c>
      <c r="V170">
        <v>0</v>
      </c>
      <c r="W170">
        <v>59</v>
      </c>
      <c r="X170">
        <v>176</v>
      </c>
    </row>
    <row r="171" spans="3:24" x14ac:dyDescent="0.25">
      <c r="E171">
        <f t="shared" si="4"/>
        <v>185.4</v>
      </c>
      <c r="F171">
        <f t="shared" si="4"/>
        <v>153.80000000000001</v>
      </c>
      <c r="G171">
        <f t="shared" si="4"/>
        <v>122.2</v>
      </c>
      <c r="H171">
        <f t="shared" si="4"/>
        <v>90.6</v>
      </c>
    </row>
    <row r="172" spans="3:24" x14ac:dyDescent="0.25">
      <c r="E172">
        <f t="shared" si="4"/>
        <v>228</v>
      </c>
      <c r="F172">
        <f t="shared" si="4"/>
        <v>215</v>
      </c>
      <c r="G172">
        <f t="shared" si="4"/>
        <v>202</v>
      </c>
      <c r="H172">
        <f t="shared" si="4"/>
        <v>189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215</v>
      </c>
    </row>
    <row r="3" spans="1:3" x14ac:dyDescent="0.25">
      <c r="A3" t="s">
        <v>12</v>
      </c>
    </row>
    <row r="4" spans="1:3" x14ac:dyDescent="0.25">
      <c r="A4" t="s">
        <v>216</v>
      </c>
    </row>
    <row r="5" spans="1:3" x14ac:dyDescent="0.25">
      <c r="C5" t="s">
        <v>156</v>
      </c>
    </row>
    <row r="6" spans="1:3" x14ac:dyDescent="0.25">
      <c r="B6" t="s">
        <v>217</v>
      </c>
      <c r="C6" t="s">
        <v>218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216</v>
      </c>
    </row>
    <row r="9" spans="1:3" x14ac:dyDescent="0.25">
      <c r="C9" t="s">
        <v>157</v>
      </c>
    </row>
    <row r="10" spans="1:3" x14ac:dyDescent="0.25">
      <c r="B10" t="s">
        <v>217</v>
      </c>
      <c r="C10" t="s">
        <v>218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215</v>
      </c>
    </row>
    <row r="15" spans="1:3" x14ac:dyDescent="0.25">
      <c r="A15" t="s">
        <v>12</v>
      </c>
    </row>
    <row r="16" spans="1:3" x14ac:dyDescent="0.25">
      <c r="A16" t="s">
        <v>219</v>
      </c>
    </row>
    <row r="17" spans="1:3" x14ac:dyDescent="0.25">
      <c r="C17" t="s">
        <v>156</v>
      </c>
    </row>
    <row r="18" spans="1:3" x14ac:dyDescent="0.25">
      <c r="B18" t="s">
        <v>217</v>
      </c>
      <c r="C18" t="s">
        <v>218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219</v>
      </c>
    </row>
    <row r="21" spans="1:3" x14ac:dyDescent="0.25">
      <c r="C21" t="s">
        <v>157</v>
      </c>
    </row>
    <row r="22" spans="1:3" x14ac:dyDescent="0.25">
      <c r="B22" t="s">
        <v>217</v>
      </c>
      <c r="C22" t="s">
        <v>218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Chart 18 Data</vt:lpstr>
      <vt:lpstr>Chart 19 Data</vt:lpstr>
      <vt:lpstr>Chart 20</vt:lpstr>
      <vt:lpstr>Chart 7-2</vt:lpstr>
      <vt:lpstr>Chart 8-2</vt:lpstr>
      <vt:lpstr>Chart 28</vt:lpstr>
      <vt:lpstr>Chart 50</vt:lpstr>
      <vt:lpstr>Chart 18</vt:lpstr>
      <vt:lpstr>Chart 19</vt:lpstr>
      <vt:lpstr>'Chart 18 Data'!_201209_18</vt:lpstr>
      <vt:lpstr>'Chart 20'!_201209_19_1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2016-11-09T14:14:49Z</dcterms:modified>
</cp:coreProperties>
</file>