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chartsheets/sheet2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6.xml" ContentType="application/vnd.openxmlformats-officedocument.drawing+xml"/>
  <Override PartName="/xl/comments1.xml" ContentType="application/vnd.openxmlformats-officedocument.spreadsheetml.comment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7.xml" ContentType="application/vnd.openxmlformats-officedocument.drawing+xml"/>
  <Override PartName="/xl/queryTables/queryTable3.xml" ContentType="application/vnd.openxmlformats-officedocument.spreadsheetml.queryTable+xml"/>
  <Override PartName="/xl/charts/chart2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K:\Projects\Measuring Broadband America- Fixed Line\Data for 2016 MBA Report\Charts for MBA 2016 Report\Separated Charts\"/>
    </mc:Choice>
  </mc:AlternateContent>
  <bookViews>
    <workbookView xWindow="0" yWindow="0" windowWidth="28800" windowHeight="11835" tabRatio="794" firstSheet="7" activeTab="7"/>
  </bookViews>
  <sheets>
    <sheet name="Chart 18 Data" sheetId="48" state="hidden" r:id="rId1"/>
    <sheet name="Chart 18" sheetId="49" state="hidden" r:id="rId2"/>
    <sheet name="Chart 19 Data" sheetId="56" state="hidden" r:id="rId3"/>
    <sheet name="Chart 19" sheetId="57" state="hidden" r:id="rId4"/>
    <sheet name="Chart 20" sheetId="52" state="hidden" r:id="rId5"/>
    <sheet name="Chart 7-2" sheetId="7" state="hidden" r:id="rId6"/>
    <sheet name="Chart 8-2" sheetId="8" state="hidden" r:id="rId7"/>
    <sheet name="Chart 28" sheetId="64" r:id="rId8"/>
    <sheet name="Chart 50" sheetId="99" state="hidden" r:id="rId9"/>
  </sheets>
  <definedNames>
    <definedName name="_2">#REF!</definedName>
    <definedName name="_201209_18" localSheetId="0">'Chart 18 Data'!$A$45:$D$63</definedName>
    <definedName name="_201209_19_1" localSheetId="4">'Chart 20'!$A$2:$V$8</definedName>
    <definedName name="chart18" localSheetId="0">'Chart 18 Data'!$A$24</definedName>
    <definedName name="chart19" localSheetId="4">'Chart 20'!$C$1</definedName>
    <definedName name="DLLookup5">#REF!</definedName>
    <definedName name="HD2011DI">#REF!</definedName>
    <definedName name="HD2011DT">#REF!</definedName>
    <definedName name="HD2011UI">#REF!</definedName>
    <definedName name="HD2011UT">#REF!</definedName>
    <definedName name="HD2012ADI">#REF!</definedName>
    <definedName name="HD2012ADT">#REF!</definedName>
    <definedName name="HD2012AUI">#REF!</definedName>
    <definedName name="HD2012AUT">#REF!</definedName>
    <definedName name="HD2012BDI">#REF!</definedName>
    <definedName name="HD2012BDT">#REF!</definedName>
    <definedName name="HD2012BUI">#REF!</definedName>
    <definedName name="HD2012BUT">#REF!</definedName>
    <definedName name="HD2013DI">#REF!</definedName>
    <definedName name="HD2013DT">#REF!</definedName>
    <definedName name="HD2013UI">#REF!</definedName>
    <definedName name="HD2013UT">#REF!</definedName>
    <definedName name="HD2014DI">#REF!</definedName>
    <definedName name="HD2014DT">#REF!</definedName>
    <definedName name="HD2014UI">#REF!</definedName>
    <definedName name="HD2014UT">#REF!</definedName>
    <definedName name="HD2015DI">#REF!</definedName>
    <definedName name="HD2015DT">#REF!</definedName>
    <definedName name="HD2015UI">#REF!</definedName>
    <definedName name="HD2015UT">#REF!</definedName>
    <definedName name="LEGACY" localSheetId="8">'Chart 50'!$A$1:$C$24</definedName>
    <definedName name="TECH_2011_USTM">#REF!</definedName>
    <definedName name="TECH_2012F_USTM">#REF!</definedName>
    <definedName name="TECH_2012S_USTM">#REF!</definedName>
    <definedName name="TECH_2013_USTM">#REF!</definedName>
    <definedName name="TECH_2014_USTM">#REF!</definedName>
    <definedName name="TECH_2015_USTM">#REF!</definedName>
    <definedName name="TECH_2016_USTM">#REF!</definedName>
    <definedName name="TECH_2016F_USTM">#REF!</definedName>
    <definedName name="TECH_2016S_USTM">#REF!</definedName>
    <definedName name="TechnologyLookup">#REF!</definedName>
    <definedName name="UPLOOK6">#REF!</definedName>
    <definedName name="WebLT11">#REF!</definedName>
  </definedNames>
  <calcPr calcId="152511"/>
  <fileRecoveryPr repairLoad="1"/>
</workbook>
</file>

<file path=xl/calcChain.xml><?xml version="1.0" encoding="utf-8"?>
<calcChain xmlns="http://schemas.openxmlformats.org/spreadsheetml/2006/main">
  <c r="H172" i="64" l="1"/>
  <c r="H171" i="64"/>
  <c r="H170" i="64"/>
  <c r="G172" i="64"/>
  <c r="G171" i="64"/>
  <c r="G170" i="64"/>
  <c r="F172" i="64"/>
  <c r="F171" i="64"/>
  <c r="F170" i="64"/>
  <c r="E172" i="64"/>
  <c r="E171" i="64"/>
  <c r="E170" i="64"/>
  <c r="N45" i="64" l="1"/>
  <c r="N31" i="64"/>
  <c r="N24" i="64"/>
  <c r="N17" i="64"/>
  <c r="N10" i="64"/>
  <c r="K45" i="64"/>
  <c r="K31" i="64"/>
  <c r="K24" i="64"/>
  <c r="H72" i="64"/>
  <c r="H92" i="64"/>
  <c r="B18" i="48" l="1"/>
  <c r="B17" i="48"/>
  <c r="E47" i="48" l="1"/>
  <c r="E48" i="48"/>
  <c r="L57" i="64" l="1"/>
  <c r="L56" i="64"/>
  <c r="K57" i="64"/>
  <c r="K56" i="64"/>
  <c r="K76" i="64" s="1"/>
  <c r="J57" i="64"/>
  <c r="J77" i="64" s="1"/>
  <c r="J56" i="64"/>
  <c r="I56" i="64"/>
  <c r="I76" i="64" s="1"/>
  <c r="I57" i="64"/>
  <c r="I77" i="64" s="1"/>
  <c r="G92" i="64"/>
  <c r="L77" i="64"/>
  <c r="M75" i="64"/>
  <c r="L75" i="64"/>
  <c r="K75" i="64"/>
  <c r="J75" i="64"/>
  <c r="I75" i="64"/>
  <c r="L76" i="64" l="1"/>
  <c r="K77" i="64"/>
  <c r="E92" i="64"/>
  <c r="C92" i="64"/>
  <c r="F92" i="64" l="1"/>
  <c r="G72" i="64"/>
  <c r="F72" i="64"/>
  <c r="E72" i="64"/>
  <c r="C72" i="64"/>
  <c r="O71" i="64"/>
  <c r="O70" i="64"/>
  <c r="O69" i="64"/>
  <c r="O68" i="64"/>
  <c r="O67" i="64"/>
  <c r="O66" i="64"/>
  <c r="O65" i="64"/>
  <c r="O64" i="64"/>
  <c r="O63" i="64"/>
  <c r="O62" i="64"/>
  <c r="O61" i="64"/>
  <c r="O60" i="64"/>
  <c r="O59" i="64"/>
  <c r="O58" i="64"/>
  <c r="O57" i="64"/>
  <c r="O56" i="64"/>
  <c r="J76" i="64" s="1"/>
  <c r="D92" i="64" l="1"/>
  <c r="D72" i="64"/>
  <c r="B16" i="48" l="1"/>
  <c r="B15" i="48"/>
  <c r="B14" i="48"/>
  <c r="B13" i="48"/>
  <c r="B12" i="48"/>
  <c r="B11" i="48"/>
  <c r="B10" i="48"/>
  <c r="B9" i="48"/>
  <c r="B8" i="48"/>
  <c r="B7" i="48"/>
  <c r="B6" i="48"/>
  <c r="C43" i="48"/>
  <c r="C42" i="48"/>
  <c r="C41" i="48"/>
  <c r="C40" i="48"/>
  <c r="C39" i="48"/>
  <c r="C18" i="48" s="1"/>
  <c r="C38" i="48"/>
  <c r="C17" i="48" s="1"/>
  <c r="C37" i="48"/>
  <c r="C16" i="48" s="1"/>
  <c r="C36" i="48"/>
  <c r="C15" i="48" s="1"/>
  <c r="C35" i="48"/>
  <c r="C14" i="48" s="1"/>
  <c r="C34" i="48"/>
  <c r="C13" i="48" s="1"/>
  <c r="C33" i="48"/>
  <c r="C12" i="48" s="1"/>
  <c r="C32" i="48"/>
  <c r="C11" i="48" s="1"/>
  <c r="C31" i="48"/>
  <c r="C10" i="48" s="1"/>
  <c r="C30" i="48"/>
  <c r="C9" i="48" s="1"/>
  <c r="C29" i="48"/>
  <c r="C8" i="48" s="1"/>
  <c r="C28" i="48"/>
  <c r="C7" i="48" s="1"/>
  <c r="C27" i="48"/>
  <c r="C6" i="48" s="1"/>
  <c r="C26" i="48"/>
  <c r="A44" i="48"/>
  <c r="A43" i="48"/>
  <c r="A42" i="48"/>
  <c r="A41" i="48"/>
  <c r="A40" i="48"/>
  <c r="A39" i="48"/>
  <c r="A18" i="48" s="1"/>
  <c r="A38" i="48"/>
  <c r="A17" i="48" s="1"/>
  <c r="A37" i="48"/>
  <c r="A16" i="48" s="1"/>
  <c r="A36" i="48"/>
  <c r="A15" i="48" s="1"/>
  <c r="A35" i="48"/>
  <c r="A14" i="48" s="1"/>
  <c r="A34" i="48"/>
  <c r="A13" i="48" s="1"/>
  <c r="A33" i="48"/>
  <c r="A12" i="48" s="1"/>
  <c r="A32" i="48"/>
  <c r="A11" i="48" s="1"/>
  <c r="A31" i="48"/>
  <c r="A10" i="48" s="1"/>
  <c r="A30" i="48"/>
  <c r="A9" i="48" s="1"/>
  <c r="A29" i="48"/>
  <c r="A8" i="48" s="1"/>
  <c r="A28" i="48"/>
  <c r="A7" i="48" s="1"/>
  <c r="A27" i="48"/>
  <c r="A6" i="48" s="1"/>
  <c r="A26" i="48"/>
  <c r="B5" i="48"/>
  <c r="E67" i="48" l="1"/>
  <c r="E66" i="48"/>
  <c r="E65" i="48"/>
  <c r="E64" i="48"/>
  <c r="E63" i="48"/>
  <c r="E62" i="48"/>
  <c r="E61" i="48"/>
  <c r="E60" i="48"/>
  <c r="E59" i="48"/>
  <c r="E58" i="48"/>
  <c r="E57" i="48"/>
  <c r="E56" i="48"/>
  <c r="E55" i="48"/>
  <c r="E54" i="48"/>
  <c r="E53" i="48"/>
  <c r="E52" i="48"/>
  <c r="E51" i="48"/>
  <c r="E50" i="48"/>
  <c r="E49" i="48"/>
  <c r="C69" i="48"/>
  <c r="H61" i="48" s="1"/>
  <c r="H54" i="48" l="1"/>
  <c r="H55" i="48"/>
  <c r="H62" i="48"/>
  <c r="H63" i="48"/>
  <c r="E69" i="48"/>
  <c r="H65" i="48"/>
  <c r="H50" i="48"/>
  <c r="H58" i="48"/>
  <c r="H66" i="48"/>
  <c r="H56" i="48"/>
  <c r="H64" i="48"/>
  <c r="H57" i="48"/>
  <c r="H51" i="48"/>
  <c r="H59" i="48"/>
  <c r="H67" i="48"/>
  <c r="H52" i="48"/>
  <c r="H60" i="48"/>
  <c r="H53" i="48"/>
  <c r="H49" i="48" l="1"/>
  <c r="H47" i="48"/>
  <c r="H48" i="48"/>
  <c r="B23" i="56" l="1"/>
  <c r="E23" i="56" s="1"/>
  <c r="A23" i="56"/>
  <c r="B22" i="56" l="1"/>
  <c r="E22" i="56" s="1"/>
  <c r="A22" i="56"/>
  <c r="B21" i="56"/>
  <c r="E21" i="56" s="1"/>
  <c r="B20" i="56"/>
  <c r="E20" i="56" s="1"/>
  <c r="B19" i="56"/>
  <c r="E19" i="56" s="1"/>
  <c r="B18" i="56"/>
  <c r="E18" i="56" s="1"/>
  <c r="B17" i="56"/>
  <c r="E17" i="56" s="1"/>
  <c r="B16" i="56"/>
  <c r="E16" i="56" s="1"/>
  <c r="B15" i="56"/>
  <c r="E15" i="56" s="1"/>
  <c r="B14" i="56"/>
  <c r="E14" i="56" s="1"/>
  <c r="B13" i="56"/>
  <c r="E13" i="56" s="1"/>
  <c r="B12" i="56"/>
  <c r="E12" i="56" s="1"/>
  <c r="B11" i="56"/>
  <c r="E11" i="56" s="1"/>
  <c r="B10" i="56"/>
  <c r="E10" i="56" s="1"/>
  <c r="B9" i="56"/>
  <c r="E9" i="56" s="1"/>
  <c r="B8" i="56"/>
  <c r="E8" i="56" s="1"/>
  <c r="B7" i="56"/>
  <c r="E7" i="56" s="1"/>
  <c r="B6" i="56"/>
  <c r="E6" i="56" l="1"/>
  <c r="C5" i="48" l="1"/>
  <c r="A21" i="56"/>
  <c r="A20" i="56"/>
  <c r="A19" i="56"/>
  <c r="A18" i="56"/>
  <c r="A17" i="56"/>
  <c r="A16" i="56"/>
  <c r="A15" i="56"/>
  <c r="A14" i="56"/>
  <c r="A13" i="56"/>
  <c r="A12" i="56"/>
  <c r="A11" i="56"/>
  <c r="A10" i="56"/>
  <c r="A9" i="56"/>
  <c r="A8" i="56"/>
  <c r="A7" i="56"/>
  <c r="A5" i="48"/>
  <c r="A6" i="56" s="1"/>
  <c r="D17" i="48" l="1"/>
  <c r="N20" i="48" s="1"/>
  <c r="D18" i="48"/>
  <c r="N21" i="48" s="1"/>
  <c r="D5" i="48"/>
  <c r="D11" i="48"/>
  <c r="C23" i="56"/>
  <c r="C21" i="56"/>
  <c r="D7" i="48"/>
  <c r="D14" i="48"/>
  <c r="D13" i="48"/>
  <c r="D15" i="48"/>
  <c r="D6" i="48"/>
  <c r="D8" i="48"/>
  <c r="C20" i="56"/>
  <c r="D16" i="48"/>
  <c r="D10" i="48"/>
  <c r="D12" i="48"/>
  <c r="D9" i="48"/>
  <c r="C22" i="56"/>
  <c r="C18" i="56" l="1"/>
  <c r="C8" i="56"/>
  <c r="N7" i="48"/>
  <c r="C17" i="56"/>
  <c r="N19" i="48"/>
  <c r="C13" i="56"/>
  <c r="N14" i="48"/>
  <c r="C19" i="56"/>
  <c r="C9" i="56"/>
  <c r="N9" i="48"/>
  <c r="C7" i="56"/>
  <c r="N6" i="48"/>
  <c r="C12" i="56"/>
  <c r="N13" i="48"/>
  <c r="C10" i="56"/>
  <c r="N11" i="48"/>
  <c r="C16" i="56"/>
  <c r="N17" i="48"/>
  <c r="C6" i="56"/>
  <c r="D23" i="48"/>
  <c r="N5" i="48"/>
  <c r="C14" i="56"/>
  <c r="N15" i="48"/>
  <c r="C11" i="56"/>
  <c r="N12" i="48"/>
  <c r="C15" i="56"/>
  <c r="N16" i="48"/>
</calcChain>
</file>

<file path=xl/comments1.xml><?xml version="1.0" encoding="utf-8"?>
<comments xmlns="http://schemas.openxmlformats.org/spreadsheetml/2006/main">
  <authors>
    <author>Andy</author>
  </authors>
  <commentList>
    <comment ref="P5" authorId="0" shapeId="0">
      <text>
        <r>
          <rPr>
            <b/>
            <sz val="9"/>
            <color indexed="81"/>
            <rFont val="Tahoma"/>
            <family val="2"/>
          </rPr>
          <t>Andy:</t>
        </r>
        <r>
          <rPr>
            <sz val="9"/>
            <color indexed="81"/>
            <rFont val="Tahoma"/>
            <family val="2"/>
          </rPr>
          <t xml:space="preserve">
Ran a table (at end of syntax) and manually typed in the values for the current wave.</t>
        </r>
      </text>
    </comment>
    <comment ref="K9" authorId="0" shapeId="0">
      <text>
        <r>
          <rPr>
            <b/>
            <sz val="9"/>
            <color indexed="81"/>
            <rFont val="Tahoma"/>
            <family val="2"/>
          </rPr>
          <t>Andy:</t>
        </r>
        <r>
          <rPr>
            <sz val="9"/>
            <color indexed="81"/>
            <rFont val="Tahoma"/>
            <family val="2"/>
          </rPr>
          <t xml:space="preserve">
Ran a table (at end of syntax) and manually typed in the values for the current wave.</t>
        </r>
      </text>
    </comment>
    <comment ref="G57" authorId="0" shapeId="0">
      <text>
        <r>
          <rPr>
            <b/>
            <sz val="9"/>
            <color indexed="81"/>
            <rFont val="Tahoma"/>
            <family val="2"/>
          </rPr>
          <t>Andy:</t>
        </r>
        <r>
          <rPr>
            <sz val="9"/>
            <color indexed="81"/>
            <rFont val="Tahoma"/>
            <family val="2"/>
          </rPr>
          <t xml:space="preserve">
Ran a table (at end of syntax) and manually typed in the values for the current wave.</t>
        </r>
      </text>
    </comment>
  </commentList>
</comments>
</file>

<file path=xl/connections.xml><?xml version="1.0" encoding="utf-8"?>
<connections xmlns="http://schemas.openxmlformats.org/spreadsheetml/2006/main">
  <connection id="1" name="201209-18" type="6" refreshedVersion="6" background="1" saveData="1">
    <textPr prompt="0" codePage="437" sourceFile="C:\Users\Andy\Box Sync\Default Sync Folder\SamKnowsFCC2015\OMS\201209-18.TAB">
      <textFields>
        <textField/>
      </textFields>
    </textPr>
  </connection>
  <connection id="2" name="201209-19" type="6" refreshedVersion="6" background="1" saveData="1">
    <textPr prompt="0" codePage="437" sourceFile="C:\Users\Andy\Box Sync\Default Sync Folder\SamKnowsFCC2015\OMS\201209-19.TAB">
      <textFields>
        <textField/>
      </textFields>
    </textPr>
  </connection>
  <connection id="3" name="Chart 50" type="6" refreshedVersion="6" background="1" saveData="1">
    <textPr prompt="0" codePage="437" sourceFile="E:\My Jobs\My Box Files\Default Sync Folder\SamKnowsFCC2014\OMS\LEGACY.TAB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<sst xmlns="http://schemas.openxmlformats.org/spreadsheetml/2006/main" count="412" uniqueCount="245">
  <si>
    <t>AT&amp;T</t>
  </si>
  <si>
    <t>Cablevision</t>
  </si>
  <si>
    <t>CenturyLink</t>
  </si>
  <si>
    <t>Charter</t>
  </si>
  <si>
    <t>Comcast</t>
  </si>
  <si>
    <t>Cox</t>
  </si>
  <si>
    <t>Frontier</t>
  </si>
  <si>
    <t>Insight</t>
  </si>
  <si>
    <t>Mediacom</t>
  </si>
  <si>
    <t>Qwest</t>
  </si>
  <si>
    <t>TimeWarner</t>
  </si>
  <si>
    <t>Windstream</t>
  </si>
  <si>
    <t xml:space="preserve"> </t>
  </si>
  <si>
    <t>Cable</t>
  </si>
  <si>
    <t>DSL</t>
  </si>
  <si>
    <t>Fiber</t>
  </si>
  <si>
    <t>0.512 Mbit/s</t>
  </si>
  <si>
    <t>0.768 Mbit/s</t>
  </si>
  <si>
    <t>1 Mbit/s</t>
  </si>
  <si>
    <t>1.5 Mbit/s</t>
  </si>
  <si>
    <t>2 Mbit/s</t>
  </si>
  <si>
    <t>3 Mbit/s</t>
  </si>
  <si>
    <t>4 Mbit/s</t>
  </si>
  <si>
    <t>5 Mbit/s</t>
  </si>
  <si>
    <t>6 Mbit/s</t>
  </si>
  <si>
    <t>7 Mbit/s</t>
  </si>
  <si>
    <t>8 Mbit/s</t>
  </si>
  <si>
    <t>9 Mbit/s</t>
  </si>
  <si>
    <t>10 Mbit/s</t>
  </si>
  <si>
    <t>12 Mbit/s</t>
  </si>
  <si>
    <t>15 Mbit/s</t>
  </si>
  <si>
    <t>16 Mbit/s</t>
  </si>
  <si>
    <t>18 Mbit/s</t>
  </si>
  <si>
    <t>20 Mbit/s</t>
  </si>
  <si>
    <t>22 Mbit/s</t>
  </si>
  <si>
    <t>24 Mbit/s</t>
  </si>
  <si>
    <t>25 Mbit/s</t>
  </si>
  <si>
    <t>28 Mbit/s</t>
  </si>
  <si>
    <t>30 Mbit/s</t>
  </si>
  <si>
    <t>35 Mbit/s</t>
  </si>
  <si>
    <t>40 Mbit/s</t>
  </si>
  <si>
    <t>50 Mbit/s</t>
  </si>
  <si>
    <t>100 Mbit/s</t>
  </si>
  <si>
    <t>AT&amp;T - 1 Mbit/s</t>
  </si>
  <si>
    <t>Frontier - 1 Mbit/s</t>
  </si>
  <si>
    <t>Insight - 1 Mbit/s</t>
  </si>
  <si>
    <t>Mediacom - 1 Mbit/s</t>
  </si>
  <si>
    <t>TimeWarner - 1 Mbit/s</t>
  </si>
  <si>
    <t>AT&amp;T - 1.5 Mbit/s</t>
  </si>
  <si>
    <t>CenturyLink - 1.5 Mbit/s</t>
  </si>
  <si>
    <t>Insight - 1.5 Mbit/s</t>
  </si>
  <si>
    <t>Qwest - 1.5 Mbit/s</t>
  </si>
  <si>
    <t>Windstream - 1.5 Mbit/s</t>
  </si>
  <si>
    <t>Cablevision - 2 Mbit/s</t>
  </si>
  <si>
    <t>Comcast - 2 Mbit/s</t>
  </si>
  <si>
    <t>Cox - 2 Mbit/s</t>
  </si>
  <si>
    <t>Mediacom - 2 Mbit/s</t>
  </si>
  <si>
    <t>TimeWarner - 2 Mbit/s</t>
  </si>
  <si>
    <t>AT&amp;T - 3 Mbit/s</t>
  </si>
  <si>
    <t>CenturyLink - 3 Mbit/s</t>
  </si>
  <si>
    <t>Charter - 3 Mbit/s</t>
  </si>
  <si>
    <t>Cox - 3 Mbit/s</t>
  </si>
  <si>
    <t>Frontier - 3 Mbit/s</t>
  </si>
  <si>
    <t>TimeWarner - 3 Mbit/s</t>
  </si>
  <si>
    <t>Windstream - 3 Mbit/s</t>
  </si>
  <si>
    <t>Charter - 4 Mbit/s</t>
  </si>
  <si>
    <t>Comcast - 4 Mbit/s</t>
  </si>
  <si>
    <t>Cox - 4 Mbit/s</t>
  </si>
  <si>
    <t>Cablevision - 5 Mbit/s</t>
  </si>
  <si>
    <t>Cox - 5 Mbit/s</t>
  </si>
  <si>
    <t>Frontier - 5 Mbit/s</t>
  </si>
  <si>
    <t>TimeWarner - 5 Mbit/s</t>
  </si>
  <si>
    <t>AT&amp;T - 6 Mbit/s</t>
  </si>
  <si>
    <t>Frontier - 6 Mbit/s</t>
  </si>
  <si>
    <t>Windstream - 6 Mbit/s</t>
  </si>
  <si>
    <t>Frontier - 7 Mbit/s</t>
  </si>
  <si>
    <t>Qwest - 7 Mbit/s</t>
  </si>
  <si>
    <t>Cablevision - 8 Mbit/s</t>
  </si>
  <si>
    <t>Comcast - 8 Mbit/s</t>
  </si>
  <si>
    <t>CenturyLink - 10 Mbit/s</t>
  </si>
  <si>
    <t>Frontier - 10 Mbit/s</t>
  </si>
  <si>
    <t>Insight - 10 Mbit/s</t>
  </si>
  <si>
    <t>TimeWarner - 10 Mbit/s</t>
  </si>
  <si>
    <t>AT&amp;T - 12 Mbit/s</t>
  </si>
  <si>
    <t>Comcast - 12 Mbit/s</t>
  </si>
  <si>
    <t>Cox - 12 Mbit/s</t>
  </si>
  <si>
    <t>Mediacom - 12 Mbit/s</t>
  </si>
  <si>
    <t>Qwest - 12 Mbit/s</t>
  </si>
  <si>
    <t>Windstream - 12 Mbit/s</t>
  </si>
  <si>
    <t>Cablevision - 15 Mbit/s</t>
  </si>
  <si>
    <t>Charter - 15 Mbit/s</t>
  </si>
  <si>
    <t>Comcast - 15 Mbit/s</t>
  </si>
  <si>
    <t>Cox - 15 Mbit/s</t>
  </si>
  <si>
    <t>Frontier - 15 Mbit/s</t>
  </si>
  <si>
    <t>Mediacom - 15 Mbit/s</t>
  </si>
  <si>
    <t>TimeWarner - 15 Mbit/s</t>
  </si>
  <si>
    <t>AT&amp;T - 18 Mbit/s</t>
  </si>
  <si>
    <t>Cox - 18 Mbit/s</t>
  </si>
  <si>
    <t>Frontier - 20 Mbit/s</t>
  </si>
  <si>
    <t>Insight - 20 Mbit/s</t>
  </si>
  <si>
    <t>Mediacom - 20 Mbit/s</t>
  </si>
  <si>
    <t>Qwest - 20 Mbit/s</t>
  </si>
  <si>
    <t>TimeWarner - 20 Mbit/s</t>
  </si>
  <si>
    <t>Cox - 22 Mbit/s</t>
  </si>
  <si>
    <t>AT&amp;T - 24 Mbit/s</t>
  </si>
  <si>
    <t>Charter - 25 Mbit/s</t>
  </si>
  <si>
    <t>Comcast - 25 Mbit/s</t>
  </si>
  <si>
    <t>Cox - 25 Mbit/s</t>
  </si>
  <si>
    <t>Frontier - 25 Mbit/s</t>
  </si>
  <si>
    <t>Cablevision - 30 Mbit/s</t>
  </si>
  <si>
    <t>Charter - 30 Mbit/s</t>
  </si>
  <si>
    <t>TimeWarner - 30 Mbit/s</t>
  </si>
  <si>
    <t>Frontier - 35 Mbit/s</t>
  </si>
  <si>
    <t>Cablevision - 50 Mbit/s</t>
  </si>
  <si>
    <t>0.128 Mbit/s</t>
  </si>
  <si>
    <t>0.256 Mbit/s</t>
  </si>
  <si>
    <t>0.384 Mbit/s</t>
  </si>
  <si>
    <t>0.64 Mbit/s</t>
  </si>
  <si>
    <t>0.896 Mbit/s</t>
  </si>
  <si>
    <t>2.5 Mbit/s</t>
  </si>
  <si>
    <t>CenturyLink - 0.256 Mbit/s</t>
  </si>
  <si>
    <t>AT&amp;T - 0.384 Mbit/s</t>
  </si>
  <si>
    <t>Frontier - 0.384 Mbit/s</t>
  </si>
  <si>
    <t>AT&amp;T - 0.512 Mbit/s</t>
  </si>
  <si>
    <t>CenturyLink - 0.512 Mbit/s</t>
  </si>
  <si>
    <t>Cox - 0.512 Mbit/s</t>
  </si>
  <si>
    <t>TimeWarner - 0.512 Mbit/s</t>
  </si>
  <si>
    <t>CenturyLink - 0.64 Mbit/s</t>
  </si>
  <si>
    <t>Qwest - 0.64 Mbit/s</t>
  </si>
  <si>
    <t>AT&amp;T - 0.768 Mbit/s</t>
  </si>
  <si>
    <t>CenturyLink - 0.768 Mbit/s</t>
  </si>
  <si>
    <t>Cox - 0.768 Mbit/s</t>
  </si>
  <si>
    <t>Frontier - 0.768 Mbit/s</t>
  </si>
  <si>
    <t>Windstream - 0.768 Mbit/s</t>
  </si>
  <si>
    <t>CenturyLink - 0.896 Mbit/s</t>
  </si>
  <si>
    <t>Qwest - 0.896 Mbit/s</t>
  </si>
  <si>
    <t>Chart 7: Average peak period burst download speeds as a percentage of advertised speed, by provider</t>
  </si>
  <si>
    <t>Burst Download Ratio</t>
  </si>
  <si>
    <t>Verion FIBRE</t>
  </si>
  <si>
    <t>Verion DSL</t>
  </si>
  <si>
    <t>Verion DSL - 1 Mbit/s</t>
  </si>
  <si>
    <t>Verion DSL - 1.5 Mbit/s</t>
  </si>
  <si>
    <t>Verion DSL - 3 Mbit/s</t>
  </si>
  <si>
    <t>Verion DSL - 7 Mbit/s</t>
  </si>
  <si>
    <t>Chart 8: Average peak period burst upload speed as a percentage of advertised speed, by provider</t>
  </si>
  <si>
    <t>Burst Upload Ratio</t>
  </si>
  <si>
    <t>Verion DSL - 0.384 Mbit/s</t>
  </si>
  <si>
    <t>Verion DSL - 0.768 Mbit/s</t>
  </si>
  <si>
    <t>Verion Fiber- 35 Mbit/s</t>
  </si>
  <si>
    <t>Verion Fiber</t>
  </si>
  <si>
    <t>Verion Fiber - 5 Mbit/s</t>
  </si>
  <si>
    <t>Verion Fiber - 35 Mbit/s</t>
  </si>
  <si>
    <t>Verion Fiber - 25 Mbit/s</t>
  </si>
  <si>
    <t>Verion Fiber - 20 Mbit/s</t>
  </si>
  <si>
    <t>Verion Fiber - 15 Mbit/s</t>
  </si>
  <si>
    <t>Custom Tables</t>
  </si>
  <si>
    <t>Mean</t>
  </si>
  <si>
    <t>Valid N</t>
  </si>
  <si>
    <t>growth per decade</t>
  </si>
  <si>
    <t>value at 1 Mbps tier</t>
  </si>
  <si>
    <t>Service Tier</t>
  </si>
  <si>
    <t>Down rate</t>
  </si>
  <si>
    <t>Normalized traffic</t>
  </si>
  <si>
    <t>Count</t>
  </si>
  <si>
    <t>CDF USAGE TECH</t>
  </si>
  <si>
    <t>TWC</t>
  </si>
  <si>
    <t>HIST USAGE DOWNLOAD</t>
  </si>
  <si>
    <t>Unweighted Count</t>
  </si>
  <si>
    <t>Column N %</t>
  </si>
  <si>
    <t>DOWN_CAT</t>
  </si>
  <si>
    <t>SAT</t>
  </si>
  <si>
    <t>1.5 Mbps</t>
  </si>
  <si>
    <t>3 Mbps</t>
  </si>
  <si>
    <t>5 Mbps</t>
  </si>
  <si>
    <t>6 Mbps</t>
  </si>
  <si>
    <t>10 Mbps</t>
  </si>
  <si>
    <t>12 Mbps</t>
  </si>
  <si>
    <t>15 Mbps</t>
  </si>
  <si>
    <t>18 Mbps</t>
  </si>
  <si>
    <t>20 Mbps</t>
  </si>
  <si>
    <t>25 Mbps</t>
  </si>
  <si>
    <t>30 Mbps</t>
  </si>
  <si>
    <t>35 Mbps</t>
  </si>
  <si>
    <t>50 Mbps</t>
  </si>
  <si>
    <t>75 Mbps</t>
  </si>
  <si>
    <t>Estimate</t>
  </si>
  <si>
    <t>ISP</t>
  </si>
  <si>
    <t>Hughes</t>
  </si>
  <si>
    <t>60 Mbps</t>
  </si>
  <si>
    <t>100 Mbps</t>
  </si>
  <si>
    <t>Download Data</t>
  </si>
  <si>
    <t>0,102,255</t>
  </si>
  <si>
    <t>255,0,0</t>
  </si>
  <si>
    <t>0,204,0</t>
  </si>
  <si>
    <t>255,128,0</t>
  </si>
  <si>
    <t>2011 Maximum Advertised</t>
  </si>
  <si>
    <t>AT&amp;T (DSL)</t>
  </si>
  <si>
    <t>Cablevision (Cable)</t>
  </si>
  <si>
    <t>CenturyLink (DSL)</t>
  </si>
  <si>
    <t>Charter (Cable)</t>
  </si>
  <si>
    <t>Comcast (Cable)</t>
  </si>
  <si>
    <t>Cox (Cable)</t>
  </si>
  <si>
    <t>Frontier (DSL)</t>
  </si>
  <si>
    <t>Frontier (Fiber)</t>
  </si>
  <si>
    <t>Hughes (Sat)</t>
  </si>
  <si>
    <t>Mediacom (Cable)</t>
  </si>
  <si>
    <t>Verizon (DSL)</t>
  </si>
  <si>
    <t>Verizon (Fiber)</t>
  </si>
  <si>
    <t>ViaSat (Sat)</t>
  </si>
  <si>
    <t>Windstream (DSL)</t>
  </si>
  <si>
    <t>Upload data</t>
  </si>
  <si>
    <t>TWC (Cable)</t>
  </si>
  <si>
    <t>Chart 19: Normalized Average User Traffic - 2014 Test Data</t>
  </si>
  <si>
    <t>AT&amp;T - U-Verse</t>
  </si>
  <si>
    <t>Satellite</t>
  </si>
  <si>
    <t>C:\TEMP\TEMP.TMP</t>
  </si>
  <si>
    <t>DL Without Legacy vs. All</t>
  </si>
  <si>
    <t>All units</t>
  </si>
  <si>
    <t>Without Legacy modems</t>
  </si>
  <si>
    <t>UL Without Legacy vs. All</t>
  </si>
  <si>
    <t>Overall</t>
  </si>
  <si>
    <t>AT&amp;T U-Verse</t>
  </si>
  <si>
    <t>&lt;</t>
  </si>
  <si>
    <t>Mar 2011</t>
  </si>
  <si>
    <t>Apr 2012</t>
  </si>
  <si>
    <t>Sep 2012</t>
  </si>
  <si>
    <t>Sep 2013</t>
  </si>
  <si>
    <t>Oct 2014</t>
  </si>
  <si>
    <t>Sep 2014</t>
  </si>
  <si>
    <t>ViaSat</t>
  </si>
  <si>
    <t>Weighted Total</t>
  </si>
  <si>
    <t>Weighted total</t>
  </si>
  <si>
    <t>Average</t>
  </si>
  <si>
    <t>Chart 20:  Cumulative Distribution of User Traffic, by Technology - 2015 Test Data</t>
  </si>
  <si>
    <t xml:space="preserve">Chart 28 - Maximum advertised Download and upload speeds by provider - 2015 test data </t>
  </si>
  <si>
    <t>255,255,0</t>
  </si>
  <si>
    <t>Sep 2015</t>
  </si>
  <si>
    <t>2.05 Mbps</t>
  </si>
  <si>
    <t>7 Mbps</t>
  </si>
  <si>
    <t xml:space="preserve"> Mbps</t>
  </si>
  <si>
    <t>Chart 18:  Normalized Average User Traffic - 2015 Test Data</t>
  </si>
  <si>
    <t>R</t>
  </si>
  <si>
    <t>G</t>
  </si>
  <si>
    <t>B</t>
  </si>
  <si>
    <t>Optimum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</si>
</sst>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0000"/>
  </numFmts>
  <fonts count="14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0"/>
      <color theme="1"/>
      <name val="Arial"/>
      <family val="2"/>
    </font>
    <font>
      <b/>
      <sz val="12"/>
      <color rgb="FF1D4D66"/>
      <name val="Verdana"/>
      <family val="2"/>
    </font>
    <font>
      <b/>
      <sz val="11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4" fillId="0" borderId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9" fontId="10" fillId="0" borderId="0" applyFont="0" applyFill="0" applyBorder="0" applyAlignment="0" applyProtection="0"/>
    <xf numFmtId="9" fontId="13" fillId="0" borderId="0" applyFont="0" applyFill="0" applyBorder="0" applyAlignment="0" applyProtection="0"/>
  </cellStyleXfs>
  <cellXfs count="27">
    <xf numFmtId="0" fontId="0" fillId="0" borderId="0" xfId="0"/>
    <xf numFmtId="0" fontId="2" fillId="0" borderId="0" xfId="0" applyFont="1" applyFill="1"/>
    <xf numFmtId="9" fontId="0" fillId="0" borderId="0" xfId="2" applyFont="1"/>
    <xf numFmtId="0" fontId="5" fillId="0" borderId="0" xfId="0" applyFont="1" applyAlignment="1"/>
    <xf numFmtId="9" fontId="0" fillId="0" borderId="0" xfId="0" applyNumberFormat="1"/>
    <xf numFmtId="0" fontId="6" fillId="0" borderId="1" xfId="0" applyFont="1" applyBorder="1"/>
    <xf numFmtId="0" fontId="6" fillId="0" borderId="0" xfId="0" applyFont="1"/>
    <xf numFmtId="2" fontId="7" fillId="0" borderId="1" xfId="0" applyNumberFormat="1" applyFont="1" applyBorder="1" applyAlignment="1">
      <alignment horizontal="left" vertical="top" wrapText="1"/>
    </xf>
    <xf numFmtId="164" fontId="7" fillId="0" borderId="1" xfId="0" applyNumberFormat="1" applyFont="1" applyBorder="1" applyAlignment="1">
      <alignment wrapText="1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65" fontId="0" fillId="0" borderId="1" xfId="0" applyNumberFormat="1" applyBorder="1"/>
    <xf numFmtId="49" fontId="0" fillId="0" borderId="0" xfId="0" applyNumberFormat="1"/>
    <xf numFmtId="2" fontId="8" fillId="0" borderId="0" xfId="0" applyNumberFormat="1" applyFont="1" applyBorder="1" applyAlignment="1">
      <alignment horizontal="left" vertical="top" wrapText="1"/>
    </xf>
    <xf numFmtId="2" fontId="0" fillId="0" borderId="0" xfId="0" applyNumberFormat="1" applyBorder="1"/>
    <xf numFmtId="2" fontId="0" fillId="0" borderId="0" xfId="0" applyNumberFormat="1"/>
    <xf numFmtId="0" fontId="0" fillId="0" borderId="0" xfId="0" applyFont="1" applyFill="1"/>
    <xf numFmtId="0" fontId="0" fillId="0" borderId="0" xfId="0" applyNumberFormat="1"/>
    <xf numFmtId="10" fontId="0" fillId="0" borderId="0" xfId="0" applyNumberFormat="1" applyFont="1" applyFill="1"/>
    <xf numFmtId="0" fontId="0" fillId="0" borderId="0" xfId="0" applyNumberFormat="1" applyFont="1" applyFill="1"/>
    <xf numFmtId="3" fontId="0" fillId="0" borderId="0" xfId="0" applyNumberFormat="1"/>
    <xf numFmtId="0" fontId="0" fillId="0" borderId="0" xfId="0" applyFill="1"/>
    <xf numFmtId="1" fontId="0" fillId="0" borderId="0" xfId="0" applyNumberFormat="1"/>
    <xf numFmtId="49" fontId="0" fillId="0" borderId="0" xfId="0" applyNumberFormat="1" applyFill="1"/>
    <xf numFmtId="17" fontId="0" fillId="0" borderId="0" xfId="0" applyNumberFormat="1"/>
    <xf numFmtId="0" fontId="0" fillId="0" borderId="0" xfId="0" applyNumberFormat="1" applyAlignment="1"/>
    <xf numFmtId="49" fontId="0" fillId="0" borderId="0" xfId="0" applyNumberFormat="1" applyFill="1" applyAlignment="1"/>
  </cellXfs>
  <cellStyles count="8">
    <cellStyle name="Normal" xfId="0" builtinId="0"/>
    <cellStyle name="Normal 2" xfId="1"/>
    <cellStyle name="Normal 2 2" xfId="5"/>
    <cellStyle name="Normal 3" xfId="4"/>
    <cellStyle name="Percent" xfId="2" builtinId="5"/>
    <cellStyle name="Percent 2" xfId="3"/>
    <cellStyle name="Percent 3" xfId="6"/>
    <cellStyle name="Percent 4" xfId="7"/>
  </cellStyles>
  <dxfs count="0"/>
  <tableStyles count="0" defaultTableStyle="TableStyleMedium2" defaultPivotStyle="PivotStyleLight16"/>
  <colors>
    <mruColors>
      <color rgb="FFC80000"/>
      <color rgb="FFFAFA00"/>
      <color rgb="FF0000A8"/>
      <color rgb="FFF5F500"/>
      <color rgb="FFA80000"/>
      <color rgb="FFF0F000"/>
      <color rgb="FF4F7ACA"/>
      <color rgb="FFD5A986"/>
      <color rgb="FFFDEADA"/>
      <color rgb="FFE9CAB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worksheet" Target="worksheets/sheet5.xml"/><Relationship Id="rId12" Type="http://schemas.openxmlformats.org/officeDocument/2006/relationships/styles" Target="style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4.xml"/><Relationship Id="rId11" Type="http://schemas.openxmlformats.org/officeDocument/2006/relationships/connections" Target="connections.xml"/><Relationship Id="rId5" Type="http://schemas.openxmlformats.org/officeDocument/2006/relationships/worksheet" Target="worksheets/sheet3.xml"/><Relationship Id="rId10" Type="http://schemas.openxmlformats.org/officeDocument/2006/relationships/theme" Target="theme/theme1.xml"/><Relationship Id="rId4" Type="http://schemas.openxmlformats.org/officeDocument/2006/relationships/chartsheet" Target="chartsheets/sheet2.xml"/><Relationship Id="rId9" Type="http://schemas.openxmlformats.org/officeDocument/2006/relationships/worksheet" Target="worksheets/sheet7.xml"/><Relationship Id="rId14" Type="http://schemas.openxmlformats.org/officeDocument/2006/relationships/calcChain" Target="calcChain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Normalized Average User Traffic Per Tier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'Chart 18 Data'!$A$5:$A$18</c:f>
              <c:strCache>
                <c:ptCount val="14"/>
                <c:pt idx="0">
                  <c:v>1.5 Mbps</c:v>
                </c:pt>
                <c:pt idx="1">
                  <c:v>2.05 Mbps</c:v>
                </c:pt>
                <c:pt idx="2">
                  <c:v>3 Mbps</c:v>
                </c:pt>
                <c:pt idx="3">
                  <c:v>5 Mbps</c:v>
                </c:pt>
                <c:pt idx="4">
                  <c:v>6 Mbps</c:v>
                </c:pt>
                <c:pt idx="5">
                  <c:v>7 Mbps</c:v>
                </c:pt>
                <c:pt idx="6">
                  <c:v>10 Mbps</c:v>
                </c:pt>
                <c:pt idx="7">
                  <c:v>12 Mbps</c:v>
                </c:pt>
                <c:pt idx="8">
                  <c:v>15 Mbps</c:v>
                </c:pt>
                <c:pt idx="9">
                  <c:v>18 Mbps</c:v>
                </c:pt>
                <c:pt idx="10">
                  <c:v>20 Mbps</c:v>
                </c:pt>
                <c:pt idx="11">
                  <c:v>25 Mbps</c:v>
                </c:pt>
                <c:pt idx="12">
                  <c:v>30 Mbps</c:v>
                </c:pt>
                <c:pt idx="13">
                  <c:v>50 Mbps</c:v>
                </c:pt>
              </c:strCache>
            </c:strRef>
          </c:tx>
          <c:invertIfNegative val="0"/>
          <c:trendline>
            <c:name>Power Regression Demonstrating Correlation Between Higher Tier and User Traffic</c:name>
            <c:trendlineType val="power"/>
            <c:dispRSqr val="1"/>
            <c:dispEq val="1"/>
            <c:trendlineLbl>
              <c:layout>
                <c:manualLayout>
                  <c:x val="2.766532232251484E-2"/>
                  <c:y val="-3.3755347954050691E-2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/>
                      <a:t>          y = 0.0125x0.6364
R² = 0.7849</a:t>
                    </a:r>
                  </a:p>
                </c:rich>
              </c:tx>
              <c:numFmt formatCode="General" sourceLinked="0"/>
            </c:trendlineLbl>
          </c:trendline>
          <c:cat>
            <c:strRef>
              <c:f>'Chart 18 Data'!$A$5:$A$18</c:f>
              <c:strCache>
                <c:ptCount val="14"/>
                <c:pt idx="0">
                  <c:v>1.5 Mbps</c:v>
                </c:pt>
                <c:pt idx="1">
                  <c:v>2.05 Mbps</c:v>
                </c:pt>
                <c:pt idx="2">
                  <c:v>3 Mbps</c:v>
                </c:pt>
                <c:pt idx="3">
                  <c:v>5 Mbps</c:v>
                </c:pt>
                <c:pt idx="4">
                  <c:v>6 Mbps</c:v>
                </c:pt>
                <c:pt idx="5">
                  <c:v>7 Mbps</c:v>
                </c:pt>
                <c:pt idx="6">
                  <c:v>10 Mbps</c:v>
                </c:pt>
                <c:pt idx="7">
                  <c:v>12 Mbps</c:v>
                </c:pt>
                <c:pt idx="8">
                  <c:v>15 Mbps</c:v>
                </c:pt>
                <c:pt idx="9">
                  <c:v>18 Mbps</c:v>
                </c:pt>
                <c:pt idx="10">
                  <c:v>20 Mbps</c:v>
                </c:pt>
                <c:pt idx="11">
                  <c:v>25 Mbps</c:v>
                </c:pt>
                <c:pt idx="12">
                  <c:v>30 Mbps</c:v>
                </c:pt>
                <c:pt idx="13">
                  <c:v>50 Mbps</c:v>
                </c:pt>
              </c:strCache>
            </c:strRef>
          </c:cat>
          <c:val>
            <c:numRef>
              <c:f>'Chart 18 Data'!$D$5:$D$18</c:f>
              <c:numCache>
                <c:formatCode>General</c:formatCode>
                <c:ptCount val="14"/>
                <c:pt idx="0">
                  <c:v>3.8022260811238062E-3</c:v>
                </c:pt>
                <c:pt idx="1">
                  <c:v>8.8632231726180673E-3</c:v>
                </c:pt>
                <c:pt idx="2">
                  <c:v>2.7119336503405912E-2</c:v>
                </c:pt>
                <c:pt idx="3">
                  <c:v>1.9368408609230195E-4</c:v>
                </c:pt>
                <c:pt idx="4">
                  <c:v>2.6139473076114219E-2</c:v>
                </c:pt>
                <c:pt idx="5">
                  <c:v>0</c:v>
                </c:pt>
                <c:pt idx="6">
                  <c:v>1.7896637281630209E-2</c:v>
                </c:pt>
                <c:pt idx="7">
                  <c:v>3.8485389535505891E-2</c:v>
                </c:pt>
                <c:pt idx="8">
                  <c:v>0.15700001562948859</c:v>
                </c:pt>
                <c:pt idx="9">
                  <c:v>3.4630343671867896E-2</c:v>
                </c:pt>
                <c:pt idx="10">
                  <c:v>3.560928526596336E-2</c:v>
                </c:pt>
                <c:pt idx="11">
                  <c:v>0.30960832851438497</c:v>
                </c:pt>
                <c:pt idx="12">
                  <c:v>2.921120618524551E-2</c:v>
                </c:pt>
                <c:pt idx="13">
                  <c:v>0.31144085099655927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548-45D7-A340-89EC1FD8E4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291712"/>
        <c:axId val="177298240"/>
      </c:barChart>
      <c:catAx>
        <c:axId val="177291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7298240"/>
        <c:crosses val="autoZero"/>
        <c:auto val="1"/>
        <c:lblAlgn val="ctr"/>
        <c:lblOffset val="100"/>
        <c:noMultiLvlLbl val="0"/>
      </c:catAx>
      <c:valAx>
        <c:axId val="177298240"/>
        <c:scaling>
          <c:orientation val="minMax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1772917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/>
      </a:pPr>
      <a:endParaRPr lang="en-US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0.768</a:t>
            </a:r>
            <a:r>
              <a:rPr lang="en-US" baseline="0"/>
              <a:t> - 1.5 Mbit/s Service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634563957807202"/>
          <c:y val="0.11238489497755902"/>
          <c:w val="0.86635876293765157"/>
          <c:h val="0.847497599385443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>
                  <a:defRPr sz="1100"/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'Chart 8-2'!$A$28:$A$42</c:f>
              <c:strCache>
                <c:ptCount val="15"/>
                <c:pt idx="0">
                  <c:v>AT&amp;T - 0.768 Mbit/s</c:v>
                </c:pt>
                <c:pt idx="1">
                  <c:v>CenturyLink - 0.768 Mbit/s</c:v>
                </c:pt>
                <c:pt idx="2">
                  <c:v>Cox - 0.768 Mbit/s</c:v>
                </c:pt>
                <c:pt idx="3">
                  <c:v>Frontier - 0.768 Mbit/s</c:v>
                </c:pt>
                <c:pt idx="4">
                  <c:v>Verion DSL - 0.768 Mbit/s</c:v>
                </c:pt>
                <c:pt idx="5">
                  <c:v>Windstream - 0.768 Mbit/s</c:v>
                </c:pt>
                <c:pt idx="6">
                  <c:v>CenturyLink - 0.896 Mbit/s</c:v>
                </c:pt>
                <c:pt idx="7">
                  <c:v>Qwest - 0.896 Mbit/s</c:v>
                </c:pt>
                <c:pt idx="8">
                  <c:v>AT&amp;T - 1 Mbit/s</c:v>
                </c:pt>
                <c:pt idx="9">
                  <c:v>Frontier - 1 Mbit/s</c:v>
                </c:pt>
                <c:pt idx="10">
                  <c:v>Insight - 1 Mbit/s</c:v>
                </c:pt>
                <c:pt idx="11">
                  <c:v>Mediacom - 1 Mbit/s</c:v>
                </c:pt>
                <c:pt idx="12">
                  <c:v>TimeWarner - 1 Mbit/s</c:v>
                </c:pt>
                <c:pt idx="13">
                  <c:v>AT&amp;T - 1.5 Mbit/s</c:v>
                </c:pt>
                <c:pt idx="14">
                  <c:v>Insight - 1.5 Mbit/s</c:v>
                </c:pt>
              </c:strCache>
            </c:strRef>
          </c:cat>
          <c:val>
            <c:numRef>
              <c:f>'Chart 8-2'!$B$28:$B$42</c:f>
              <c:numCache>
                <c:formatCode>General</c:formatCode>
                <c:ptCount val="15"/>
                <c:pt idx="0">
                  <c:v>0.81769999999999998</c:v>
                </c:pt>
                <c:pt idx="1">
                  <c:v>0.95679999999999998</c:v>
                </c:pt>
                <c:pt idx="2">
                  <c:v>1.0859000000000001</c:v>
                </c:pt>
                <c:pt idx="3">
                  <c:v>0.76949999999999996</c:v>
                </c:pt>
                <c:pt idx="4">
                  <c:v>0.85270000000000001</c:v>
                </c:pt>
                <c:pt idx="5">
                  <c:v>0.78449999999999998</c:v>
                </c:pt>
                <c:pt idx="6">
                  <c:v>0.88600000000000001</c:v>
                </c:pt>
                <c:pt idx="7">
                  <c:v>0.89759999999999995</c:v>
                </c:pt>
                <c:pt idx="8">
                  <c:v>1.0175000000000001</c:v>
                </c:pt>
                <c:pt idx="9">
                  <c:v>0.40150000000000002</c:v>
                </c:pt>
                <c:pt idx="10">
                  <c:v>1.0570999999999999</c:v>
                </c:pt>
                <c:pt idx="11">
                  <c:v>1.2149000000000001</c:v>
                </c:pt>
                <c:pt idx="12">
                  <c:v>1.0379</c:v>
                </c:pt>
                <c:pt idx="13">
                  <c:v>0.95520000000000005</c:v>
                </c:pt>
                <c:pt idx="14">
                  <c:v>0.92730000000000001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E9D-4508-9B3D-06C9D5DD39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6361408"/>
        <c:axId val="176361016"/>
      </c:barChart>
      <c:catAx>
        <c:axId val="176361408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one"/>
        <c:crossAx val="176361016"/>
        <c:crosses val="autoZero"/>
        <c:auto val="1"/>
        <c:lblAlgn val="ctr"/>
        <c:lblOffset val="100"/>
        <c:noMultiLvlLbl val="0"/>
      </c:catAx>
      <c:valAx>
        <c:axId val="1763610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100"/>
                  <a:t>Actual/</a:t>
                </a:r>
              </a:p>
              <a:p>
                <a:pPr>
                  <a:defRPr/>
                </a:pPr>
                <a:r>
                  <a:rPr lang="en-US" sz="1100"/>
                  <a:t>Advertised speed (%)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crossAx val="1763614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2 -</a:t>
            </a:r>
            <a:r>
              <a:rPr lang="en-US" baseline="0"/>
              <a:t> 5 Mbit/s Service</a:t>
            </a:r>
            <a:endParaRPr lang="en-US"/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5935490437373"/>
          <c:y val="0.11856886310263798"/>
          <c:w val="0.86682988363235358"/>
          <c:h val="0.84042460066453528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>
                  <a:defRPr sz="1100"/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'Chart 8-2'!$A$43:$A$58</c:f>
              <c:strCache>
                <c:ptCount val="16"/>
                <c:pt idx="0">
                  <c:v>Cablevision - 2 Mbit/s</c:v>
                </c:pt>
                <c:pt idx="1">
                  <c:v>Comcast - 2 Mbit/s</c:v>
                </c:pt>
                <c:pt idx="2">
                  <c:v>Cox - 2 Mbit/s</c:v>
                </c:pt>
                <c:pt idx="3">
                  <c:v>Mediacom - 2 Mbit/s</c:v>
                </c:pt>
                <c:pt idx="4">
                  <c:v>TimeWarner - 2 Mbit/s</c:v>
                </c:pt>
                <c:pt idx="5">
                  <c:v>AT&amp;T - 3 Mbit/s</c:v>
                </c:pt>
                <c:pt idx="6">
                  <c:v>Charter - 3 Mbit/s</c:v>
                </c:pt>
                <c:pt idx="7">
                  <c:v>Cox - 3 Mbit/s</c:v>
                </c:pt>
                <c:pt idx="8">
                  <c:v>Charter - 4 Mbit/s</c:v>
                </c:pt>
                <c:pt idx="9">
                  <c:v>Comcast - 4 Mbit/s</c:v>
                </c:pt>
                <c:pt idx="10">
                  <c:v>Cox - 4 Mbit/s</c:v>
                </c:pt>
                <c:pt idx="11">
                  <c:v>Cablevision - 5 Mbit/s</c:v>
                </c:pt>
                <c:pt idx="12">
                  <c:v>Cox - 5 Mbit/s</c:v>
                </c:pt>
                <c:pt idx="13">
                  <c:v>Frontier - 5 Mbit/s</c:v>
                </c:pt>
                <c:pt idx="14">
                  <c:v>TimeWarner - 5 Mbit/s</c:v>
                </c:pt>
                <c:pt idx="15">
                  <c:v>Verion Fiber - 5 Mbit/s</c:v>
                </c:pt>
              </c:strCache>
            </c:strRef>
          </c:cat>
          <c:val>
            <c:numRef>
              <c:f>'Chart 8-2'!$B$43:$B$58</c:f>
              <c:numCache>
                <c:formatCode>General</c:formatCode>
                <c:ptCount val="16"/>
                <c:pt idx="0">
                  <c:v>1.0288999999999999</c:v>
                </c:pt>
                <c:pt idx="1">
                  <c:v>1.9079999999999999</c:v>
                </c:pt>
                <c:pt idx="2">
                  <c:v>1.5063</c:v>
                </c:pt>
                <c:pt idx="3">
                  <c:v>1.1500999999999999</c:v>
                </c:pt>
                <c:pt idx="4">
                  <c:v>0.91900000000000004</c:v>
                </c:pt>
                <c:pt idx="5">
                  <c:v>1.4051</c:v>
                </c:pt>
                <c:pt idx="6">
                  <c:v>1.0506</c:v>
                </c:pt>
                <c:pt idx="7">
                  <c:v>1.2954000000000001</c:v>
                </c:pt>
                <c:pt idx="8">
                  <c:v>1.0385</c:v>
                </c:pt>
                <c:pt idx="9">
                  <c:v>1.4085000000000001</c:v>
                </c:pt>
                <c:pt idx="10">
                  <c:v>1.2262999999999999</c:v>
                </c:pt>
                <c:pt idx="11">
                  <c:v>1.0476000000000001</c:v>
                </c:pt>
                <c:pt idx="12">
                  <c:v>1.0908</c:v>
                </c:pt>
                <c:pt idx="13">
                  <c:v>1.0767</c:v>
                </c:pt>
                <c:pt idx="14">
                  <c:v>0.9839</c:v>
                </c:pt>
                <c:pt idx="15">
                  <c:v>1.0737000000000001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64B-40D6-851C-D10F94AE8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327480"/>
        <c:axId val="178327872"/>
      </c:barChart>
      <c:catAx>
        <c:axId val="178327480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one"/>
        <c:crossAx val="178327872"/>
        <c:crosses val="autoZero"/>
        <c:auto val="1"/>
        <c:lblAlgn val="ctr"/>
        <c:lblOffset val="100"/>
        <c:noMultiLvlLbl val="0"/>
      </c:catAx>
      <c:valAx>
        <c:axId val="1783278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100"/>
                  <a:t>Actual/</a:t>
                </a:r>
              </a:p>
              <a:p>
                <a:pPr>
                  <a:defRPr/>
                </a:pPr>
                <a:r>
                  <a:rPr lang="en-US" sz="1100"/>
                  <a:t>Advertised speed</a:t>
                </a:r>
                <a:r>
                  <a:rPr lang="en-US" sz="1100" baseline="0"/>
                  <a:t> (%)</a:t>
                </a:r>
                <a:endParaRPr lang="en-US" sz="1100"/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crossAx val="1783274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8 -</a:t>
            </a:r>
            <a:r>
              <a:rPr lang="en-US" baseline="0"/>
              <a:t> 35 Mbit/s Service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54396325459301"/>
          <c:y val="0.14399314668999846"/>
          <c:w val="0.76390048118985165"/>
          <c:h val="0.80460629921259963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>
                  <a:defRPr sz="1100"/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'Chart 8-2'!$A$59:$A$61</c:f>
              <c:strCache>
                <c:ptCount val="3"/>
                <c:pt idx="0">
                  <c:v>Cablevision - 8 Mbit/s</c:v>
                </c:pt>
                <c:pt idx="1">
                  <c:v>Frontier - 35 Mbit/s</c:v>
                </c:pt>
                <c:pt idx="2">
                  <c:v>Verion Fiber- 35 Mbit/s</c:v>
                </c:pt>
              </c:strCache>
            </c:strRef>
          </c:cat>
          <c:val>
            <c:numRef>
              <c:f>'Chart 8-2'!$B$59:$B$61</c:f>
              <c:numCache>
                <c:formatCode>General</c:formatCode>
                <c:ptCount val="3"/>
                <c:pt idx="0">
                  <c:v>1.0113000000000001</c:v>
                </c:pt>
                <c:pt idx="1">
                  <c:v>1.0588</c:v>
                </c:pt>
                <c:pt idx="2">
                  <c:v>1.0498000000000001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E45-485F-A358-F3FB0AEE8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328656"/>
        <c:axId val="178329048"/>
      </c:barChart>
      <c:catAx>
        <c:axId val="178328656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one"/>
        <c:crossAx val="178329048"/>
        <c:crosses val="autoZero"/>
        <c:auto val="1"/>
        <c:lblAlgn val="ctr"/>
        <c:lblOffset val="100"/>
        <c:noMultiLvlLbl val="0"/>
      </c:catAx>
      <c:valAx>
        <c:axId val="178329048"/>
        <c:scaling>
          <c:orientation val="minMax"/>
          <c:max val="1.2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100"/>
                  <a:t>Actual/</a:t>
                </a:r>
              </a:p>
              <a:p>
                <a:pPr>
                  <a:defRPr/>
                </a:pPr>
                <a:r>
                  <a:rPr lang="en-US" sz="1100"/>
                  <a:t>Advertised</a:t>
                </a:r>
                <a:r>
                  <a:rPr lang="en-US" sz="1100" baseline="0"/>
                  <a:t> speed (%)</a:t>
                </a:r>
                <a:endParaRPr lang="en-US" sz="1100"/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crossAx val="1783286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0965718211399E-2"/>
          <c:y val="0.10276655794594713"/>
          <c:w val="0.91812003091450312"/>
          <c:h val="0.5437423904101539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'Chart 28'!$C$55</c:f>
              <c:strCache>
                <c:ptCount val="1"/>
                <c:pt idx="0">
                  <c:v>Mar 2011</c:v>
                </c:pt>
              </c:strCache>
            </c:strRef>
          </c:tx>
          <c:spPr>
            <a:solidFill>
              <a:srgbClr val="C6D9F1"/>
            </a:solidFill>
          </c:spPr>
          <c:invertIfNegative val="0"/>
          <c:cat>
            <c:strRef>
              <c:f>'Chart 28'!$B$62:$B$67</c:f>
              <c:strCache>
                <c:ptCount val="6"/>
                <c:pt idx="0">
                  <c:v>Cablevision (Cable)</c:v>
                </c:pt>
                <c:pt idx="1">
                  <c:v>Charter (Cable)</c:v>
                </c:pt>
                <c:pt idx="2">
                  <c:v>Comcast (Cable)</c:v>
                </c:pt>
                <c:pt idx="3">
                  <c:v>Cox (Cable)</c:v>
                </c:pt>
                <c:pt idx="4">
                  <c:v>Mediacom (Cable)</c:v>
                </c:pt>
                <c:pt idx="5">
                  <c:v>TWC (Cable)</c:v>
                </c:pt>
              </c:strCache>
            </c:strRef>
          </c:cat>
          <c:val>
            <c:numRef>
              <c:f>'Chart 28'!$C$62:$C$67</c:f>
              <c:numCache>
                <c:formatCode>General</c:formatCode>
                <c:ptCount val="6"/>
                <c:pt idx="0">
                  <c:v>30</c:v>
                </c:pt>
                <c:pt idx="1">
                  <c:v>25</c:v>
                </c:pt>
                <c:pt idx="2">
                  <c:v>22</c:v>
                </c:pt>
                <c:pt idx="3">
                  <c:v>25</c:v>
                </c:pt>
                <c:pt idx="4">
                  <c:v>12</c:v>
                </c:pt>
                <c:pt idx="5">
                  <c:v>15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81D-4CF8-80FA-700221668538}"/>
            </c:ext>
          </c:extLst>
        </c:ser>
        <c:ser>
          <c:idx val="1"/>
          <c:order val="1"/>
          <c:tx>
            <c:strRef>
              <c:f>'Chart 28'!$D$55</c:f>
              <c:strCache>
                <c:ptCount val="1"/>
                <c:pt idx="0">
                  <c:v>Apr 2012</c:v>
                </c:pt>
              </c:strCache>
            </c:strRef>
          </c:tx>
          <c:spPr>
            <a:solidFill>
              <a:srgbClr val="9FB9E4"/>
            </a:solidFill>
          </c:spPr>
          <c:invertIfNegative val="0"/>
          <c:cat>
            <c:strRef>
              <c:f>'Chart 28'!$B$62:$B$67</c:f>
              <c:strCache>
                <c:ptCount val="6"/>
                <c:pt idx="0">
                  <c:v>Cablevision (Cable)</c:v>
                </c:pt>
                <c:pt idx="1">
                  <c:v>Charter (Cable)</c:v>
                </c:pt>
                <c:pt idx="2">
                  <c:v>Comcast (Cable)</c:v>
                </c:pt>
                <c:pt idx="3">
                  <c:v>Cox (Cable)</c:v>
                </c:pt>
                <c:pt idx="4">
                  <c:v>Mediacom (Cable)</c:v>
                </c:pt>
                <c:pt idx="5">
                  <c:v>TWC (Cable)</c:v>
                </c:pt>
              </c:strCache>
            </c:strRef>
          </c:cat>
          <c:val>
            <c:numRef>
              <c:f>'Chart 28'!$D$62:$D$67</c:f>
              <c:numCache>
                <c:formatCode>General</c:formatCode>
                <c:ptCount val="6"/>
                <c:pt idx="0">
                  <c:v>50</c:v>
                </c:pt>
                <c:pt idx="1">
                  <c:v>30</c:v>
                </c:pt>
                <c:pt idx="2">
                  <c:v>25</c:v>
                </c:pt>
                <c:pt idx="3">
                  <c:v>25</c:v>
                </c:pt>
                <c:pt idx="4">
                  <c:v>20</c:v>
                </c:pt>
                <c:pt idx="5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D81D-4CF8-80FA-700221668538}"/>
            </c:ext>
          </c:extLst>
        </c:ser>
        <c:ser>
          <c:idx val="2"/>
          <c:order val="2"/>
          <c:tx>
            <c:strRef>
              <c:f>'Chart 28'!$E$55</c:f>
              <c:strCache>
                <c:ptCount val="1"/>
                <c:pt idx="0">
                  <c:v>Sep 2012</c:v>
                </c:pt>
              </c:strCache>
            </c:strRef>
          </c:tx>
          <c:spPr>
            <a:solidFill>
              <a:srgbClr val="779AD7"/>
            </a:solidFill>
          </c:spPr>
          <c:invertIfNegative val="0"/>
          <c:cat>
            <c:strRef>
              <c:f>'Chart 28'!$B$62:$B$67</c:f>
              <c:strCache>
                <c:ptCount val="6"/>
                <c:pt idx="0">
                  <c:v>Cablevision (Cable)</c:v>
                </c:pt>
                <c:pt idx="1">
                  <c:v>Charter (Cable)</c:v>
                </c:pt>
                <c:pt idx="2">
                  <c:v>Comcast (Cable)</c:v>
                </c:pt>
                <c:pt idx="3">
                  <c:v>Cox (Cable)</c:v>
                </c:pt>
                <c:pt idx="4">
                  <c:v>Mediacom (Cable)</c:v>
                </c:pt>
                <c:pt idx="5">
                  <c:v>TWC (Cable)</c:v>
                </c:pt>
              </c:strCache>
            </c:strRef>
          </c:cat>
          <c:val>
            <c:numRef>
              <c:f>'Chart 28'!$E$62:$E$67</c:f>
              <c:numCache>
                <c:formatCode>General</c:formatCode>
                <c:ptCount val="6"/>
                <c:pt idx="0">
                  <c:v>50</c:v>
                </c:pt>
                <c:pt idx="1">
                  <c:v>30</c:v>
                </c:pt>
                <c:pt idx="2">
                  <c:v>50</c:v>
                </c:pt>
                <c:pt idx="3">
                  <c:v>25</c:v>
                </c:pt>
                <c:pt idx="4">
                  <c:v>15</c:v>
                </c:pt>
                <c:pt idx="5">
                  <c:v>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D81D-4CF8-80FA-700221668538}"/>
            </c:ext>
          </c:extLst>
        </c:ser>
        <c:ser>
          <c:idx val="3"/>
          <c:order val="3"/>
          <c:tx>
            <c:strRef>
              <c:f>'Chart 28'!$F$55</c:f>
              <c:strCache>
                <c:ptCount val="1"/>
                <c:pt idx="0">
                  <c:v>Sep 2013</c:v>
                </c:pt>
              </c:strCache>
            </c:strRef>
          </c:tx>
          <c:spPr>
            <a:solidFill>
              <a:srgbClr val="4F7ACA"/>
            </a:solidFill>
          </c:spPr>
          <c:invertIfNegative val="0"/>
          <c:cat>
            <c:strRef>
              <c:f>'Chart 28'!$B$62:$B$67</c:f>
              <c:strCache>
                <c:ptCount val="6"/>
                <c:pt idx="0">
                  <c:v>Cablevision (Cable)</c:v>
                </c:pt>
                <c:pt idx="1">
                  <c:v>Charter (Cable)</c:v>
                </c:pt>
                <c:pt idx="2">
                  <c:v>Comcast (Cable)</c:v>
                </c:pt>
                <c:pt idx="3">
                  <c:v>Cox (Cable)</c:v>
                </c:pt>
                <c:pt idx="4">
                  <c:v>Mediacom (Cable)</c:v>
                </c:pt>
                <c:pt idx="5">
                  <c:v>TWC (Cable)</c:v>
                </c:pt>
              </c:strCache>
            </c:strRef>
          </c:cat>
          <c:val>
            <c:numRef>
              <c:f>'Chart 28'!$F$62:$F$67</c:f>
              <c:numCache>
                <c:formatCode>General</c:formatCode>
                <c:ptCount val="6"/>
                <c:pt idx="0">
                  <c:v>15</c:v>
                </c:pt>
                <c:pt idx="1">
                  <c:v>30</c:v>
                </c:pt>
                <c:pt idx="2">
                  <c:v>50</c:v>
                </c:pt>
                <c:pt idx="3">
                  <c:v>50</c:v>
                </c:pt>
                <c:pt idx="4">
                  <c:v>15</c:v>
                </c:pt>
                <c:pt idx="5">
                  <c:v>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D81D-4CF8-80FA-700221668538}"/>
            </c:ext>
          </c:extLst>
        </c:ser>
        <c:ser>
          <c:idx val="4"/>
          <c:order val="4"/>
          <c:tx>
            <c:strRef>
              <c:f>'Chart 28'!$G$55</c:f>
              <c:strCache>
                <c:ptCount val="1"/>
                <c:pt idx="0">
                  <c:v>Sep 2014</c:v>
                </c:pt>
              </c:strCache>
            </c:strRef>
          </c:tx>
          <c:spPr>
            <a:solidFill>
              <a:srgbClr val="285BBD"/>
            </a:solidFill>
          </c:spPr>
          <c:invertIfNegative val="0"/>
          <c:cat>
            <c:strRef>
              <c:f>'Chart 28'!$B$62:$B$67</c:f>
              <c:strCache>
                <c:ptCount val="6"/>
                <c:pt idx="0">
                  <c:v>Cablevision (Cable)</c:v>
                </c:pt>
                <c:pt idx="1">
                  <c:v>Charter (Cable)</c:v>
                </c:pt>
                <c:pt idx="2">
                  <c:v>Comcast (Cable)</c:v>
                </c:pt>
                <c:pt idx="3">
                  <c:v>Cox (Cable)</c:v>
                </c:pt>
                <c:pt idx="4">
                  <c:v>Mediacom (Cable)</c:v>
                </c:pt>
                <c:pt idx="5">
                  <c:v>TWC (Cable)</c:v>
                </c:pt>
              </c:strCache>
            </c:strRef>
          </c:cat>
          <c:val>
            <c:numRef>
              <c:f>'Chart 28'!$G$62:$G$67</c:f>
              <c:numCache>
                <c:formatCode>General</c:formatCode>
                <c:ptCount val="6"/>
                <c:pt idx="0">
                  <c:v>101</c:v>
                </c:pt>
                <c:pt idx="1">
                  <c:v>100</c:v>
                </c:pt>
                <c:pt idx="2">
                  <c:v>105</c:v>
                </c:pt>
                <c:pt idx="3">
                  <c:v>100</c:v>
                </c:pt>
                <c:pt idx="4">
                  <c:v>50</c:v>
                </c:pt>
                <c:pt idx="5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D81D-4CF8-80FA-700221668538}"/>
            </c:ext>
          </c:extLst>
        </c:ser>
        <c:ser>
          <c:idx val="5"/>
          <c:order val="5"/>
          <c:tx>
            <c:strRef>
              <c:f>'Chart 28'!$H$55</c:f>
              <c:strCache>
                <c:ptCount val="1"/>
                <c:pt idx="0">
                  <c:v>Sep 2015</c:v>
                </c:pt>
              </c:strCache>
            </c:strRef>
          </c:tx>
          <c:spPr>
            <a:solidFill>
              <a:srgbClr val="003BB0"/>
            </a:solidFill>
          </c:spPr>
          <c:invertIfNegative val="0"/>
          <c:cat>
            <c:strRef>
              <c:f>'Chart 28'!$B$62:$B$67</c:f>
              <c:strCache>
                <c:ptCount val="6"/>
                <c:pt idx="0">
                  <c:v>Cablevision (Cable)</c:v>
                </c:pt>
                <c:pt idx="1">
                  <c:v>Charter (Cable)</c:v>
                </c:pt>
                <c:pt idx="2">
                  <c:v>Comcast (Cable)</c:v>
                </c:pt>
                <c:pt idx="3">
                  <c:v>Cox (Cable)</c:v>
                </c:pt>
                <c:pt idx="4">
                  <c:v>Mediacom (Cable)</c:v>
                </c:pt>
                <c:pt idx="5">
                  <c:v>TWC (Cable)</c:v>
                </c:pt>
              </c:strCache>
            </c:strRef>
          </c:cat>
          <c:val>
            <c:numRef>
              <c:f>'Chart 28'!$H$62:$H$67</c:f>
              <c:numCache>
                <c:formatCode>General</c:formatCode>
                <c:ptCount val="6"/>
                <c:pt idx="0">
                  <c:v>101</c:v>
                </c:pt>
                <c:pt idx="1">
                  <c:v>100</c:v>
                </c:pt>
                <c:pt idx="2">
                  <c:v>150</c:v>
                </c:pt>
                <c:pt idx="3">
                  <c:v>100</c:v>
                </c:pt>
                <c:pt idx="4">
                  <c:v>100</c:v>
                </c:pt>
                <c:pt idx="5">
                  <c:v>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D81D-4CF8-80FA-7002216685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329832"/>
        <c:axId val="178330224"/>
      </c:barChart>
      <c:catAx>
        <c:axId val="1783298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8330224"/>
        <c:crosses val="autoZero"/>
        <c:auto val="1"/>
        <c:lblAlgn val="ctr"/>
        <c:lblOffset val="100"/>
        <c:noMultiLvlLbl val="0"/>
      </c:catAx>
      <c:valAx>
        <c:axId val="1783302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Adverised</a:t>
                </a:r>
                <a:r>
                  <a:rPr lang="en-US" baseline="0"/>
                  <a:t> throughput (Mbps)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832983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0965718211399E-2"/>
          <c:y val="0.10276655794594713"/>
          <c:w val="0.91812003091450312"/>
          <c:h val="0.5437423904101539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'Chart 28'!$C$55</c:f>
              <c:strCache>
                <c:ptCount val="1"/>
                <c:pt idx="0">
                  <c:v>Mar 2011</c:v>
                </c:pt>
              </c:strCache>
            </c:strRef>
          </c:tx>
          <c:spPr>
            <a:solidFill>
              <a:srgbClr val="C6D9F1"/>
            </a:solidFill>
          </c:spPr>
          <c:invertIfNegative val="0"/>
          <c:cat>
            <c:strRef>
              <c:f>'Chart 28'!$B$68:$B$69</c:f>
              <c:strCache>
                <c:ptCount val="2"/>
                <c:pt idx="0">
                  <c:v>Frontier (Fiber)</c:v>
                </c:pt>
                <c:pt idx="1">
                  <c:v>Verizon (Fiber)</c:v>
                </c:pt>
              </c:strCache>
            </c:strRef>
          </c:cat>
          <c:val>
            <c:numRef>
              <c:f>'Chart 28'!$C$68:$C$69</c:f>
              <c:numCache>
                <c:formatCode>General</c:formatCode>
                <c:ptCount val="2"/>
                <c:pt idx="1">
                  <c:v>35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14E-4723-B530-EAD22200565A}"/>
            </c:ext>
          </c:extLst>
        </c:ser>
        <c:ser>
          <c:idx val="1"/>
          <c:order val="1"/>
          <c:tx>
            <c:strRef>
              <c:f>'Chart 28'!$D$55</c:f>
              <c:strCache>
                <c:ptCount val="1"/>
                <c:pt idx="0">
                  <c:v>Apr 2012</c:v>
                </c:pt>
              </c:strCache>
            </c:strRef>
          </c:tx>
          <c:spPr>
            <a:solidFill>
              <a:srgbClr val="9FB9E4"/>
            </a:solidFill>
          </c:spPr>
          <c:invertIfNegative val="0"/>
          <c:cat>
            <c:strRef>
              <c:f>'Chart 28'!$B$68:$B$69</c:f>
              <c:strCache>
                <c:ptCount val="2"/>
                <c:pt idx="0">
                  <c:v>Frontier (Fiber)</c:v>
                </c:pt>
                <c:pt idx="1">
                  <c:v>Verizon (Fiber)</c:v>
                </c:pt>
              </c:strCache>
            </c:strRef>
          </c:cat>
          <c:val>
            <c:numRef>
              <c:f>'Chart 28'!$D$68:$D$69</c:f>
              <c:numCache>
                <c:formatCode>General</c:formatCode>
                <c:ptCount val="2"/>
                <c:pt idx="0">
                  <c:v>25</c:v>
                </c:pt>
                <c:pt idx="1">
                  <c:v>35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514E-4723-B530-EAD22200565A}"/>
            </c:ext>
          </c:extLst>
        </c:ser>
        <c:ser>
          <c:idx val="2"/>
          <c:order val="2"/>
          <c:tx>
            <c:strRef>
              <c:f>'Chart 28'!$E$55</c:f>
              <c:strCache>
                <c:ptCount val="1"/>
                <c:pt idx="0">
                  <c:v>Sep 2012</c:v>
                </c:pt>
              </c:strCache>
            </c:strRef>
          </c:tx>
          <c:spPr>
            <a:solidFill>
              <a:srgbClr val="779AD7"/>
            </a:solidFill>
          </c:spPr>
          <c:invertIfNegative val="0"/>
          <c:cat>
            <c:strRef>
              <c:f>'Chart 28'!$B$68:$B$69</c:f>
              <c:strCache>
                <c:ptCount val="2"/>
                <c:pt idx="0">
                  <c:v>Frontier (Fiber)</c:v>
                </c:pt>
                <c:pt idx="1">
                  <c:v>Verizon (Fiber)</c:v>
                </c:pt>
              </c:strCache>
            </c:strRef>
          </c:cat>
          <c:val>
            <c:numRef>
              <c:f>'Chart 28'!$E$68:$E$69</c:f>
              <c:numCache>
                <c:formatCode>General</c:formatCode>
                <c:ptCount val="2"/>
                <c:pt idx="0">
                  <c:v>25</c:v>
                </c:pt>
                <c:pt idx="1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514E-4723-B530-EAD22200565A}"/>
            </c:ext>
          </c:extLst>
        </c:ser>
        <c:ser>
          <c:idx val="3"/>
          <c:order val="3"/>
          <c:tx>
            <c:strRef>
              <c:f>'Chart 28'!$F$55</c:f>
              <c:strCache>
                <c:ptCount val="1"/>
                <c:pt idx="0">
                  <c:v>Sep 2013</c:v>
                </c:pt>
              </c:strCache>
            </c:strRef>
          </c:tx>
          <c:spPr>
            <a:solidFill>
              <a:srgbClr val="4F7ACA"/>
            </a:solidFill>
          </c:spPr>
          <c:invertIfNegative val="0"/>
          <c:cat>
            <c:strRef>
              <c:f>'Chart 28'!$B$68:$B$69</c:f>
              <c:strCache>
                <c:ptCount val="2"/>
                <c:pt idx="0">
                  <c:v>Frontier (Fiber)</c:v>
                </c:pt>
                <c:pt idx="1">
                  <c:v>Verizon (Fiber)</c:v>
                </c:pt>
              </c:strCache>
            </c:strRef>
          </c:cat>
          <c:val>
            <c:numRef>
              <c:f>'Chart 28'!$F$68:$F$69</c:f>
              <c:numCache>
                <c:formatCode>General</c:formatCode>
                <c:ptCount val="2"/>
                <c:pt idx="0">
                  <c:v>25</c:v>
                </c:pt>
                <c:pt idx="1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514E-4723-B530-EAD22200565A}"/>
            </c:ext>
          </c:extLst>
        </c:ser>
        <c:ser>
          <c:idx val="4"/>
          <c:order val="4"/>
          <c:tx>
            <c:strRef>
              <c:f>'Chart 28'!$G$55</c:f>
              <c:strCache>
                <c:ptCount val="1"/>
                <c:pt idx="0">
                  <c:v>Sep 2014</c:v>
                </c:pt>
              </c:strCache>
            </c:strRef>
          </c:tx>
          <c:spPr>
            <a:solidFill>
              <a:srgbClr val="285BBD"/>
            </a:solidFill>
          </c:spPr>
          <c:invertIfNegative val="0"/>
          <c:cat>
            <c:strRef>
              <c:f>'Chart 28'!$B$68:$B$69</c:f>
              <c:strCache>
                <c:ptCount val="2"/>
                <c:pt idx="0">
                  <c:v>Frontier (Fiber)</c:v>
                </c:pt>
                <c:pt idx="1">
                  <c:v>Verizon (Fiber)</c:v>
                </c:pt>
              </c:strCache>
            </c:strRef>
          </c:cat>
          <c:val>
            <c:numRef>
              <c:f>'Chart 28'!$G$68:$G$69</c:f>
              <c:numCache>
                <c:formatCode>General</c:formatCode>
                <c:ptCount val="2"/>
                <c:pt idx="0">
                  <c:v>25</c:v>
                </c:pt>
                <c:pt idx="1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514E-4723-B530-EAD22200565A}"/>
            </c:ext>
          </c:extLst>
        </c:ser>
        <c:ser>
          <c:idx val="5"/>
          <c:order val="5"/>
          <c:tx>
            <c:strRef>
              <c:f>'Chart 28'!$H$55</c:f>
              <c:strCache>
                <c:ptCount val="1"/>
                <c:pt idx="0">
                  <c:v>Sep 2015</c:v>
                </c:pt>
              </c:strCache>
            </c:strRef>
          </c:tx>
          <c:spPr>
            <a:solidFill>
              <a:srgbClr val="003BB0"/>
            </a:solidFill>
          </c:spPr>
          <c:invertIfNegative val="0"/>
          <c:cat>
            <c:strRef>
              <c:f>'Chart 28'!$B$68:$B$69</c:f>
              <c:strCache>
                <c:ptCount val="2"/>
                <c:pt idx="0">
                  <c:v>Frontier (Fiber)</c:v>
                </c:pt>
                <c:pt idx="1">
                  <c:v>Verizon (Fiber)</c:v>
                </c:pt>
              </c:strCache>
            </c:strRef>
          </c:cat>
          <c:val>
            <c:numRef>
              <c:f>'Chart 28'!$H$68:$H$69</c:f>
              <c:numCache>
                <c:formatCode>General</c:formatCode>
                <c:ptCount val="2"/>
                <c:pt idx="0">
                  <c:v>30</c:v>
                </c:pt>
                <c:pt idx="1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514E-4723-B530-EAD2220056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565808"/>
        <c:axId val="178566200"/>
      </c:barChart>
      <c:catAx>
        <c:axId val="178565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8566200"/>
        <c:crosses val="autoZero"/>
        <c:auto val="1"/>
        <c:lblAlgn val="ctr"/>
        <c:lblOffset val="100"/>
        <c:noMultiLvlLbl val="0"/>
      </c:catAx>
      <c:valAx>
        <c:axId val="1785662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Adverised</a:t>
                </a:r>
                <a:r>
                  <a:rPr lang="en-US" baseline="0"/>
                  <a:t> throughput (Mbps)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856580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0965718211399E-2"/>
          <c:y val="0.10276655794594713"/>
          <c:w val="0.91812003091450312"/>
          <c:h val="0.5437423904101539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'Chart 28'!$C$55</c:f>
              <c:strCache>
                <c:ptCount val="1"/>
                <c:pt idx="0">
                  <c:v>Mar 2011</c:v>
                </c:pt>
              </c:strCache>
            </c:strRef>
          </c:tx>
          <c:spPr>
            <a:solidFill>
              <a:srgbClr val="0066FF"/>
            </a:solidFill>
          </c:spPr>
          <c:invertIfNegative val="0"/>
          <c:cat>
            <c:strRef>
              <c:f>'Chart 28'!$B$70:$B$71</c:f>
              <c:strCache>
                <c:ptCount val="2"/>
                <c:pt idx="0">
                  <c:v>Hughes (Sat)</c:v>
                </c:pt>
                <c:pt idx="1">
                  <c:v>ViaSat (Sat)</c:v>
                </c:pt>
              </c:strCache>
            </c:strRef>
          </c:cat>
          <c:val>
            <c:numRef>
              <c:f>'Chart 28'!$C$70:$C$71</c:f>
              <c:numCache>
                <c:formatCode>General</c:formatCode>
                <c:ptCount val="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BE-4335-977C-D85C785E4B9B}"/>
            </c:ext>
          </c:extLst>
        </c:ser>
        <c:ser>
          <c:idx val="1"/>
          <c:order val="1"/>
          <c:tx>
            <c:strRef>
              <c:f>'Chart 28'!$D$55</c:f>
              <c:strCache>
                <c:ptCount val="1"/>
                <c:pt idx="0">
                  <c:v>Apr 2012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strRef>
              <c:f>'Chart 28'!$B$70:$B$71</c:f>
              <c:strCache>
                <c:ptCount val="2"/>
                <c:pt idx="0">
                  <c:v>Hughes (Sat)</c:v>
                </c:pt>
                <c:pt idx="1">
                  <c:v>ViaSat (Sat)</c:v>
                </c:pt>
              </c:strCache>
            </c:strRef>
          </c:cat>
          <c:val>
            <c:numRef>
              <c:f>'Chart 28'!$D$70:$D$71</c:f>
              <c:numCache>
                <c:formatCode>General</c:formatCode>
                <c:ptCount val="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BE-4335-977C-D85C785E4B9B}"/>
            </c:ext>
          </c:extLst>
        </c:ser>
        <c:ser>
          <c:idx val="2"/>
          <c:order val="2"/>
          <c:tx>
            <c:strRef>
              <c:f>'Chart 28'!$E$55</c:f>
              <c:strCache>
                <c:ptCount val="1"/>
                <c:pt idx="0">
                  <c:v>Sep 2012</c:v>
                </c:pt>
              </c:strCache>
            </c:strRef>
          </c:tx>
          <c:spPr>
            <a:solidFill>
              <a:srgbClr val="779AD7"/>
            </a:solidFill>
          </c:spPr>
          <c:invertIfNegative val="0"/>
          <c:cat>
            <c:strRef>
              <c:f>'Chart 28'!$B$70:$B$71</c:f>
              <c:strCache>
                <c:ptCount val="2"/>
                <c:pt idx="0">
                  <c:v>Hughes (Sat)</c:v>
                </c:pt>
                <c:pt idx="1">
                  <c:v>ViaSat (Sat)</c:v>
                </c:pt>
              </c:strCache>
            </c:strRef>
          </c:cat>
          <c:val>
            <c:numRef>
              <c:f>'Chart 28'!$E$70:$E$71</c:f>
              <c:numCache>
                <c:formatCode>General</c:formatCode>
                <c:ptCount val="2"/>
                <c:pt idx="1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1FBE-4335-977C-D85C785E4B9B}"/>
            </c:ext>
          </c:extLst>
        </c:ser>
        <c:ser>
          <c:idx val="3"/>
          <c:order val="3"/>
          <c:tx>
            <c:strRef>
              <c:f>'Chart 28'!$F$55</c:f>
              <c:strCache>
                <c:ptCount val="1"/>
                <c:pt idx="0">
                  <c:v>Sep 2013</c:v>
                </c:pt>
              </c:strCache>
            </c:strRef>
          </c:tx>
          <c:spPr>
            <a:solidFill>
              <a:srgbClr val="4F7ACA"/>
            </a:solidFill>
          </c:spPr>
          <c:invertIfNegative val="0"/>
          <c:cat>
            <c:strRef>
              <c:f>'Chart 28'!$B$70:$B$71</c:f>
              <c:strCache>
                <c:ptCount val="2"/>
                <c:pt idx="0">
                  <c:v>Hughes (Sat)</c:v>
                </c:pt>
                <c:pt idx="1">
                  <c:v>ViaSat (Sat)</c:v>
                </c:pt>
              </c:strCache>
            </c:strRef>
          </c:cat>
          <c:val>
            <c:numRef>
              <c:f>'Chart 28'!$F$70:$F$71</c:f>
              <c:numCache>
                <c:formatCode>General</c:formatCode>
                <c:ptCount val="2"/>
                <c:pt idx="1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1FBE-4335-977C-D85C785E4B9B}"/>
            </c:ext>
          </c:extLst>
        </c:ser>
        <c:ser>
          <c:idx val="4"/>
          <c:order val="4"/>
          <c:tx>
            <c:strRef>
              <c:f>'Chart 28'!$G$55</c:f>
              <c:strCache>
                <c:ptCount val="1"/>
                <c:pt idx="0">
                  <c:v>Sep 2014</c:v>
                </c:pt>
              </c:strCache>
            </c:strRef>
          </c:tx>
          <c:spPr>
            <a:solidFill>
              <a:srgbClr val="285BBD"/>
            </a:solidFill>
          </c:spPr>
          <c:invertIfNegative val="0"/>
          <c:cat>
            <c:strRef>
              <c:f>'Chart 28'!$B$70:$B$71</c:f>
              <c:strCache>
                <c:ptCount val="2"/>
                <c:pt idx="0">
                  <c:v>Hughes (Sat)</c:v>
                </c:pt>
                <c:pt idx="1">
                  <c:v>ViaSat (Sat)</c:v>
                </c:pt>
              </c:strCache>
            </c:strRef>
          </c:cat>
          <c:val>
            <c:numRef>
              <c:f>'Chart 28'!$G$70:$G$71</c:f>
              <c:numCache>
                <c:formatCode>General</c:formatCode>
                <c:ptCount val="2"/>
                <c:pt idx="0">
                  <c:v>10</c:v>
                </c:pt>
                <c:pt idx="1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1FBE-4335-977C-D85C785E4B9B}"/>
            </c:ext>
          </c:extLst>
        </c:ser>
        <c:ser>
          <c:idx val="5"/>
          <c:order val="5"/>
          <c:tx>
            <c:strRef>
              <c:f>'Chart 28'!$H$55</c:f>
              <c:strCache>
                <c:ptCount val="1"/>
                <c:pt idx="0">
                  <c:v>Sep 2015</c:v>
                </c:pt>
              </c:strCache>
            </c:strRef>
          </c:tx>
          <c:spPr>
            <a:solidFill>
              <a:srgbClr val="003BB0"/>
            </a:solidFill>
          </c:spPr>
          <c:invertIfNegative val="0"/>
          <c:cat>
            <c:strRef>
              <c:f>'Chart 28'!$B$70:$B$71</c:f>
              <c:strCache>
                <c:ptCount val="2"/>
                <c:pt idx="0">
                  <c:v>Hughes (Sat)</c:v>
                </c:pt>
                <c:pt idx="1">
                  <c:v>ViaSat (Sat)</c:v>
                </c:pt>
              </c:strCache>
            </c:strRef>
          </c:cat>
          <c:val>
            <c:numRef>
              <c:f>'Chart 28'!$H$70:$H$71</c:f>
              <c:numCache>
                <c:formatCode>General</c:formatCode>
                <c:ptCount val="2"/>
                <c:pt idx="0">
                  <c:v>10</c:v>
                </c:pt>
                <c:pt idx="1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1FBE-4335-977C-D85C785E4B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566984"/>
        <c:axId val="178567376"/>
      </c:barChart>
      <c:catAx>
        <c:axId val="178566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8567376"/>
        <c:crosses val="autoZero"/>
        <c:auto val="1"/>
        <c:lblAlgn val="ctr"/>
        <c:lblOffset val="100"/>
        <c:noMultiLvlLbl val="0"/>
      </c:catAx>
      <c:valAx>
        <c:axId val="1785673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Adverised</a:t>
                </a:r>
                <a:r>
                  <a:rPr lang="en-US" baseline="0"/>
                  <a:t> throughput (Mbps)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856698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0965718211399E-2"/>
          <c:y val="0.10276655794594713"/>
          <c:w val="0.91812003091450312"/>
          <c:h val="0.5437423904101539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'Chart 28'!$C$75</c:f>
              <c:strCache>
                <c:ptCount val="1"/>
                <c:pt idx="0">
                  <c:v>Mar 2011</c:v>
                </c:pt>
              </c:strCache>
            </c:strRef>
          </c:tx>
          <c:spPr>
            <a:solidFill>
              <a:srgbClr val="E9CAB0"/>
            </a:solidFill>
          </c:spPr>
          <c:invertIfNegative val="0"/>
          <c:cat>
            <c:strRef>
              <c:f>'Chart 28'!$B$82:$B$87</c:f>
              <c:strCache>
                <c:ptCount val="6"/>
                <c:pt idx="0">
                  <c:v>Cablevision (Cable)</c:v>
                </c:pt>
                <c:pt idx="1">
                  <c:v>Charter (Cable)</c:v>
                </c:pt>
                <c:pt idx="2">
                  <c:v>Comcast (Cable)</c:v>
                </c:pt>
                <c:pt idx="3">
                  <c:v>Cox (Cable)</c:v>
                </c:pt>
                <c:pt idx="4">
                  <c:v>Mediacom (Cable)</c:v>
                </c:pt>
                <c:pt idx="5">
                  <c:v>TWC (Cable)</c:v>
                </c:pt>
              </c:strCache>
            </c:strRef>
          </c:cat>
          <c:val>
            <c:numRef>
              <c:f>'Chart 28'!$C$82:$C$87</c:f>
              <c:numCache>
                <c:formatCode>General</c:formatCode>
                <c:ptCount val="6"/>
                <c:pt idx="0">
                  <c:v>5</c:v>
                </c:pt>
                <c:pt idx="1">
                  <c:v>3</c:v>
                </c:pt>
                <c:pt idx="2">
                  <c:v>5</c:v>
                </c:pt>
                <c:pt idx="3">
                  <c:v>4</c:v>
                </c:pt>
                <c:pt idx="4">
                  <c:v>1</c:v>
                </c:pt>
                <c:pt idx="5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042-4856-A384-541C4D948790}"/>
            </c:ext>
          </c:extLst>
        </c:ser>
        <c:ser>
          <c:idx val="1"/>
          <c:order val="1"/>
          <c:tx>
            <c:strRef>
              <c:f>'Chart 28'!$D$75</c:f>
              <c:strCache>
                <c:ptCount val="1"/>
                <c:pt idx="0">
                  <c:v>Apr 2012</c:v>
                </c:pt>
              </c:strCache>
            </c:strRef>
          </c:tx>
          <c:spPr>
            <a:solidFill>
              <a:srgbClr val="E9CAB0"/>
            </a:solidFill>
          </c:spPr>
          <c:invertIfNegative val="0"/>
          <c:cat>
            <c:strRef>
              <c:f>'Chart 28'!$B$82:$B$87</c:f>
              <c:strCache>
                <c:ptCount val="6"/>
                <c:pt idx="0">
                  <c:v>Cablevision (Cable)</c:v>
                </c:pt>
                <c:pt idx="1">
                  <c:v>Charter (Cable)</c:v>
                </c:pt>
                <c:pt idx="2">
                  <c:v>Comcast (Cable)</c:v>
                </c:pt>
                <c:pt idx="3">
                  <c:v>Cox (Cable)</c:v>
                </c:pt>
                <c:pt idx="4">
                  <c:v>Mediacom (Cable)</c:v>
                </c:pt>
                <c:pt idx="5">
                  <c:v>TWC (Cable)</c:v>
                </c:pt>
              </c:strCache>
            </c:strRef>
          </c:cat>
          <c:val>
            <c:numRef>
              <c:f>'Chart 28'!$D$82:$D$87</c:f>
              <c:numCache>
                <c:formatCode>General</c:formatCode>
                <c:ptCount val="6"/>
                <c:pt idx="0">
                  <c:v>8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2</c:v>
                </c:pt>
                <c:pt idx="5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042-4856-A384-541C4D948790}"/>
            </c:ext>
          </c:extLst>
        </c:ser>
        <c:ser>
          <c:idx val="2"/>
          <c:order val="2"/>
          <c:tx>
            <c:strRef>
              <c:f>'Chart 28'!$E$75</c:f>
              <c:strCache>
                <c:ptCount val="1"/>
                <c:pt idx="0">
                  <c:v>Sep 2012</c:v>
                </c:pt>
              </c:strCache>
            </c:strRef>
          </c:tx>
          <c:spPr>
            <a:solidFill>
              <a:srgbClr val="D5A986"/>
            </a:solidFill>
          </c:spPr>
          <c:invertIfNegative val="0"/>
          <c:cat>
            <c:strRef>
              <c:f>'Chart 28'!$B$82:$B$87</c:f>
              <c:strCache>
                <c:ptCount val="6"/>
                <c:pt idx="0">
                  <c:v>Cablevision (Cable)</c:v>
                </c:pt>
                <c:pt idx="1">
                  <c:v>Charter (Cable)</c:v>
                </c:pt>
                <c:pt idx="2">
                  <c:v>Comcast (Cable)</c:v>
                </c:pt>
                <c:pt idx="3">
                  <c:v>Cox (Cable)</c:v>
                </c:pt>
                <c:pt idx="4">
                  <c:v>Mediacom (Cable)</c:v>
                </c:pt>
                <c:pt idx="5">
                  <c:v>TWC (Cable)</c:v>
                </c:pt>
              </c:strCache>
            </c:strRef>
          </c:cat>
          <c:val>
            <c:numRef>
              <c:f>'Chart 28'!$E$82:$E$87</c:f>
              <c:numCache>
                <c:formatCode>General</c:formatCode>
                <c:ptCount val="6"/>
                <c:pt idx="0">
                  <c:v>8</c:v>
                </c:pt>
                <c:pt idx="1">
                  <c:v>4</c:v>
                </c:pt>
                <c:pt idx="2">
                  <c:v>10</c:v>
                </c:pt>
                <c:pt idx="3">
                  <c:v>5</c:v>
                </c:pt>
                <c:pt idx="4">
                  <c:v>1</c:v>
                </c:pt>
                <c:pt idx="5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F042-4856-A384-541C4D948790}"/>
            </c:ext>
          </c:extLst>
        </c:ser>
        <c:ser>
          <c:idx val="3"/>
          <c:order val="3"/>
          <c:tx>
            <c:strRef>
              <c:f>'Chart 28'!$F$75</c:f>
              <c:strCache>
                <c:ptCount val="1"/>
                <c:pt idx="0">
                  <c:v>Sep 2013</c:v>
                </c:pt>
              </c:strCache>
            </c:strRef>
          </c:tx>
          <c:spPr>
            <a:solidFill>
              <a:srgbClr val="C0895B"/>
            </a:solidFill>
          </c:spPr>
          <c:invertIfNegative val="0"/>
          <c:cat>
            <c:strRef>
              <c:f>'Chart 28'!$B$82:$B$87</c:f>
              <c:strCache>
                <c:ptCount val="6"/>
                <c:pt idx="0">
                  <c:v>Cablevision (Cable)</c:v>
                </c:pt>
                <c:pt idx="1">
                  <c:v>Charter (Cable)</c:v>
                </c:pt>
                <c:pt idx="2">
                  <c:v>Comcast (Cable)</c:v>
                </c:pt>
                <c:pt idx="3">
                  <c:v>Cox (Cable)</c:v>
                </c:pt>
                <c:pt idx="4">
                  <c:v>Mediacom (Cable)</c:v>
                </c:pt>
                <c:pt idx="5">
                  <c:v>TWC (Cable)</c:v>
                </c:pt>
              </c:strCache>
            </c:strRef>
          </c:cat>
          <c:val>
            <c:numRef>
              <c:f>'Chart 28'!$F$82:$F$87</c:f>
              <c:numCache>
                <c:formatCode>General</c:formatCode>
                <c:ptCount val="6"/>
                <c:pt idx="0">
                  <c:v>5</c:v>
                </c:pt>
                <c:pt idx="1">
                  <c:v>4</c:v>
                </c:pt>
                <c:pt idx="2">
                  <c:v>10</c:v>
                </c:pt>
                <c:pt idx="3">
                  <c:v>10</c:v>
                </c:pt>
                <c:pt idx="4">
                  <c:v>1</c:v>
                </c:pt>
                <c:pt idx="5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F042-4856-A384-541C4D948790}"/>
            </c:ext>
          </c:extLst>
        </c:ser>
        <c:ser>
          <c:idx val="4"/>
          <c:order val="4"/>
          <c:tx>
            <c:strRef>
              <c:f>'Chart 28'!$G$75</c:f>
              <c:strCache>
                <c:ptCount val="1"/>
                <c:pt idx="0">
                  <c:v>Sep 2014</c:v>
                </c:pt>
              </c:strCache>
            </c:strRef>
          </c:tx>
          <c:spPr>
            <a:solidFill>
              <a:srgbClr val="AC6D31"/>
            </a:solidFill>
          </c:spPr>
          <c:invertIfNegative val="0"/>
          <c:cat>
            <c:strRef>
              <c:f>'Chart 28'!$B$82:$B$87</c:f>
              <c:strCache>
                <c:ptCount val="6"/>
                <c:pt idx="0">
                  <c:v>Cablevision (Cable)</c:v>
                </c:pt>
                <c:pt idx="1">
                  <c:v>Charter (Cable)</c:v>
                </c:pt>
                <c:pt idx="2">
                  <c:v>Comcast (Cable)</c:v>
                </c:pt>
                <c:pt idx="3">
                  <c:v>Cox (Cable)</c:v>
                </c:pt>
                <c:pt idx="4">
                  <c:v>Mediacom (Cable)</c:v>
                </c:pt>
                <c:pt idx="5">
                  <c:v>TWC (Cable)</c:v>
                </c:pt>
              </c:strCache>
            </c:strRef>
          </c:cat>
          <c:val>
            <c:numRef>
              <c:f>'Chart 28'!$G$82:$G$87</c:f>
              <c:numCache>
                <c:formatCode>General</c:formatCode>
                <c:ptCount val="6"/>
                <c:pt idx="0">
                  <c:v>35</c:v>
                </c:pt>
                <c:pt idx="1">
                  <c:v>4</c:v>
                </c:pt>
                <c:pt idx="2">
                  <c:v>20</c:v>
                </c:pt>
                <c:pt idx="3">
                  <c:v>10</c:v>
                </c:pt>
                <c:pt idx="4">
                  <c:v>10</c:v>
                </c:pt>
                <c:pt idx="5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F042-4856-A384-541C4D948790}"/>
            </c:ext>
          </c:extLst>
        </c:ser>
        <c:ser>
          <c:idx val="5"/>
          <c:order val="5"/>
          <c:tx>
            <c:strRef>
              <c:f>'Chart 28'!$H$75</c:f>
              <c:strCache>
                <c:ptCount val="1"/>
                <c:pt idx="0">
                  <c:v>Sep 2015</c:v>
                </c:pt>
              </c:strCache>
            </c:strRef>
          </c:tx>
          <c:spPr>
            <a:solidFill>
              <a:srgbClr val="984807"/>
            </a:solidFill>
          </c:spPr>
          <c:invertIfNegative val="0"/>
          <c:cat>
            <c:strRef>
              <c:f>'Chart 28'!$B$82:$B$87</c:f>
              <c:strCache>
                <c:ptCount val="6"/>
                <c:pt idx="0">
                  <c:v>Cablevision (Cable)</c:v>
                </c:pt>
                <c:pt idx="1">
                  <c:v>Charter (Cable)</c:v>
                </c:pt>
                <c:pt idx="2">
                  <c:v>Comcast (Cable)</c:v>
                </c:pt>
                <c:pt idx="3">
                  <c:v>Cox (Cable)</c:v>
                </c:pt>
                <c:pt idx="4">
                  <c:v>Mediacom (Cable)</c:v>
                </c:pt>
                <c:pt idx="5">
                  <c:v>TWC (Cable)</c:v>
                </c:pt>
              </c:strCache>
            </c:strRef>
          </c:cat>
          <c:val>
            <c:numRef>
              <c:f>'Chart 28'!$H$82:$H$87</c:f>
              <c:numCache>
                <c:formatCode>General</c:formatCode>
                <c:ptCount val="6"/>
                <c:pt idx="0">
                  <c:v>35</c:v>
                </c:pt>
                <c:pt idx="1">
                  <c:v>4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20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F042-4856-A384-541C4D9487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568160"/>
        <c:axId val="178568552"/>
      </c:barChart>
      <c:catAx>
        <c:axId val="1785681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8568552"/>
        <c:crosses val="autoZero"/>
        <c:auto val="1"/>
        <c:lblAlgn val="ctr"/>
        <c:lblOffset val="100"/>
        <c:noMultiLvlLbl val="0"/>
      </c:catAx>
      <c:valAx>
        <c:axId val="1785685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Adverised</a:t>
                </a:r>
                <a:r>
                  <a:rPr lang="en-US" baseline="0"/>
                  <a:t> throughput (Mbps)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85681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0965718211399E-2"/>
          <c:y val="0.10276655794594713"/>
          <c:w val="0.91812003091450312"/>
          <c:h val="0.5437423904101539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'Chart 28'!$C$75</c:f>
              <c:strCache>
                <c:ptCount val="1"/>
                <c:pt idx="0">
                  <c:v>Mar 2011</c:v>
                </c:pt>
              </c:strCache>
            </c:strRef>
          </c:tx>
          <c:spPr>
            <a:solidFill>
              <a:srgbClr val="FDEADA"/>
            </a:solidFill>
          </c:spPr>
          <c:invertIfNegative val="0"/>
          <c:cat>
            <c:strRef>
              <c:f>'Chart 28'!$B$88:$B$89</c:f>
              <c:strCache>
                <c:ptCount val="2"/>
                <c:pt idx="0">
                  <c:v>Frontier (Fiber)</c:v>
                </c:pt>
                <c:pt idx="1">
                  <c:v>Verizon (Fiber)</c:v>
                </c:pt>
              </c:strCache>
            </c:strRef>
          </c:cat>
          <c:val>
            <c:numRef>
              <c:f>'Chart 28'!$C$88:$C$89</c:f>
              <c:numCache>
                <c:formatCode>General</c:formatCode>
                <c:ptCount val="2"/>
                <c:pt idx="1">
                  <c:v>35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2B3-4D72-8199-EACCDD65A0E7}"/>
            </c:ext>
          </c:extLst>
        </c:ser>
        <c:ser>
          <c:idx val="1"/>
          <c:order val="1"/>
          <c:tx>
            <c:strRef>
              <c:f>'Chart 28'!$D$75</c:f>
              <c:strCache>
                <c:ptCount val="1"/>
                <c:pt idx="0">
                  <c:v>Apr 2012</c:v>
                </c:pt>
              </c:strCache>
            </c:strRef>
          </c:tx>
          <c:spPr>
            <a:solidFill>
              <a:srgbClr val="E9CAB0"/>
            </a:solidFill>
          </c:spPr>
          <c:invertIfNegative val="0"/>
          <c:cat>
            <c:strRef>
              <c:f>'Chart 28'!$B$88:$B$89</c:f>
              <c:strCache>
                <c:ptCount val="2"/>
                <c:pt idx="0">
                  <c:v>Frontier (Fiber)</c:v>
                </c:pt>
                <c:pt idx="1">
                  <c:v>Verizon (Fiber)</c:v>
                </c:pt>
              </c:strCache>
            </c:strRef>
          </c:cat>
          <c:val>
            <c:numRef>
              <c:f>'Chart 28'!$D$88:$D$89</c:f>
              <c:numCache>
                <c:formatCode>General</c:formatCode>
                <c:ptCount val="2"/>
                <c:pt idx="0">
                  <c:v>25</c:v>
                </c:pt>
                <c:pt idx="1">
                  <c:v>35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2B3-4D72-8199-EACCDD65A0E7}"/>
            </c:ext>
          </c:extLst>
        </c:ser>
        <c:ser>
          <c:idx val="2"/>
          <c:order val="2"/>
          <c:tx>
            <c:strRef>
              <c:f>'Chart 28'!$E$75</c:f>
              <c:strCache>
                <c:ptCount val="1"/>
                <c:pt idx="0">
                  <c:v>Sep 2012</c:v>
                </c:pt>
              </c:strCache>
            </c:strRef>
          </c:tx>
          <c:spPr>
            <a:solidFill>
              <a:srgbClr val="D5A986"/>
            </a:solidFill>
          </c:spPr>
          <c:invertIfNegative val="0"/>
          <c:cat>
            <c:strRef>
              <c:f>'Chart 28'!$B$88:$B$89</c:f>
              <c:strCache>
                <c:ptCount val="2"/>
                <c:pt idx="0">
                  <c:v>Frontier (Fiber)</c:v>
                </c:pt>
                <c:pt idx="1">
                  <c:v>Verizon (Fiber)</c:v>
                </c:pt>
              </c:strCache>
            </c:strRef>
          </c:cat>
          <c:val>
            <c:numRef>
              <c:f>'Chart 28'!$E$88:$E$89</c:f>
              <c:numCache>
                <c:formatCode>General</c:formatCode>
                <c:ptCount val="2"/>
                <c:pt idx="0">
                  <c:v>25</c:v>
                </c:pt>
                <c:pt idx="1">
                  <c:v>35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32B3-4D72-8199-EACCDD65A0E7}"/>
            </c:ext>
          </c:extLst>
        </c:ser>
        <c:ser>
          <c:idx val="3"/>
          <c:order val="3"/>
          <c:tx>
            <c:strRef>
              <c:f>'Chart 28'!$F$75</c:f>
              <c:strCache>
                <c:ptCount val="1"/>
                <c:pt idx="0">
                  <c:v>Sep 2013</c:v>
                </c:pt>
              </c:strCache>
            </c:strRef>
          </c:tx>
          <c:spPr>
            <a:solidFill>
              <a:srgbClr val="C0895B"/>
            </a:solidFill>
          </c:spPr>
          <c:invertIfNegative val="0"/>
          <c:cat>
            <c:strRef>
              <c:f>'Chart 28'!$B$88:$B$89</c:f>
              <c:strCache>
                <c:ptCount val="2"/>
                <c:pt idx="0">
                  <c:v>Frontier (Fiber)</c:v>
                </c:pt>
                <c:pt idx="1">
                  <c:v>Verizon (Fiber)</c:v>
                </c:pt>
              </c:strCache>
            </c:strRef>
          </c:cat>
          <c:val>
            <c:numRef>
              <c:f>'Chart 28'!$F$88:$F$89</c:f>
              <c:numCache>
                <c:formatCode>General</c:formatCode>
                <c:ptCount val="2"/>
                <c:pt idx="0">
                  <c:v>25</c:v>
                </c:pt>
                <c:pt idx="1">
                  <c:v>35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32B3-4D72-8199-EACCDD65A0E7}"/>
            </c:ext>
          </c:extLst>
        </c:ser>
        <c:ser>
          <c:idx val="4"/>
          <c:order val="4"/>
          <c:tx>
            <c:strRef>
              <c:f>'Chart 28'!$G$75</c:f>
              <c:strCache>
                <c:ptCount val="1"/>
                <c:pt idx="0">
                  <c:v>Sep 2014</c:v>
                </c:pt>
              </c:strCache>
            </c:strRef>
          </c:tx>
          <c:spPr>
            <a:solidFill>
              <a:srgbClr val="AC6D31"/>
            </a:solidFill>
          </c:spPr>
          <c:invertIfNegative val="0"/>
          <c:cat>
            <c:strRef>
              <c:f>'Chart 28'!$B$88:$B$89</c:f>
              <c:strCache>
                <c:ptCount val="2"/>
                <c:pt idx="0">
                  <c:v>Frontier (Fiber)</c:v>
                </c:pt>
                <c:pt idx="1">
                  <c:v>Verizon (Fiber)</c:v>
                </c:pt>
              </c:strCache>
            </c:strRef>
          </c:cat>
          <c:val>
            <c:numRef>
              <c:f>'Chart 28'!$G$88:$G$89</c:f>
              <c:numCache>
                <c:formatCode>General</c:formatCode>
                <c:ptCount val="2"/>
                <c:pt idx="0">
                  <c:v>25</c:v>
                </c:pt>
                <c:pt idx="1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32B3-4D72-8199-EACCDD65A0E7}"/>
            </c:ext>
          </c:extLst>
        </c:ser>
        <c:ser>
          <c:idx val="5"/>
          <c:order val="5"/>
          <c:tx>
            <c:strRef>
              <c:f>'Chart 28'!$H$75</c:f>
              <c:strCache>
                <c:ptCount val="1"/>
                <c:pt idx="0">
                  <c:v>Sep 2015</c:v>
                </c:pt>
              </c:strCache>
            </c:strRef>
          </c:tx>
          <c:spPr>
            <a:solidFill>
              <a:srgbClr val="984807"/>
            </a:solidFill>
          </c:spPr>
          <c:invertIfNegative val="0"/>
          <c:cat>
            <c:strRef>
              <c:f>'Chart 28'!$B$88:$B$89</c:f>
              <c:strCache>
                <c:ptCount val="2"/>
                <c:pt idx="0">
                  <c:v>Frontier (Fiber)</c:v>
                </c:pt>
                <c:pt idx="1">
                  <c:v>Verizon (Fiber)</c:v>
                </c:pt>
              </c:strCache>
            </c:strRef>
          </c:cat>
          <c:val>
            <c:numRef>
              <c:f>'Chart 28'!$H$88:$H$89</c:f>
              <c:numCache>
                <c:formatCode>General</c:formatCode>
                <c:ptCount val="2"/>
                <c:pt idx="0">
                  <c:v>10</c:v>
                </c:pt>
                <c:pt idx="1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32B3-4D72-8199-EACCDD65A0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569336"/>
        <c:axId val="178971576"/>
      </c:barChart>
      <c:catAx>
        <c:axId val="1785693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8971576"/>
        <c:crosses val="autoZero"/>
        <c:auto val="1"/>
        <c:lblAlgn val="ctr"/>
        <c:lblOffset val="100"/>
        <c:noMultiLvlLbl val="0"/>
      </c:catAx>
      <c:valAx>
        <c:axId val="1789715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Adverised</a:t>
                </a:r>
                <a:r>
                  <a:rPr lang="en-US" baseline="0"/>
                  <a:t> throughput (Mbps)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856933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0965718211399E-2"/>
          <c:y val="0.10276655794594713"/>
          <c:w val="0.91812003091450312"/>
          <c:h val="0.54374239041015393"/>
        </c:manualLayout>
      </c:layout>
      <c:barChart>
        <c:barDir val="col"/>
        <c:grouping val="clustered"/>
        <c:varyColors val="0"/>
        <c:ser>
          <c:idx val="5"/>
          <c:order val="0"/>
          <c:tx>
            <c:strRef>
              <c:f>'Chart 28'!$C$75</c:f>
              <c:strCache>
                <c:ptCount val="1"/>
                <c:pt idx="0">
                  <c:v>Mar 2011</c:v>
                </c:pt>
              </c:strCache>
            </c:strRef>
          </c:tx>
          <c:spPr>
            <a:solidFill>
              <a:srgbClr val="FDEADA"/>
            </a:solidFill>
          </c:spPr>
          <c:invertIfNegative val="0"/>
          <c:cat>
            <c:strRef>
              <c:f>'Chart 28'!$B$90:$B$91</c:f>
              <c:strCache>
                <c:ptCount val="2"/>
                <c:pt idx="0">
                  <c:v>Hughes (Sat)</c:v>
                </c:pt>
                <c:pt idx="1">
                  <c:v>ViaSat (Sat)</c:v>
                </c:pt>
              </c:strCache>
            </c:strRef>
          </c:cat>
          <c:val>
            <c:numRef>
              <c:f>'Chart 28'!$C$90:$C$91</c:f>
              <c:numCache>
                <c:formatCode>General</c:formatCode>
                <c:ptCount val="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7D4-4E87-A35A-34C7FAB1CF1A}"/>
            </c:ext>
          </c:extLst>
        </c:ser>
        <c:ser>
          <c:idx val="6"/>
          <c:order val="1"/>
          <c:tx>
            <c:strRef>
              <c:f>'Chart 28'!$D$75</c:f>
              <c:strCache>
                <c:ptCount val="1"/>
                <c:pt idx="0">
                  <c:v>Apr 2012</c:v>
                </c:pt>
              </c:strCache>
            </c:strRef>
          </c:tx>
          <c:spPr>
            <a:solidFill>
              <a:srgbClr val="E9CAB0"/>
            </a:solidFill>
          </c:spPr>
          <c:invertIfNegative val="0"/>
          <c:cat>
            <c:strRef>
              <c:f>'Chart 28'!$B$90:$B$91</c:f>
              <c:strCache>
                <c:ptCount val="2"/>
                <c:pt idx="0">
                  <c:v>Hughes (Sat)</c:v>
                </c:pt>
                <c:pt idx="1">
                  <c:v>ViaSat (Sat)</c:v>
                </c:pt>
              </c:strCache>
            </c:strRef>
          </c:cat>
          <c:val>
            <c:numRef>
              <c:f>'Chart 28'!$D$90:$D$91</c:f>
              <c:numCache>
                <c:formatCode>General</c:formatCode>
                <c:ptCount val="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D7D4-4E87-A35A-34C7FAB1CF1A}"/>
            </c:ext>
          </c:extLst>
        </c:ser>
        <c:ser>
          <c:idx val="7"/>
          <c:order val="2"/>
          <c:tx>
            <c:strRef>
              <c:f>'Chart 28'!$E$75</c:f>
              <c:strCache>
                <c:ptCount val="1"/>
                <c:pt idx="0">
                  <c:v>Sep 2012</c:v>
                </c:pt>
              </c:strCache>
            </c:strRef>
          </c:tx>
          <c:spPr>
            <a:solidFill>
              <a:srgbClr val="D5A986"/>
            </a:solidFill>
          </c:spPr>
          <c:invertIfNegative val="0"/>
          <c:cat>
            <c:strRef>
              <c:f>'Chart 28'!$B$90:$B$91</c:f>
              <c:strCache>
                <c:ptCount val="2"/>
                <c:pt idx="0">
                  <c:v>Hughes (Sat)</c:v>
                </c:pt>
                <c:pt idx="1">
                  <c:v>ViaSat (Sat)</c:v>
                </c:pt>
              </c:strCache>
            </c:strRef>
          </c:cat>
          <c:val>
            <c:numRef>
              <c:f>'Chart 28'!$E$90:$E$91</c:f>
              <c:numCache>
                <c:formatCode>General</c:formatCode>
                <c:ptCount val="2"/>
                <c:pt idx="1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D7D4-4E87-A35A-34C7FAB1CF1A}"/>
            </c:ext>
          </c:extLst>
        </c:ser>
        <c:ser>
          <c:idx val="8"/>
          <c:order val="3"/>
          <c:tx>
            <c:strRef>
              <c:f>'Chart 28'!$F$75</c:f>
              <c:strCache>
                <c:ptCount val="1"/>
                <c:pt idx="0">
                  <c:v>Sep 2013</c:v>
                </c:pt>
              </c:strCache>
            </c:strRef>
          </c:tx>
          <c:spPr>
            <a:solidFill>
              <a:srgbClr val="C0895B"/>
            </a:solidFill>
          </c:spPr>
          <c:invertIfNegative val="0"/>
          <c:cat>
            <c:strRef>
              <c:f>'Chart 28'!$B$90:$B$91</c:f>
              <c:strCache>
                <c:ptCount val="2"/>
                <c:pt idx="0">
                  <c:v>Hughes (Sat)</c:v>
                </c:pt>
                <c:pt idx="1">
                  <c:v>ViaSat (Sat)</c:v>
                </c:pt>
              </c:strCache>
            </c:strRef>
          </c:cat>
          <c:val>
            <c:numRef>
              <c:f>'Chart 28'!$F$90:$F$91</c:f>
              <c:numCache>
                <c:formatCode>General</c:formatCode>
                <c:ptCount val="2"/>
                <c:pt idx="1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D7D4-4E87-A35A-34C7FAB1CF1A}"/>
            </c:ext>
          </c:extLst>
        </c:ser>
        <c:ser>
          <c:idx val="9"/>
          <c:order val="4"/>
          <c:tx>
            <c:strRef>
              <c:f>'Chart 28'!$G$75</c:f>
              <c:strCache>
                <c:ptCount val="1"/>
                <c:pt idx="0">
                  <c:v>Sep 2014</c:v>
                </c:pt>
              </c:strCache>
            </c:strRef>
          </c:tx>
          <c:spPr>
            <a:solidFill>
              <a:srgbClr val="AC6D31"/>
            </a:solidFill>
          </c:spPr>
          <c:invertIfNegative val="0"/>
          <c:cat>
            <c:strRef>
              <c:f>'Chart 28'!$B$90:$B$91</c:f>
              <c:strCache>
                <c:ptCount val="2"/>
                <c:pt idx="0">
                  <c:v>Hughes (Sat)</c:v>
                </c:pt>
                <c:pt idx="1">
                  <c:v>ViaSat (Sat)</c:v>
                </c:pt>
              </c:strCache>
            </c:strRef>
          </c:cat>
          <c:val>
            <c:numRef>
              <c:f>'Chart 28'!$G$90:$G$91</c:f>
              <c:numCache>
                <c:formatCode>General</c:formatCode>
                <c:ptCount val="2"/>
                <c:pt idx="0">
                  <c:v>1</c:v>
                </c:pt>
                <c:pt idx="1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D7D4-4E87-A35A-34C7FAB1CF1A}"/>
            </c:ext>
          </c:extLst>
        </c:ser>
        <c:ser>
          <c:idx val="0"/>
          <c:order val="5"/>
          <c:tx>
            <c:strRef>
              <c:f>'Chart 28'!$H$75</c:f>
              <c:strCache>
                <c:ptCount val="1"/>
                <c:pt idx="0">
                  <c:v>Sep 2015</c:v>
                </c:pt>
              </c:strCache>
            </c:strRef>
          </c:tx>
          <c:spPr>
            <a:solidFill>
              <a:srgbClr val="984807"/>
            </a:solidFill>
          </c:spPr>
          <c:invertIfNegative val="0"/>
          <c:cat>
            <c:strRef>
              <c:f>'Chart 28'!$B$90:$B$91</c:f>
              <c:strCache>
                <c:ptCount val="2"/>
                <c:pt idx="0">
                  <c:v>Hughes (Sat)</c:v>
                </c:pt>
                <c:pt idx="1">
                  <c:v>ViaSat (Sat)</c:v>
                </c:pt>
              </c:strCache>
            </c:strRef>
          </c:cat>
          <c:val>
            <c:numRef>
              <c:f>'Chart 28'!$H$90:$H$91</c:f>
              <c:numCache>
                <c:formatCode>General</c:formatCode>
                <c:ptCount val="2"/>
                <c:pt idx="0">
                  <c:v>1</c:v>
                </c:pt>
                <c:pt idx="1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D7D4-4E87-A35A-34C7FAB1CF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972360"/>
        <c:axId val="178972752"/>
      </c:barChart>
      <c:catAx>
        <c:axId val="178972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8972752"/>
        <c:crosses val="autoZero"/>
        <c:auto val="1"/>
        <c:lblAlgn val="ctr"/>
        <c:lblOffset val="100"/>
        <c:noMultiLvlLbl val="0"/>
      </c:catAx>
      <c:valAx>
        <c:axId val="1789727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Adverised</a:t>
                </a:r>
                <a:r>
                  <a:rPr lang="en-US" baseline="0"/>
                  <a:t> throughput (Mbps)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897236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7.8032609560168595E-2"/>
          <c:y val="0.85987191601049873"/>
          <c:w val="0.83585381372782952"/>
          <c:h val="6.1696711440481701E-2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837381036009477E-2"/>
          <c:y val="0.10005101807356952"/>
          <c:w val="0.89332994665989329"/>
          <c:h val="0.54374239041015393"/>
        </c:manualLayout>
      </c:layout>
      <c:barChart>
        <c:barDir val="col"/>
        <c:grouping val="stacked"/>
        <c:varyColors val="0"/>
        <c:ser>
          <c:idx val="1"/>
          <c:order val="0"/>
          <c:tx>
            <c:v>3+'Chart 28'!$L$3</c:v>
          </c:tx>
          <c:spPr>
            <a:solidFill>
              <a:srgbClr val="FF0000"/>
            </a:solidFill>
          </c:spPr>
          <c:invertIfNegative val="0"/>
          <c:dPt>
            <c:idx val="1"/>
            <c:invertIfNegative val="0"/>
            <c:bubble3D val="0"/>
            <c:spPr>
              <a:solidFill>
                <a:srgbClr val="C6D9F1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793A-45EA-970D-A20A2DB00345}"/>
              </c:ext>
            </c:extLst>
          </c:dPt>
          <c:dPt>
            <c:idx val="2"/>
            <c:invertIfNegative val="0"/>
            <c:bubble3D val="0"/>
            <c:spPr>
              <a:solidFill>
                <a:srgbClr val="9FB9E4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42-DC39-4408-9BF7-C5E8623B738E}"/>
              </c:ext>
            </c:extLst>
          </c:dPt>
          <c:dPt>
            <c:idx val="3"/>
            <c:invertIfNegative val="0"/>
            <c:bubble3D val="0"/>
            <c:spPr>
              <a:solidFill>
                <a:srgbClr val="779AD7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793A-45EA-970D-A20A2DB00345}"/>
              </c:ext>
            </c:extLst>
          </c:dPt>
          <c:dPt>
            <c:idx val="4"/>
            <c:invertIfNegative val="0"/>
            <c:bubble3D val="0"/>
            <c:spPr>
              <a:solidFill>
                <a:srgbClr val="4F7ACA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793A-45EA-970D-A20A2DB00345}"/>
              </c:ext>
            </c:extLst>
          </c:dPt>
          <c:dPt>
            <c:idx val="5"/>
            <c:invertIfNegative val="0"/>
            <c:bubble3D val="0"/>
            <c:spPr>
              <a:solidFill>
                <a:srgbClr val="285BBD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793A-45EA-970D-A20A2DB00345}"/>
              </c:ext>
            </c:extLst>
          </c:dPt>
          <c:dPt>
            <c:idx val="6"/>
            <c:invertIfNegative val="0"/>
            <c:bubble3D val="0"/>
            <c:spPr>
              <a:solidFill>
                <a:srgbClr val="003BB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793A-45EA-970D-A20A2DB00345}"/>
              </c:ext>
            </c:extLst>
          </c:dPt>
          <c:dPt>
            <c:idx val="11"/>
            <c:invertIfNegative val="0"/>
            <c:bubble3D val="0"/>
            <c:spPr>
              <a:solidFill>
                <a:srgbClr val="FF8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793A-45EA-970D-A20A2DB00345}"/>
              </c:ext>
            </c:extLst>
          </c:dPt>
          <c:dPt>
            <c:idx val="12"/>
            <c:invertIfNegative val="0"/>
            <c:bubble3D val="0"/>
            <c:spPr>
              <a:solidFill>
                <a:srgbClr val="285BBD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793A-45EA-970D-A20A2DB00345}"/>
              </c:ext>
            </c:extLst>
          </c:dPt>
          <c:dPt>
            <c:idx val="13"/>
            <c:invertIfNegative val="0"/>
            <c:bubble3D val="0"/>
            <c:spPr>
              <a:solidFill>
                <a:srgbClr val="003BB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793A-45EA-970D-A20A2DB00345}"/>
              </c:ext>
            </c:extLst>
          </c:dPt>
          <c:dPt>
            <c:idx val="15"/>
            <c:invertIfNegative val="0"/>
            <c:bubble3D val="0"/>
            <c:spPr>
              <a:solidFill>
                <a:srgbClr val="C6D9F1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793A-45EA-970D-A20A2DB00345}"/>
              </c:ext>
            </c:extLst>
          </c:dPt>
          <c:dPt>
            <c:idx val="16"/>
            <c:invertIfNegative val="0"/>
            <c:bubble3D val="0"/>
            <c:spPr>
              <a:solidFill>
                <a:srgbClr val="9FB9E4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2-793A-45EA-970D-A20A2DB00345}"/>
              </c:ext>
            </c:extLst>
          </c:dPt>
          <c:dPt>
            <c:idx val="17"/>
            <c:invertIfNegative val="0"/>
            <c:bubble3D val="0"/>
            <c:spPr>
              <a:solidFill>
                <a:srgbClr val="779AD7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4-793A-45EA-970D-A20A2DB00345}"/>
              </c:ext>
            </c:extLst>
          </c:dPt>
          <c:dPt>
            <c:idx val="18"/>
            <c:invertIfNegative val="0"/>
            <c:bubble3D val="0"/>
            <c:spPr>
              <a:solidFill>
                <a:srgbClr val="4F7ACA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6-793A-45EA-970D-A20A2DB00345}"/>
              </c:ext>
            </c:extLst>
          </c:dPt>
          <c:dPt>
            <c:idx val="19"/>
            <c:invertIfNegative val="0"/>
            <c:bubble3D val="0"/>
            <c:spPr>
              <a:solidFill>
                <a:srgbClr val="285BBD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8-793A-45EA-970D-A20A2DB00345}"/>
              </c:ext>
            </c:extLst>
          </c:dPt>
          <c:dPt>
            <c:idx val="20"/>
            <c:invertIfNegative val="0"/>
            <c:bubble3D val="0"/>
            <c:spPr>
              <a:solidFill>
                <a:srgbClr val="003BB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A-793A-45EA-970D-A20A2DB00345}"/>
              </c:ext>
            </c:extLst>
          </c:dPt>
          <c:dPt>
            <c:idx val="21"/>
            <c:invertIfNegative val="0"/>
            <c:bubble3D val="0"/>
            <c:spPr>
              <a:solidFill>
                <a:srgbClr val="00CC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C-793A-45EA-970D-A20A2DB00345}"/>
              </c:ext>
            </c:extLst>
          </c:dPt>
          <c:dPt>
            <c:idx val="22"/>
            <c:invertIfNegative val="0"/>
            <c:bubble3D val="0"/>
            <c:spPr>
              <a:solidFill>
                <a:srgbClr val="9966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E-793A-45EA-970D-A20A2DB00345}"/>
              </c:ext>
            </c:extLst>
          </c:dPt>
          <c:dPt>
            <c:idx val="23"/>
            <c:invertIfNegative val="0"/>
            <c:bubble3D val="0"/>
            <c:spPr>
              <a:solidFill>
                <a:srgbClr val="FF8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0-793A-45EA-970D-A20A2DB00345}"/>
              </c:ext>
            </c:extLst>
          </c:dPt>
          <c:dPt>
            <c:idx val="25"/>
            <c:invertIfNegative val="0"/>
            <c:bubble3D val="0"/>
            <c:spPr>
              <a:solidFill>
                <a:srgbClr val="0066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2-793A-45EA-970D-A20A2DB00345}"/>
              </c:ext>
            </c:extLst>
          </c:dPt>
          <c:dPt>
            <c:idx val="26"/>
            <c:invertIfNegative val="0"/>
            <c:bubble3D val="0"/>
            <c:spPr>
              <a:solidFill>
                <a:srgbClr val="285BBD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4-793A-45EA-970D-A20A2DB00345}"/>
              </c:ext>
            </c:extLst>
          </c:dPt>
          <c:dPt>
            <c:idx val="27"/>
            <c:invertIfNegative val="0"/>
            <c:bubble3D val="0"/>
            <c:spPr>
              <a:solidFill>
                <a:srgbClr val="003BB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6-793A-45EA-970D-A20A2DB00345}"/>
              </c:ext>
            </c:extLst>
          </c:dPt>
          <c:dPt>
            <c:idx val="28"/>
            <c:invertIfNegative val="0"/>
            <c:bubble3D val="0"/>
            <c:spPr>
              <a:solidFill>
                <a:srgbClr val="9966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8-793A-45EA-970D-A20A2DB00345}"/>
              </c:ext>
            </c:extLst>
          </c:dPt>
          <c:dPt>
            <c:idx val="29"/>
            <c:invertIfNegative val="0"/>
            <c:bubble3D val="0"/>
            <c:spPr>
              <a:solidFill>
                <a:srgbClr val="C6D9F1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A-793A-45EA-970D-A20A2DB00345}"/>
              </c:ext>
            </c:extLst>
          </c:dPt>
          <c:dPt>
            <c:idx val="30"/>
            <c:invertIfNegative val="0"/>
            <c:bubble3D val="0"/>
            <c:spPr>
              <a:solidFill>
                <a:srgbClr val="9FB9E4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43-DC39-4408-9BF7-C5E8623B738E}"/>
              </c:ext>
            </c:extLst>
          </c:dPt>
          <c:dPt>
            <c:idx val="31"/>
            <c:invertIfNegative val="0"/>
            <c:bubble3D val="0"/>
            <c:spPr>
              <a:solidFill>
                <a:srgbClr val="779AD7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C-793A-45EA-970D-A20A2DB00345}"/>
              </c:ext>
            </c:extLst>
          </c:dPt>
          <c:dPt>
            <c:idx val="32"/>
            <c:invertIfNegative val="0"/>
            <c:bubble3D val="0"/>
            <c:spPr>
              <a:solidFill>
                <a:srgbClr val="4F7ACA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E-793A-45EA-970D-A20A2DB00345}"/>
              </c:ext>
            </c:extLst>
          </c:dPt>
          <c:dPt>
            <c:idx val="33"/>
            <c:invertIfNegative val="0"/>
            <c:bubble3D val="0"/>
            <c:spPr>
              <a:solidFill>
                <a:srgbClr val="285BBD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30-793A-45EA-970D-A20A2DB00345}"/>
              </c:ext>
            </c:extLst>
          </c:dPt>
          <c:dPt>
            <c:idx val="34"/>
            <c:invertIfNegative val="0"/>
            <c:bubble3D val="0"/>
            <c:spPr>
              <a:solidFill>
                <a:srgbClr val="003BB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32-793A-45EA-970D-A20A2DB00345}"/>
              </c:ext>
            </c:extLst>
          </c:dPt>
          <c:dPt>
            <c:idx val="35"/>
            <c:invertIfNegative val="0"/>
            <c:bubble3D val="0"/>
            <c:spPr>
              <a:solidFill>
                <a:srgbClr val="FF8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34-793A-45EA-970D-A20A2DB00345}"/>
              </c:ext>
            </c:extLst>
          </c:dPt>
          <c:dPt>
            <c:idx val="36"/>
            <c:invertIfNegative val="0"/>
            <c:bubble3D val="0"/>
            <c:spPr>
              <a:solidFill>
                <a:srgbClr val="C6D9F1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36-793A-45EA-970D-A20A2DB00345}"/>
              </c:ext>
            </c:extLst>
          </c:dPt>
          <c:dPt>
            <c:idx val="37"/>
            <c:invertIfNegative val="0"/>
            <c:bubble3D val="0"/>
            <c:spPr>
              <a:solidFill>
                <a:srgbClr val="9FB9E4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44-DC39-4408-9BF7-C5E8623B738E}"/>
              </c:ext>
            </c:extLst>
          </c:dPt>
          <c:dPt>
            <c:idx val="38"/>
            <c:invertIfNegative val="0"/>
            <c:bubble3D val="0"/>
            <c:spPr>
              <a:solidFill>
                <a:srgbClr val="779AD7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38-793A-45EA-970D-A20A2DB00345}"/>
              </c:ext>
            </c:extLst>
          </c:dPt>
          <c:dPt>
            <c:idx val="39"/>
            <c:invertIfNegative val="0"/>
            <c:bubble3D val="0"/>
            <c:spPr>
              <a:solidFill>
                <a:srgbClr val="4F7ACA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3A-793A-45EA-970D-A20A2DB00345}"/>
              </c:ext>
            </c:extLst>
          </c:dPt>
          <c:dPt>
            <c:idx val="40"/>
            <c:invertIfNegative val="0"/>
            <c:bubble3D val="0"/>
            <c:spPr>
              <a:solidFill>
                <a:srgbClr val="285BBD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3C-793A-45EA-970D-A20A2DB00345}"/>
              </c:ext>
            </c:extLst>
          </c:dPt>
          <c:dPt>
            <c:idx val="41"/>
            <c:invertIfNegative val="0"/>
            <c:bubble3D val="0"/>
            <c:spPr>
              <a:solidFill>
                <a:srgbClr val="003BB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3E-793A-45EA-970D-A20A2DB00345}"/>
              </c:ext>
            </c:extLst>
          </c:dPt>
          <c:cat>
            <c:strRef>
              <c:f>'Chart 28'!$I$5:$I$45</c:f>
              <c:strCache>
                <c:ptCount val="41"/>
                <c:pt idx="5">
                  <c:v>AT&amp;T (DSL)</c:v>
                </c:pt>
                <c:pt idx="12">
                  <c:v>AT&amp;T U-Verse</c:v>
                </c:pt>
                <c:pt idx="19">
                  <c:v>CenturyLink (DSL)</c:v>
                </c:pt>
                <c:pt idx="26">
                  <c:v>Frontier (DSL)</c:v>
                </c:pt>
                <c:pt idx="33">
                  <c:v>Verizon (DSL)</c:v>
                </c:pt>
                <c:pt idx="40">
                  <c:v>Windstream (DSL)</c:v>
                </c:pt>
              </c:strCache>
            </c:strRef>
          </c:cat>
          <c:val>
            <c:numRef>
              <c:f>'Chart 28'!$K$4:$K$45</c:f>
              <c:numCache>
                <c:formatCode>General</c:formatCode>
                <c:ptCount val="42"/>
                <c:pt idx="1">
                  <c:v>24</c:v>
                </c:pt>
                <c:pt idx="2">
                  <c:v>24</c:v>
                </c:pt>
                <c:pt idx="3">
                  <c:v>24</c:v>
                </c:pt>
                <c:pt idx="4">
                  <c:v>24</c:v>
                </c:pt>
                <c:pt idx="5">
                  <c:v>6</c:v>
                </c:pt>
                <c:pt idx="6">
                  <c:v>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24</c:v>
                </c:pt>
                <c:pt idx="13">
                  <c:v>45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40</c:v>
                </c:pt>
                <c:pt idx="20">
                  <c:v>40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6</c:v>
                </c:pt>
                <c:pt idx="27">
                  <c:v>6</c:v>
                </c:pt>
                <c:pt idx="29">
                  <c:v>7</c:v>
                </c:pt>
                <c:pt idx="30">
                  <c:v>7</c:v>
                </c:pt>
                <c:pt idx="31">
                  <c:v>3</c:v>
                </c:pt>
                <c:pt idx="32">
                  <c:v>3</c:v>
                </c:pt>
                <c:pt idx="33">
                  <c:v>1.5</c:v>
                </c:pt>
                <c:pt idx="34">
                  <c:v>1.5</c:v>
                </c:pt>
                <c:pt idx="36">
                  <c:v>12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12</c:v>
                </c:pt>
                <c:pt idx="41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3F-793A-45EA-970D-A20A2DB00345}"/>
            </c:ext>
          </c:extLst>
        </c:ser>
        <c:ser>
          <c:idx val="2"/>
          <c:order val="1"/>
          <c:tx>
            <c:strRef>
              <c:f>'Chart 28'!$L$3</c:f>
              <c:strCache>
                <c:ptCount val="1"/>
              </c:strCache>
            </c:strRef>
          </c:tx>
          <c:spPr>
            <a:pattFill prst="pct50">
              <a:fgClr>
                <a:srgbClr val="003BB0"/>
              </a:fgClr>
              <a:bgClr>
                <a:schemeClr val="bg1"/>
              </a:bgClr>
            </a:pattFill>
          </c:spPr>
          <c:invertIfNegative val="0"/>
          <c:dPt>
            <c:idx val="29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40-793A-45EA-970D-A20A2DB00345}"/>
              </c:ext>
            </c:extLst>
          </c:dPt>
          <c:dPt>
            <c:idx val="33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42-793A-45EA-970D-A20A2DB00345}"/>
              </c:ext>
            </c:extLst>
          </c:dPt>
          <c:cat>
            <c:strRef>
              <c:f>'Chart 28'!$I$5:$I$45</c:f>
              <c:strCache>
                <c:ptCount val="41"/>
                <c:pt idx="5">
                  <c:v>AT&amp;T (DSL)</c:v>
                </c:pt>
                <c:pt idx="12">
                  <c:v>AT&amp;T U-Verse</c:v>
                </c:pt>
                <c:pt idx="19">
                  <c:v>CenturyLink (DSL)</c:v>
                </c:pt>
                <c:pt idx="26">
                  <c:v>Frontier (DSL)</c:v>
                </c:pt>
                <c:pt idx="33">
                  <c:v>Verizon (DSL)</c:v>
                </c:pt>
                <c:pt idx="40">
                  <c:v>Windstream (DSL)</c:v>
                </c:pt>
              </c:strCache>
            </c:strRef>
          </c:cat>
          <c:val>
            <c:numRef>
              <c:f>'Chart 28'!$L$4:$L$45</c:f>
              <c:numCache>
                <c:formatCode>General</c:formatCode>
                <c:ptCount val="42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43-793A-45EA-970D-A20A2DB003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78973928"/>
        <c:axId val="178974320"/>
      </c:barChart>
      <c:catAx>
        <c:axId val="178973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8974320"/>
        <c:crosses val="autoZero"/>
        <c:auto val="1"/>
        <c:lblAlgn val="ctr"/>
        <c:lblOffset val="100"/>
        <c:noMultiLvlLbl val="0"/>
      </c:catAx>
      <c:valAx>
        <c:axId val="1789743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Adverised</a:t>
                </a:r>
                <a:r>
                  <a:rPr lang="en-US" baseline="0"/>
                  <a:t> throughput (Mbps)</a:t>
                </a:r>
              </a:p>
            </c:rich>
          </c:tx>
          <c:layout>
            <c:manualLayout>
              <c:xMode val="edge"/>
              <c:yMode val="edge"/>
              <c:x val="9.9255583126550868E-3"/>
              <c:y val="0.1738217612045931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78973928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10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</c:spPr>
          </c:marker>
          <c:trendline>
            <c:name>Log regression showing correlation between service tier and user traffic</c:name>
            <c:trendlineType val="log"/>
            <c:dispRSqr val="1"/>
            <c:dispEq val="1"/>
            <c:trendlineLbl>
              <c:layout>
                <c:manualLayout>
                  <c:x val="-0.12109482180992474"/>
                  <c:y val="2.0723862046871213E-3"/>
                </c:manualLayout>
              </c:layout>
              <c:numFmt formatCode="General" sourceLinked="0"/>
            </c:trendlineLbl>
          </c:trendline>
          <c:xVal>
            <c:numRef>
              <c:f>'Chart 19 Data'!$B$6:$B$17</c:f>
              <c:numCache>
                <c:formatCode>General</c:formatCode>
                <c:ptCount val="12"/>
                <c:pt idx="0">
                  <c:v>1.5</c:v>
                </c:pt>
                <c:pt idx="1">
                  <c:v>2.0499999999999998</c:v>
                </c:pt>
                <c:pt idx="2">
                  <c:v>3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20</c:v>
                </c:pt>
                <c:pt idx="11">
                  <c:v>25</c:v>
                </c:pt>
              </c:numCache>
            </c:numRef>
          </c:xVal>
          <c:yVal>
            <c:numRef>
              <c:f>'Chart 19 Data'!$C$6:$C$17</c:f>
              <c:numCache>
                <c:formatCode>General</c:formatCode>
                <c:ptCount val="12"/>
                <c:pt idx="0">
                  <c:v>3.8022260811238062E-3</c:v>
                </c:pt>
                <c:pt idx="1">
                  <c:v>8.8632231726180673E-3</c:v>
                </c:pt>
                <c:pt idx="2">
                  <c:v>2.7119336503405912E-2</c:v>
                </c:pt>
                <c:pt idx="3">
                  <c:v>1.9368408609230195E-4</c:v>
                </c:pt>
                <c:pt idx="4">
                  <c:v>2.6139473076114219E-2</c:v>
                </c:pt>
                <c:pt idx="5">
                  <c:v>0</c:v>
                </c:pt>
                <c:pt idx="6">
                  <c:v>1.7896637281630209E-2</c:v>
                </c:pt>
                <c:pt idx="7">
                  <c:v>3.8485389535505891E-2</c:v>
                </c:pt>
                <c:pt idx="8">
                  <c:v>0.15700001562948859</c:v>
                </c:pt>
                <c:pt idx="9">
                  <c:v>3.4630343671867896E-2</c:v>
                </c:pt>
                <c:pt idx="10">
                  <c:v>3.560928526596336E-2</c:v>
                </c:pt>
                <c:pt idx="11">
                  <c:v>0.30960832851438497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FE4-4DF6-91AC-4AC3AB5EB8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408624"/>
        <c:axId val="177411056"/>
      </c:scatterChart>
      <c:valAx>
        <c:axId val="177408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Downstream service rate (Mbps)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77411056"/>
        <c:crosses val="autoZero"/>
        <c:crossBetween val="midCat"/>
      </c:valAx>
      <c:valAx>
        <c:axId val="177411056"/>
        <c:scaling>
          <c:orientation val="minMax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177408624"/>
        <c:crosses val="autoZero"/>
        <c:crossBetween val="midCat"/>
      </c:valAx>
      <c:spPr>
        <a:noFill/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  <c:showDLblsOverMax val="0"/>
  </c:chart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6302990041877521E-2"/>
          <c:y val="0.10276655794594713"/>
          <c:w val="0.89332994665989329"/>
          <c:h val="0.54374239041015393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'Chart 28'!$N$3</c:f>
              <c:strCache>
                <c:ptCount val="1"/>
              </c:strCache>
            </c:strRef>
          </c:tx>
          <c:spPr>
            <a:solidFill>
              <a:srgbClr val="FF0000"/>
            </a:solidFill>
          </c:spPr>
          <c:invertIfNegative val="0"/>
          <c:dPt>
            <c:idx val="1"/>
            <c:invertIfNegative val="0"/>
            <c:bubble3D val="0"/>
            <c:spPr>
              <a:solidFill>
                <a:srgbClr val="FDEADA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39C4-45B5-A0EC-26C4CC19F2AF}"/>
              </c:ext>
            </c:extLst>
          </c:dPt>
          <c:dPt>
            <c:idx val="2"/>
            <c:invertIfNegative val="0"/>
            <c:bubble3D val="0"/>
            <c:spPr>
              <a:solidFill>
                <a:srgbClr val="E9CAB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44-73EF-455E-8B1E-E0C44A899D76}"/>
              </c:ext>
            </c:extLst>
          </c:dPt>
          <c:dPt>
            <c:idx val="3"/>
            <c:invertIfNegative val="0"/>
            <c:bubble3D val="0"/>
            <c:spPr>
              <a:solidFill>
                <a:srgbClr val="D5A986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39C4-45B5-A0EC-26C4CC19F2AF}"/>
              </c:ext>
            </c:extLst>
          </c:dPt>
          <c:dPt>
            <c:idx val="4"/>
            <c:invertIfNegative val="0"/>
            <c:bubble3D val="0"/>
            <c:spPr>
              <a:solidFill>
                <a:srgbClr val="C0895B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39C4-45B5-A0EC-26C4CC19F2AF}"/>
              </c:ext>
            </c:extLst>
          </c:dPt>
          <c:dPt>
            <c:idx val="5"/>
            <c:invertIfNegative val="0"/>
            <c:bubble3D val="0"/>
            <c:spPr>
              <a:solidFill>
                <a:srgbClr val="AC6D31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39C4-45B5-A0EC-26C4CC19F2AF}"/>
              </c:ext>
            </c:extLst>
          </c:dPt>
          <c:dPt>
            <c:idx val="6"/>
            <c:invertIfNegative val="0"/>
            <c:bubble3D val="0"/>
            <c:spPr>
              <a:solidFill>
                <a:srgbClr val="984807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39C4-45B5-A0EC-26C4CC19F2AF}"/>
              </c:ext>
            </c:extLst>
          </c:dPt>
          <c:dPt>
            <c:idx val="11"/>
            <c:invertIfNegative val="0"/>
            <c:bubble3D val="0"/>
            <c:spPr>
              <a:solidFill>
                <a:srgbClr val="FF8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39C4-45B5-A0EC-26C4CC19F2AF}"/>
              </c:ext>
            </c:extLst>
          </c:dPt>
          <c:dPt>
            <c:idx val="12"/>
            <c:invertIfNegative val="0"/>
            <c:bubble3D val="0"/>
            <c:spPr>
              <a:solidFill>
                <a:srgbClr val="AC6D31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39C4-45B5-A0EC-26C4CC19F2AF}"/>
              </c:ext>
            </c:extLst>
          </c:dPt>
          <c:dPt>
            <c:idx val="13"/>
            <c:invertIfNegative val="0"/>
            <c:bubble3D val="0"/>
            <c:spPr>
              <a:solidFill>
                <a:srgbClr val="984807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39C4-45B5-A0EC-26C4CC19F2AF}"/>
              </c:ext>
            </c:extLst>
          </c:dPt>
          <c:dPt>
            <c:idx val="15"/>
            <c:invertIfNegative val="0"/>
            <c:bubble3D val="0"/>
            <c:spPr>
              <a:solidFill>
                <a:srgbClr val="FDEADA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39C4-45B5-A0EC-26C4CC19F2AF}"/>
              </c:ext>
            </c:extLst>
          </c:dPt>
          <c:dPt>
            <c:idx val="16"/>
            <c:invertIfNegative val="0"/>
            <c:bubble3D val="0"/>
            <c:spPr>
              <a:solidFill>
                <a:srgbClr val="E9CAB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2-39C4-45B5-A0EC-26C4CC19F2AF}"/>
              </c:ext>
            </c:extLst>
          </c:dPt>
          <c:dPt>
            <c:idx val="17"/>
            <c:invertIfNegative val="0"/>
            <c:bubble3D val="0"/>
            <c:spPr>
              <a:solidFill>
                <a:srgbClr val="D5A986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4-39C4-45B5-A0EC-26C4CC19F2AF}"/>
              </c:ext>
            </c:extLst>
          </c:dPt>
          <c:dPt>
            <c:idx val="18"/>
            <c:invertIfNegative val="0"/>
            <c:bubble3D val="0"/>
            <c:spPr>
              <a:solidFill>
                <a:srgbClr val="C0895B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6-39C4-45B5-A0EC-26C4CC19F2AF}"/>
              </c:ext>
            </c:extLst>
          </c:dPt>
          <c:dPt>
            <c:idx val="19"/>
            <c:invertIfNegative val="0"/>
            <c:bubble3D val="0"/>
            <c:spPr>
              <a:solidFill>
                <a:srgbClr val="AC6D31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8-39C4-45B5-A0EC-26C4CC19F2AF}"/>
              </c:ext>
            </c:extLst>
          </c:dPt>
          <c:dPt>
            <c:idx val="20"/>
            <c:invertIfNegative val="0"/>
            <c:bubble3D val="0"/>
            <c:spPr>
              <a:solidFill>
                <a:srgbClr val="984807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A-39C4-45B5-A0EC-26C4CC19F2AF}"/>
              </c:ext>
            </c:extLst>
          </c:dPt>
          <c:dPt>
            <c:idx val="21"/>
            <c:invertIfNegative val="0"/>
            <c:bubble3D val="0"/>
            <c:spPr>
              <a:solidFill>
                <a:srgbClr val="00CC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C-39C4-45B5-A0EC-26C4CC19F2AF}"/>
              </c:ext>
            </c:extLst>
          </c:dPt>
          <c:dPt>
            <c:idx val="22"/>
            <c:invertIfNegative val="0"/>
            <c:bubble3D val="0"/>
            <c:spPr>
              <a:solidFill>
                <a:srgbClr val="9966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E-39C4-45B5-A0EC-26C4CC19F2AF}"/>
              </c:ext>
            </c:extLst>
          </c:dPt>
          <c:dPt>
            <c:idx val="23"/>
            <c:invertIfNegative val="0"/>
            <c:bubble3D val="0"/>
            <c:spPr>
              <a:solidFill>
                <a:srgbClr val="FF8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0-39C4-45B5-A0EC-26C4CC19F2AF}"/>
              </c:ext>
            </c:extLst>
          </c:dPt>
          <c:dPt>
            <c:idx val="25"/>
            <c:invertIfNegative val="0"/>
            <c:bubble3D val="0"/>
            <c:spPr>
              <a:solidFill>
                <a:srgbClr val="0066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2-39C4-45B5-A0EC-26C4CC19F2AF}"/>
              </c:ext>
            </c:extLst>
          </c:dPt>
          <c:dPt>
            <c:idx val="26"/>
            <c:invertIfNegative val="0"/>
            <c:bubble3D val="0"/>
            <c:spPr>
              <a:solidFill>
                <a:srgbClr val="AC6D31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4-39C4-45B5-A0EC-26C4CC19F2AF}"/>
              </c:ext>
            </c:extLst>
          </c:dPt>
          <c:dPt>
            <c:idx val="27"/>
            <c:invertIfNegative val="0"/>
            <c:bubble3D val="0"/>
            <c:spPr>
              <a:solidFill>
                <a:srgbClr val="984807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6-39C4-45B5-A0EC-26C4CC19F2AF}"/>
              </c:ext>
            </c:extLst>
          </c:dPt>
          <c:dPt>
            <c:idx val="28"/>
            <c:invertIfNegative val="0"/>
            <c:bubble3D val="0"/>
            <c:spPr>
              <a:solidFill>
                <a:srgbClr val="9966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8-39C4-45B5-A0EC-26C4CC19F2AF}"/>
              </c:ext>
            </c:extLst>
          </c:dPt>
          <c:dPt>
            <c:idx val="29"/>
            <c:invertIfNegative val="0"/>
            <c:bubble3D val="0"/>
            <c:spPr>
              <a:solidFill>
                <a:srgbClr val="FDEADA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A-39C4-45B5-A0EC-26C4CC19F2AF}"/>
              </c:ext>
            </c:extLst>
          </c:dPt>
          <c:dPt>
            <c:idx val="30"/>
            <c:invertIfNegative val="0"/>
            <c:bubble3D val="0"/>
            <c:spPr>
              <a:solidFill>
                <a:srgbClr val="E9CAB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43-73EF-455E-8B1E-E0C44A899D76}"/>
              </c:ext>
            </c:extLst>
          </c:dPt>
          <c:dPt>
            <c:idx val="31"/>
            <c:invertIfNegative val="0"/>
            <c:bubble3D val="0"/>
            <c:spPr>
              <a:solidFill>
                <a:srgbClr val="D5A986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C-39C4-45B5-A0EC-26C4CC19F2AF}"/>
              </c:ext>
            </c:extLst>
          </c:dPt>
          <c:dPt>
            <c:idx val="32"/>
            <c:invertIfNegative val="0"/>
            <c:bubble3D val="0"/>
            <c:spPr>
              <a:solidFill>
                <a:srgbClr val="C0895B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E-39C4-45B5-A0EC-26C4CC19F2AF}"/>
              </c:ext>
            </c:extLst>
          </c:dPt>
          <c:dPt>
            <c:idx val="33"/>
            <c:invertIfNegative val="0"/>
            <c:bubble3D val="0"/>
            <c:spPr>
              <a:solidFill>
                <a:srgbClr val="AC6D31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30-39C4-45B5-A0EC-26C4CC19F2AF}"/>
              </c:ext>
            </c:extLst>
          </c:dPt>
          <c:dPt>
            <c:idx val="34"/>
            <c:invertIfNegative val="0"/>
            <c:bubble3D val="0"/>
            <c:spPr>
              <a:solidFill>
                <a:srgbClr val="984807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32-39C4-45B5-A0EC-26C4CC19F2AF}"/>
              </c:ext>
            </c:extLst>
          </c:dPt>
          <c:dPt>
            <c:idx val="35"/>
            <c:invertIfNegative val="0"/>
            <c:bubble3D val="0"/>
            <c:spPr>
              <a:solidFill>
                <a:srgbClr val="FF8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34-39C4-45B5-A0EC-26C4CC19F2AF}"/>
              </c:ext>
            </c:extLst>
          </c:dPt>
          <c:dPt>
            <c:idx val="36"/>
            <c:invertIfNegative val="0"/>
            <c:bubble3D val="0"/>
            <c:spPr>
              <a:solidFill>
                <a:srgbClr val="FDEADA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36-39C4-45B5-A0EC-26C4CC19F2AF}"/>
              </c:ext>
            </c:extLst>
          </c:dPt>
          <c:dPt>
            <c:idx val="37"/>
            <c:invertIfNegative val="0"/>
            <c:bubble3D val="0"/>
            <c:spPr>
              <a:solidFill>
                <a:srgbClr val="E9CAB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42-73EF-455E-8B1E-E0C44A899D76}"/>
              </c:ext>
            </c:extLst>
          </c:dPt>
          <c:dPt>
            <c:idx val="38"/>
            <c:invertIfNegative val="0"/>
            <c:bubble3D val="0"/>
            <c:spPr>
              <a:solidFill>
                <a:srgbClr val="D5A986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38-39C4-45B5-A0EC-26C4CC19F2AF}"/>
              </c:ext>
            </c:extLst>
          </c:dPt>
          <c:dPt>
            <c:idx val="39"/>
            <c:invertIfNegative val="0"/>
            <c:bubble3D val="0"/>
            <c:spPr>
              <a:solidFill>
                <a:srgbClr val="C0895B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3A-39C4-45B5-A0EC-26C4CC19F2AF}"/>
              </c:ext>
            </c:extLst>
          </c:dPt>
          <c:dPt>
            <c:idx val="40"/>
            <c:invertIfNegative val="0"/>
            <c:bubble3D val="0"/>
            <c:spPr>
              <a:solidFill>
                <a:srgbClr val="AC6D31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3C-39C4-45B5-A0EC-26C4CC19F2AF}"/>
              </c:ext>
            </c:extLst>
          </c:dPt>
          <c:dPt>
            <c:idx val="41"/>
            <c:invertIfNegative val="0"/>
            <c:bubble3D val="0"/>
            <c:spPr>
              <a:solidFill>
                <a:srgbClr val="984807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3E-39C4-45B5-A0EC-26C4CC19F2AF}"/>
              </c:ext>
            </c:extLst>
          </c:dPt>
          <c:cat>
            <c:strRef>
              <c:f>'Chart 28'!$I$5:$I$45</c:f>
              <c:strCache>
                <c:ptCount val="41"/>
                <c:pt idx="5">
                  <c:v>AT&amp;T (DSL)</c:v>
                </c:pt>
                <c:pt idx="12">
                  <c:v>AT&amp;T U-Verse</c:v>
                </c:pt>
                <c:pt idx="19">
                  <c:v>CenturyLink (DSL)</c:v>
                </c:pt>
                <c:pt idx="26">
                  <c:v>Frontier (DSL)</c:v>
                </c:pt>
                <c:pt idx="33">
                  <c:v>Verizon (DSL)</c:v>
                </c:pt>
                <c:pt idx="40">
                  <c:v>Windstream (DSL)</c:v>
                </c:pt>
              </c:strCache>
            </c:strRef>
          </c:cat>
          <c:val>
            <c:numRef>
              <c:f>'Chart 28'!$N$4:$N$45</c:f>
              <c:numCache>
                <c:formatCode>General</c:formatCode>
                <c:ptCount val="42"/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0.51200000000000001</c:v>
                </c:pt>
                <c:pt idx="6">
                  <c:v>0.76800000000000002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</c:v>
                </c:pt>
                <c:pt idx="13">
                  <c:v>6</c:v>
                </c:pt>
                <c:pt idx="15">
                  <c:v>0.89600000000000002</c:v>
                </c:pt>
                <c:pt idx="16">
                  <c:v>0.89600000000000002</c:v>
                </c:pt>
                <c:pt idx="17">
                  <c:v>0.89600000000000002</c:v>
                </c:pt>
                <c:pt idx="18">
                  <c:v>0.76800000000000002</c:v>
                </c:pt>
                <c:pt idx="19">
                  <c:v>5</c:v>
                </c:pt>
                <c:pt idx="20">
                  <c:v>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0.77</c:v>
                </c:pt>
                <c:pt idx="27">
                  <c:v>0.76800000000000002</c:v>
                </c:pt>
                <c:pt idx="29">
                  <c:v>0.76800000000000002</c:v>
                </c:pt>
                <c:pt idx="30">
                  <c:v>0.76800000000000002</c:v>
                </c:pt>
                <c:pt idx="31">
                  <c:v>0.76800000000000002</c:v>
                </c:pt>
                <c:pt idx="32">
                  <c:v>0.76800000000000002</c:v>
                </c:pt>
                <c:pt idx="33">
                  <c:v>0.38400000000000001</c:v>
                </c:pt>
                <c:pt idx="34">
                  <c:v>0.38400000000000001</c:v>
                </c:pt>
                <c:pt idx="36">
                  <c:v>0.76800000000000002</c:v>
                </c:pt>
                <c:pt idx="37">
                  <c:v>0.76800000000000002</c:v>
                </c:pt>
                <c:pt idx="38">
                  <c:v>0.76800000000000002</c:v>
                </c:pt>
                <c:pt idx="39">
                  <c:v>0.76800000000000002</c:v>
                </c:pt>
                <c:pt idx="40">
                  <c:v>0.38400000000000001</c:v>
                </c:pt>
                <c:pt idx="41">
                  <c:v>0.76800000000000002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3F-39C4-45B5-A0EC-26C4CC19F2AF}"/>
            </c:ext>
          </c:extLst>
        </c:ser>
        <c:ser>
          <c:idx val="2"/>
          <c:order val="1"/>
          <c:tx>
            <c:strRef>
              <c:f>'Chart 28'!$O$3</c:f>
              <c:strCache>
                <c:ptCount val="1"/>
              </c:strCache>
            </c:strRef>
          </c:tx>
          <c:spPr>
            <a:pattFill prst="pct50">
              <a:fgClr>
                <a:srgbClr val="984807"/>
              </a:fgClr>
              <a:bgClr>
                <a:schemeClr val="bg1"/>
              </a:bgClr>
            </a:pattFill>
          </c:spPr>
          <c:invertIfNegative val="0"/>
          <c:dPt>
            <c:idx val="29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40-39C4-45B5-A0EC-26C4CC19F2AF}"/>
              </c:ext>
            </c:extLst>
          </c:dPt>
          <c:dPt>
            <c:idx val="33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42-39C4-45B5-A0EC-26C4CC19F2AF}"/>
              </c:ext>
            </c:extLst>
          </c:dPt>
          <c:cat>
            <c:strRef>
              <c:f>'Chart 28'!$I$5:$I$45</c:f>
              <c:strCache>
                <c:ptCount val="41"/>
                <c:pt idx="5">
                  <c:v>AT&amp;T (DSL)</c:v>
                </c:pt>
                <c:pt idx="12">
                  <c:v>AT&amp;T U-Verse</c:v>
                </c:pt>
                <c:pt idx="19">
                  <c:v>CenturyLink (DSL)</c:v>
                </c:pt>
                <c:pt idx="26">
                  <c:v>Frontier (DSL)</c:v>
                </c:pt>
                <c:pt idx="33">
                  <c:v>Verizon (DSL)</c:v>
                </c:pt>
                <c:pt idx="40">
                  <c:v>Windstream (DSL)</c:v>
                </c:pt>
              </c:strCache>
            </c:strRef>
          </c:cat>
          <c:val>
            <c:numRef>
              <c:f>'Chart 28'!$O$4:$O$45</c:f>
              <c:numCache>
                <c:formatCode>General</c:formatCode>
                <c:ptCount val="42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43-39C4-45B5-A0EC-26C4CC19F2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78975104"/>
        <c:axId val="216362648"/>
      </c:barChart>
      <c:catAx>
        <c:axId val="178975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6362648"/>
        <c:crosses val="autoZero"/>
        <c:auto val="1"/>
        <c:lblAlgn val="ctr"/>
        <c:lblOffset val="100"/>
        <c:noMultiLvlLbl val="0"/>
      </c:catAx>
      <c:valAx>
        <c:axId val="2163626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Adverised</a:t>
                </a:r>
                <a:r>
                  <a:rPr lang="en-US" baseline="0"/>
                  <a:t> throughput (Mbps)</a:t>
                </a:r>
              </a:p>
            </c:rich>
          </c:tx>
          <c:layout>
            <c:manualLayout>
              <c:xMode val="edge"/>
              <c:yMode val="edge"/>
              <c:x val="9.9255583126550868E-3"/>
              <c:y val="0.1738217612045931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78975104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9438399846036947E-2"/>
          <c:y val="3.3746981627296585E-2"/>
          <c:w val="0.91812003091450312"/>
          <c:h val="0.7099486866640236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'Chart 28'!$C$55</c:f>
              <c:strCache>
                <c:ptCount val="1"/>
                <c:pt idx="0">
                  <c:v>Mar 2011</c:v>
                </c:pt>
              </c:strCache>
            </c:strRef>
          </c:tx>
          <c:spPr>
            <a:solidFill>
              <a:srgbClr val="C6D9F1"/>
            </a:solidFill>
          </c:spPr>
          <c:invertIfNegative val="0"/>
          <c:cat>
            <c:multiLvlStrRef>
              <c:f>'Chart 28'!$A$143:$B$159</c:f>
              <c:multiLvlStrCache>
                <c:ptCount val="17"/>
                <c:lvl>
                  <c:pt idx="0">
                    <c:v>AT&amp;T</c:v>
                  </c:pt>
                  <c:pt idx="1">
                    <c:v>AT&amp;T - U-Verse</c:v>
                  </c:pt>
                  <c:pt idx="2">
                    <c:v>CenturyLink</c:v>
                  </c:pt>
                  <c:pt idx="3">
                    <c:v>Frontier (DSL)</c:v>
                  </c:pt>
                  <c:pt idx="4">
                    <c:v>Verizon (DSL)</c:v>
                  </c:pt>
                  <c:pt idx="5">
                    <c:v>Windstream</c:v>
                  </c:pt>
                  <c:pt idx="6">
                    <c:v>Optimum</c:v>
                  </c:pt>
                  <c:pt idx="7">
                    <c:v>Charter</c:v>
                  </c:pt>
                  <c:pt idx="8">
                    <c:v>Comcast</c:v>
                  </c:pt>
                  <c:pt idx="9">
                    <c:v>Cox</c:v>
                  </c:pt>
                  <c:pt idx="10">
                    <c:v>Mediacom</c:v>
                  </c:pt>
                  <c:pt idx="11">
                    <c:v>TWC</c:v>
                  </c:pt>
                  <c:pt idx="12">
                    <c:v>Frontier (Fiber)</c:v>
                  </c:pt>
                  <c:pt idx="13">
                    <c:v>Verizon (Fiber)</c:v>
                  </c:pt>
                  <c:pt idx="14">
                    <c:v>Hughes</c:v>
                  </c:pt>
                  <c:pt idx="15">
                    <c:v>ViaSat</c:v>
                  </c:pt>
                  <c:pt idx="16">
                    <c:v>Average</c:v>
                  </c:pt>
                </c:lvl>
                <c:lvl>
                  <c:pt idx="0">
                    <c:v>DSL</c:v>
                  </c:pt>
                  <c:pt idx="6">
                    <c:v>Cable</c:v>
                  </c:pt>
                  <c:pt idx="12">
                    <c:v>Fiber</c:v>
                  </c:pt>
                  <c:pt idx="14">
                    <c:v>Satellite</c:v>
                  </c:pt>
                  <c:pt idx="16">
                    <c:v>Overall</c:v>
                  </c:pt>
                </c:lvl>
              </c:multiLvlStrCache>
            </c:multiLvlStrRef>
          </c:cat>
          <c:val>
            <c:numRef>
              <c:f>'Chart 28'!$C$56:$C$72</c:f>
              <c:numCache>
                <c:formatCode>General</c:formatCode>
                <c:ptCount val="17"/>
                <c:pt idx="0">
                  <c:v>6</c:v>
                </c:pt>
                <c:pt idx="1">
                  <c:v>24</c:v>
                </c:pt>
                <c:pt idx="2">
                  <c:v>10</c:v>
                </c:pt>
                <c:pt idx="4">
                  <c:v>7</c:v>
                </c:pt>
                <c:pt idx="5">
                  <c:v>12</c:v>
                </c:pt>
                <c:pt idx="6">
                  <c:v>30</c:v>
                </c:pt>
                <c:pt idx="7">
                  <c:v>25</c:v>
                </c:pt>
                <c:pt idx="8">
                  <c:v>22</c:v>
                </c:pt>
                <c:pt idx="9">
                  <c:v>25</c:v>
                </c:pt>
                <c:pt idx="10">
                  <c:v>12</c:v>
                </c:pt>
                <c:pt idx="11">
                  <c:v>15</c:v>
                </c:pt>
                <c:pt idx="13">
                  <c:v>35</c:v>
                </c:pt>
                <c:pt idx="16">
                  <c:v>20.116955973802185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E69-4074-8DC8-D00177116066}"/>
            </c:ext>
          </c:extLst>
        </c:ser>
        <c:ser>
          <c:idx val="1"/>
          <c:order val="1"/>
          <c:tx>
            <c:strRef>
              <c:f>'Chart 28'!$D$55</c:f>
              <c:strCache>
                <c:ptCount val="1"/>
                <c:pt idx="0">
                  <c:v>Apr 2012</c:v>
                </c:pt>
              </c:strCache>
            </c:strRef>
          </c:tx>
          <c:spPr>
            <a:solidFill>
              <a:srgbClr val="9FB9E4"/>
            </a:solidFill>
          </c:spPr>
          <c:invertIfNegative val="0"/>
          <c:cat>
            <c:multiLvlStrRef>
              <c:f>'Chart 28'!$A$143:$B$159</c:f>
              <c:multiLvlStrCache>
                <c:ptCount val="17"/>
                <c:lvl>
                  <c:pt idx="0">
                    <c:v>AT&amp;T</c:v>
                  </c:pt>
                  <c:pt idx="1">
                    <c:v>AT&amp;T - U-Verse</c:v>
                  </c:pt>
                  <c:pt idx="2">
                    <c:v>CenturyLink</c:v>
                  </c:pt>
                  <c:pt idx="3">
                    <c:v>Frontier (DSL)</c:v>
                  </c:pt>
                  <c:pt idx="4">
                    <c:v>Verizon (DSL)</c:v>
                  </c:pt>
                  <c:pt idx="5">
                    <c:v>Windstream</c:v>
                  </c:pt>
                  <c:pt idx="6">
                    <c:v>Optimum</c:v>
                  </c:pt>
                  <c:pt idx="7">
                    <c:v>Charter</c:v>
                  </c:pt>
                  <c:pt idx="8">
                    <c:v>Comcast</c:v>
                  </c:pt>
                  <c:pt idx="9">
                    <c:v>Cox</c:v>
                  </c:pt>
                  <c:pt idx="10">
                    <c:v>Mediacom</c:v>
                  </c:pt>
                  <c:pt idx="11">
                    <c:v>TWC</c:v>
                  </c:pt>
                  <c:pt idx="12">
                    <c:v>Frontier (Fiber)</c:v>
                  </c:pt>
                  <c:pt idx="13">
                    <c:v>Verizon (Fiber)</c:v>
                  </c:pt>
                  <c:pt idx="14">
                    <c:v>Hughes</c:v>
                  </c:pt>
                  <c:pt idx="15">
                    <c:v>ViaSat</c:v>
                  </c:pt>
                  <c:pt idx="16">
                    <c:v>Average</c:v>
                  </c:pt>
                </c:lvl>
                <c:lvl>
                  <c:pt idx="0">
                    <c:v>DSL</c:v>
                  </c:pt>
                  <c:pt idx="6">
                    <c:v>Cable</c:v>
                  </c:pt>
                  <c:pt idx="12">
                    <c:v>Fiber</c:v>
                  </c:pt>
                  <c:pt idx="14">
                    <c:v>Satellite</c:v>
                  </c:pt>
                  <c:pt idx="16">
                    <c:v>Overall</c:v>
                  </c:pt>
                </c:lvl>
              </c:multiLvlStrCache>
            </c:multiLvlStrRef>
          </c:cat>
          <c:val>
            <c:numRef>
              <c:f>'Chart 28'!$D$56:$D$72</c:f>
              <c:numCache>
                <c:formatCode>General</c:formatCode>
                <c:ptCount val="17"/>
                <c:pt idx="0">
                  <c:v>6</c:v>
                </c:pt>
                <c:pt idx="1">
                  <c:v>24</c:v>
                </c:pt>
                <c:pt idx="2">
                  <c:v>10</c:v>
                </c:pt>
                <c:pt idx="4">
                  <c:v>7</c:v>
                </c:pt>
                <c:pt idx="5">
                  <c:v>12</c:v>
                </c:pt>
                <c:pt idx="6">
                  <c:v>50</c:v>
                </c:pt>
                <c:pt idx="7">
                  <c:v>30</c:v>
                </c:pt>
                <c:pt idx="8">
                  <c:v>25</c:v>
                </c:pt>
                <c:pt idx="9">
                  <c:v>25</c:v>
                </c:pt>
                <c:pt idx="10">
                  <c:v>20</c:v>
                </c:pt>
                <c:pt idx="11">
                  <c:v>30</c:v>
                </c:pt>
                <c:pt idx="12">
                  <c:v>25</c:v>
                </c:pt>
                <c:pt idx="13">
                  <c:v>35</c:v>
                </c:pt>
                <c:pt idx="16">
                  <c:v>25.512472517780434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5E69-4074-8DC8-D00177116066}"/>
            </c:ext>
          </c:extLst>
        </c:ser>
        <c:ser>
          <c:idx val="2"/>
          <c:order val="2"/>
          <c:tx>
            <c:strRef>
              <c:f>'Chart 28'!$E$55</c:f>
              <c:strCache>
                <c:ptCount val="1"/>
                <c:pt idx="0">
                  <c:v>Sep 2012</c:v>
                </c:pt>
              </c:strCache>
            </c:strRef>
          </c:tx>
          <c:spPr>
            <a:solidFill>
              <a:srgbClr val="779AD7"/>
            </a:solidFill>
          </c:spPr>
          <c:invertIfNegative val="0"/>
          <c:cat>
            <c:multiLvlStrRef>
              <c:f>'Chart 28'!$A$143:$B$159</c:f>
              <c:multiLvlStrCache>
                <c:ptCount val="17"/>
                <c:lvl>
                  <c:pt idx="0">
                    <c:v>AT&amp;T</c:v>
                  </c:pt>
                  <c:pt idx="1">
                    <c:v>AT&amp;T - U-Verse</c:v>
                  </c:pt>
                  <c:pt idx="2">
                    <c:v>CenturyLink</c:v>
                  </c:pt>
                  <c:pt idx="3">
                    <c:v>Frontier (DSL)</c:v>
                  </c:pt>
                  <c:pt idx="4">
                    <c:v>Verizon (DSL)</c:v>
                  </c:pt>
                  <c:pt idx="5">
                    <c:v>Windstream</c:v>
                  </c:pt>
                  <c:pt idx="6">
                    <c:v>Optimum</c:v>
                  </c:pt>
                  <c:pt idx="7">
                    <c:v>Charter</c:v>
                  </c:pt>
                  <c:pt idx="8">
                    <c:v>Comcast</c:v>
                  </c:pt>
                  <c:pt idx="9">
                    <c:v>Cox</c:v>
                  </c:pt>
                  <c:pt idx="10">
                    <c:v>Mediacom</c:v>
                  </c:pt>
                  <c:pt idx="11">
                    <c:v>TWC</c:v>
                  </c:pt>
                  <c:pt idx="12">
                    <c:v>Frontier (Fiber)</c:v>
                  </c:pt>
                  <c:pt idx="13">
                    <c:v>Verizon (Fiber)</c:v>
                  </c:pt>
                  <c:pt idx="14">
                    <c:v>Hughes</c:v>
                  </c:pt>
                  <c:pt idx="15">
                    <c:v>ViaSat</c:v>
                  </c:pt>
                  <c:pt idx="16">
                    <c:v>Average</c:v>
                  </c:pt>
                </c:lvl>
                <c:lvl>
                  <c:pt idx="0">
                    <c:v>DSL</c:v>
                  </c:pt>
                  <c:pt idx="6">
                    <c:v>Cable</c:v>
                  </c:pt>
                  <c:pt idx="12">
                    <c:v>Fiber</c:v>
                  </c:pt>
                  <c:pt idx="14">
                    <c:v>Satellite</c:v>
                  </c:pt>
                  <c:pt idx="16">
                    <c:v>Overall</c:v>
                  </c:pt>
                </c:lvl>
              </c:multiLvlStrCache>
            </c:multiLvlStrRef>
          </c:cat>
          <c:val>
            <c:numRef>
              <c:f>'Chart 28'!$E$56:$E$72</c:f>
              <c:numCache>
                <c:formatCode>General</c:formatCode>
                <c:ptCount val="17"/>
                <c:pt idx="0">
                  <c:v>6</c:v>
                </c:pt>
                <c:pt idx="1">
                  <c:v>24</c:v>
                </c:pt>
                <c:pt idx="2">
                  <c:v>10</c:v>
                </c:pt>
                <c:pt idx="4">
                  <c:v>3</c:v>
                </c:pt>
                <c:pt idx="5">
                  <c:v>12</c:v>
                </c:pt>
                <c:pt idx="6">
                  <c:v>50</c:v>
                </c:pt>
                <c:pt idx="7">
                  <c:v>30</c:v>
                </c:pt>
                <c:pt idx="8">
                  <c:v>50</c:v>
                </c:pt>
                <c:pt idx="9">
                  <c:v>25</c:v>
                </c:pt>
                <c:pt idx="10">
                  <c:v>15</c:v>
                </c:pt>
                <c:pt idx="11">
                  <c:v>50</c:v>
                </c:pt>
                <c:pt idx="12">
                  <c:v>25</c:v>
                </c:pt>
                <c:pt idx="13">
                  <c:v>75</c:v>
                </c:pt>
                <c:pt idx="15">
                  <c:v>12</c:v>
                </c:pt>
                <c:pt idx="16">
                  <c:v>36.758273731783589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5E69-4074-8DC8-D00177116066}"/>
            </c:ext>
          </c:extLst>
        </c:ser>
        <c:ser>
          <c:idx val="3"/>
          <c:order val="3"/>
          <c:tx>
            <c:strRef>
              <c:f>'Chart 28'!$F$55</c:f>
              <c:strCache>
                <c:ptCount val="1"/>
                <c:pt idx="0">
                  <c:v>Sep 2013</c:v>
                </c:pt>
              </c:strCache>
            </c:strRef>
          </c:tx>
          <c:spPr>
            <a:solidFill>
              <a:srgbClr val="4F7ACA"/>
            </a:solidFill>
          </c:spPr>
          <c:invertIfNegative val="0"/>
          <c:cat>
            <c:multiLvlStrRef>
              <c:f>'Chart 28'!$A$143:$B$159</c:f>
              <c:multiLvlStrCache>
                <c:ptCount val="17"/>
                <c:lvl>
                  <c:pt idx="0">
                    <c:v>AT&amp;T</c:v>
                  </c:pt>
                  <c:pt idx="1">
                    <c:v>AT&amp;T - U-Verse</c:v>
                  </c:pt>
                  <c:pt idx="2">
                    <c:v>CenturyLink</c:v>
                  </c:pt>
                  <c:pt idx="3">
                    <c:v>Frontier (DSL)</c:v>
                  </c:pt>
                  <c:pt idx="4">
                    <c:v>Verizon (DSL)</c:v>
                  </c:pt>
                  <c:pt idx="5">
                    <c:v>Windstream</c:v>
                  </c:pt>
                  <c:pt idx="6">
                    <c:v>Optimum</c:v>
                  </c:pt>
                  <c:pt idx="7">
                    <c:v>Charter</c:v>
                  </c:pt>
                  <c:pt idx="8">
                    <c:v>Comcast</c:v>
                  </c:pt>
                  <c:pt idx="9">
                    <c:v>Cox</c:v>
                  </c:pt>
                  <c:pt idx="10">
                    <c:v>Mediacom</c:v>
                  </c:pt>
                  <c:pt idx="11">
                    <c:v>TWC</c:v>
                  </c:pt>
                  <c:pt idx="12">
                    <c:v>Frontier (Fiber)</c:v>
                  </c:pt>
                  <c:pt idx="13">
                    <c:v>Verizon (Fiber)</c:v>
                  </c:pt>
                  <c:pt idx="14">
                    <c:v>Hughes</c:v>
                  </c:pt>
                  <c:pt idx="15">
                    <c:v>ViaSat</c:v>
                  </c:pt>
                  <c:pt idx="16">
                    <c:v>Average</c:v>
                  </c:pt>
                </c:lvl>
                <c:lvl>
                  <c:pt idx="0">
                    <c:v>DSL</c:v>
                  </c:pt>
                  <c:pt idx="6">
                    <c:v>Cable</c:v>
                  </c:pt>
                  <c:pt idx="12">
                    <c:v>Fiber</c:v>
                  </c:pt>
                  <c:pt idx="14">
                    <c:v>Satellite</c:v>
                  </c:pt>
                  <c:pt idx="16">
                    <c:v>Overall</c:v>
                  </c:pt>
                </c:lvl>
              </c:multiLvlStrCache>
            </c:multiLvlStrRef>
          </c:cat>
          <c:val>
            <c:numRef>
              <c:f>'Chart 28'!$F$56:$F$72</c:f>
              <c:numCache>
                <c:formatCode>General</c:formatCode>
                <c:ptCount val="17"/>
                <c:pt idx="0">
                  <c:v>6</c:v>
                </c:pt>
                <c:pt idx="1">
                  <c:v>24</c:v>
                </c:pt>
                <c:pt idx="2">
                  <c:v>10</c:v>
                </c:pt>
                <c:pt idx="4">
                  <c:v>3</c:v>
                </c:pt>
                <c:pt idx="5">
                  <c:v>12</c:v>
                </c:pt>
                <c:pt idx="6">
                  <c:v>15</c:v>
                </c:pt>
                <c:pt idx="7">
                  <c:v>30</c:v>
                </c:pt>
                <c:pt idx="8">
                  <c:v>50</c:v>
                </c:pt>
                <c:pt idx="9">
                  <c:v>50</c:v>
                </c:pt>
                <c:pt idx="10">
                  <c:v>15</c:v>
                </c:pt>
                <c:pt idx="11">
                  <c:v>50</c:v>
                </c:pt>
                <c:pt idx="12">
                  <c:v>25</c:v>
                </c:pt>
                <c:pt idx="13">
                  <c:v>75</c:v>
                </c:pt>
                <c:pt idx="15">
                  <c:v>12</c:v>
                </c:pt>
                <c:pt idx="16">
                  <c:v>37.22106503531537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5E69-4074-8DC8-D00177116066}"/>
            </c:ext>
          </c:extLst>
        </c:ser>
        <c:ser>
          <c:idx val="4"/>
          <c:order val="4"/>
          <c:tx>
            <c:strRef>
              <c:f>'Chart 28'!$G$55</c:f>
              <c:strCache>
                <c:ptCount val="1"/>
                <c:pt idx="0">
                  <c:v>Sep 2014</c:v>
                </c:pt>
              </c:strCache>
            </c:strRef>
          </c:tx>
          <c:spPr>
            <a:solidFill>
              <a:srgbClr val="285BBD"/>
            </a:solidFill>
          </c:spPr>
          <c:invertIfNegative val="0"/>
          <c:cat>
            <c:multiLvlStrRef>
              <c:f>'Chart 28'!$A$143:$B$159</c:f>
              <c:multiLvlStrCache>
                <c:ptCount val="17"/>
                <c:lvl>
                  <c:pt idx="0">
                    <c:v>AT&amp;T</c:v>
                  </c:pt>
                  <c:pt idx="1">
                    <c:v>AT&amp;T - U-Verse</c:v>
                  </c:pt>
                  <c:pt idx="2">
                    <c:v>CenturyLink</c:v>
                  </c:pt>
                  <c:pt idx="3">
                    <c:v>Frontier (DSL)</c:v>
                  </c:pt>
                  <c:pt idx="4">
                    <c:v>Verizon (DSL)</c:v>
                  </c:pt>
                  <c:pt idx="5">
                    <c:v>Windstream</c:v>
                  </c:pt>
                  <c:pt idx="6">
                    <c:v>Optimum</c:v>
                  </c:pt>
                  <c:pt idx="7">
                    <c:v>Charter</c:v>
                  </c:pt>
                  <c:pt idx="8">
                    <c:v>Comcast</c:v>
                  </c:pt>
                  <c:pt idx="9">
                    <c:v>Cox</c:v>
                  </c:pt>
                  <c:pt idx="10">
                    <c:v>Mediacom</c:v>
                  </c:pt>
                  <c:pt idx="11">
                    <c:v>TWC</c:v>
                  </c:pt>
                  <c:pt idx="12">
                    <c:v>Frontier (Fiber)</c:v>
                  </c:pt>
                  <c:pt idx="13">
                    <c:v>Verizon (Fiber)</c:v>
                  </c:pt>
                  <c:pt idx="14">
                    <c:v>Hughes</c:v>
                  </c:pt>
                  <c:pt idx="15">
                    <c:v>ViaSat</c:v>
                  </c:pt>
                  <c:pt idx="16">
                    <c:v>Average</c:v>
                  </c:pt>
                </c:lvl>
                <c:lvl>
                  <c:pt idx="0">
                    <c:v>DSL</c:v>
                  </c:pt>
                  <c:pt idx="6">
                    <c:v>Cable</c:v>
                  </c:pt>
                  <c:pt idx="12">
                    <c:v>Fiber</c:v>
                  </c:pt>
                  <c:pt idx="14">
                    <c:v>Satellite</c:v>
                  </c:pt>
                  <c:pt idx="16">
                    <c:v>Overall</c:v>
                  </c:pt>
                </c:lvl>
              </c:multiLvlStrCache>
            </c:multiLvlStrRef>
          </c:cat>
          <c:val>
            <c:numRef>
              <c:f>'Chart 28'!$G$56:$G$72</c:f>
              <c:numCache>
                <c:formatCode>General</c:formatCode>
                <c:ptCount val="17"/>
                <c:pt idx="0">
                  <c:v>6</c:v>
                </c:pt>
                <c:pt idx="1">
                  <c:v>24</c:v>
                </c:pt>
                <c:pt idx="2">
                  <c:v>40</c:v>
                </c:pt>
                <c:pt idx="3">
                  <c:v>6</c:v>
                </c:pt>
                <c:pt idx="4">
                  <c:v>1.1000000000000001</c:v>
                </c:pt>
                <c:pt idx="5">
                  <c:v>12</c:v>
                </c:pt>
                <c:pt idx="6">
                  <c:v>101</c:v>
                </c:pt>
                <c:pt idx="7">
                  <c:v>100</c:v>
                </c:pt>
                <c:pt idx="8">
                  <c:v>105</c:v>
                </c:pt>
                <c:pt idx="9">
                  <c:v>100</c:v>
                </c:pt>
                <c:pt idx="10">
                  <c:v>50</c:v>
                </c:pt>
                <c:pt idx="11">
                  <c:v>100</c:v>
                </c:pt>
                <c:pt idx="12">
                  <c:v>25</c:v>
                </c:pt>
                <c:pt idx="13">
                  <c:v>75</c:v>
                </c:pt>
                <c:pt idx="14">
                  <c:v>10</c:v>
                </c:pt>
                <c:pt idx="15">
                  <c:v>12</c:v>
                </c:pt>
                <c:pt idx="16">
                  <c:v>71.98674939951961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5E69-4074-8DC8-D00177116066}"/>
            </c:ext>
          </c:extLst>
        </c:ser>
        <c:ser>
          <c:idx val="5"/>
          <c:order val="5"/>
          <c:tx>
            <c:strRef>
              <c:f>'Chart 28'!$N$75</c:f>
              <c:strCache>
                <c:ptCount val="1"/>
                <c:pt idx="0">
                  <c:v>Sep 2015</c:v>
                </c:pt>
              </c:strCache>
            </c:strRef>
          </c:tx>
          <c:spPr>
            <a:solidFill>
              <a:srgbClr val="003BB0"/>
            </a:solidFill>
          </c:spPr>
          <c:invertIfNegative val="0"/>
          <c:val>
            <c:numRef>
              <c:f>'Chart 28'!$H$56:$H$72</c:f>
              <c:numCache>
                <c:formatCode>General</c:formatCode>
                <c:ptCount val="17"/>
                <c:pt idx="0">
                  <c:v>6</c:v>
                </c:pt>
                <c:pt idx="1">
                  <c:v>45</c:v>
                </c:pt>
                <c:pt idx="2">
                  <c:v>40</c:v>
                </c:pt>
                <c:pt idx="3">
                  <c:v>6</c:v>
                </c:pt>
                <c:pt idx="4">
                  <c:v>2.0499999999999998</c:v>
                </c:pt>
                <c:pt idx="5">
                  <c:v>12</c:v>
                </c:pt>
                <c:pt idx="6">
                  <c:v>101</c:v>
                </c:pt>
                <c:pt idx="7">
                  <c:v>100</c:v>
                </c:pt>
                <c:pt idx="8">
                  <c:v>150</c:v>
                </c:pt>
                <c:pt idx="9">
                  <c:v>100</c:v>
                </c:pt>
                <c:pt idx="10">
                  <c:v>100</c:v>
                </c:pt>
                <c:pt idx="11">
                  <c:v>300</c:v>
                </c:pt>
                <c:pt idx="12">
                  <c:v>30</c:v>
                </c:pt>
                <c:pt idx="13">
                  <c:v>75</c:v>
                </c:pt>
                <c:pt idx="14">
                  <c:v>10</c:v>
                </c:pt>
                <c:pt idx="15">
                  <c:v>12</c:v>
                </c:pt>
                <c:pt idx="16">
                  <c:v>104.69334622383985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371-4E09-BB4B-612D1C7254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6363432"/>
        <c:axId val="216363824"/>
      </c:barChart>
      <c:catAx>
        <c:axId val="2163634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16363824"/>
        <c:crosses val="autoZero"/>
        <c:auto val="1"/>
        <c:lblAlgn val="ctr"/>
        <c:lblOffset val="100"/>
        <c:noMultiLvlLbl val="0"/>
      </c:catAx>
      <c:valAx>
        <c:axId val="216363824"/>
        <c:scaling>
          <c:orientation val="minMax"/>
          <c:max val="30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Maximum</a:t>
                </a:r>
                <a:r>
                  <a:rPr lang="en-US" sz="1200" baseline="0"/>
                  <a:t> Advertised Download Speed (Mbps)</a:t>
                </a:r>
              </a:p>
            </c:rich>
          </c:tx>
          <c:layout>
            <c:manualLayout>
              <c:xMode val="edge"/>
              <c:yMode val="edge"/>
              <c:x val="9.9666076272660609E-3"/>
              <c:y val="0.2358696342416128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16363432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1392403694148451"/>
          <c:y val="0.94210981437866226"/>
          <c:w val="0.57215197365035253"/>
          <c:h val="5.6730708661417321E-2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0965718211399E-2"/>
          <c:y val="3.5321747286409605E-2"/>
          <c:w val="0.91812003091450312"/>
          <c:h val="0.7305127498442218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'Chart 28'!$C$75</c:f>
              <c:strCache>
                <c:ptCount val="1"/>
                <c:pt idx="0">
                  <c:v>Mar 2011</c:v>
                </c:pt>
              </c:strCache>
            </c:strRef>
          </c:tx>
          <c:spPr>
            <a:solidFill>
              <a:srgbClr val="FDEADA"/>
            </a:solidFill>
          </c:spPr>
          <c:invertIfNegative val="0"/>
          <c:cat>
            <c:multiLvlStrRef>
              <c:f>'Chart 28'!$A$143:$B$159</c:f>
              <c:multiLvlStrCache>
                <c:ptCount val="17"/>
                <c:lvl>
                  <c:pt idx="0">
                    <c:v>AT&amp;T</c:v>
                  </c:pt>
                  <c:pt idx="1">
                    <c:v>AT&amp;T - U-Verse</c:v>
                  </c:pt>
                  <c:pt idx="2">
                    <c:v>CenturyLink</c:v>
                  </c:pt>
                  <c:pt idx="3">
                    <c:v>Frontier (DSL)</c:v>
                  </c:pt>
                  <c:pt idx="4">
                    <c:v>Verizon (DSL)</c:v>
                  </c:pt>
                  <c:pt idx="5">
                    <c:v>Windstream</c:v>
                  </c:pt>
                  <c:pt idx="6">
                    <c:v>Optimum</c:v>
                  </c:pt>
                  <c:pt idx="7">
                    <c:v>Charter</c:v>
                  </c:pt>
                  <c:pt idx="8">
                    <c:v>Comcast</c:v>
                  </c:pt>
                  <c:pt idx="9">
                    <c:v>Cox</c:v>
                  </c:pt>
                  <c:pt idx="10">
                    <c:v>Mediacom</c:v>
                  </c:pt>
                  <c:pt idx="11">
                    <c:v>TWC</c:v>
                  </c:pt>
                  <c:pt idx="12">
                    <c:v>Frontier (Fiber)</c:v>
                  </c:pt>
                  <c:pt idx="13">
                    <c:v>Verizon (Fiber)</c:v>
                  </c:pt>
                  <c:pt idx="14">
                    <c:v>Hughes</c:v>
                  </c:pt>
                  <c:pt idx="15">
                    <c:v>ViaSat</c:v>
                  </c:pt>
                  <c:pt idx="16">
                    <c:v>Average</c:v>
                  </c:pt>
                </c:lvl>
                <c:lvl>
                  <c:pt idx="0">
                    <c:v>DSL</c:v>
                  </c:pt>
                  <c:pt idx="6">
                    <c:v>Cable</c:v>
                  </c:pt>
                  <c:pt idx="12">
                    <c:v>Fiber</c:v>
                  </c:pt>
                  <c:pt idx="14">
                    <c:v>Satellite</c:v>
                  </c:pt>
                  <c:pt idx="16">
                    <c:v>Overall</c:v>
                  </c:pt>
                </c:lvl>
              </c:multiLvlStrCache>
            </c:multiLvlStrRef>
          </c:cat>
          <c:val>
            <c:numRef>
              <c:f>'Chart 28'!$C$76:$C$92</c:f>
              <c:numCache>
                <c:formatCode>General</c:formatCode>
                <c:ptCount val="17"/>
                <c:pt idx="0">
                  <c:v>0.51200000000000001</c:v>
                </c:pt>
                <c:pt idx="1">
                  <c:v>3</c:v>
                </c:pt>
                <c:pt idx="2">
                  <c:v>0.89600000000000002</c:v>
                </c:pt>
                <c:pt idx="4">
                  <c:v>0.76800000000000002</c:v>
                </c:pt>
                <c:pt idx="5">
                  <c:v>0.76800000000000002</c:v>
                </c:pt>
                <c:pt idx="6">
                  <c:v>5</c:v>
                </c:pt>
                <c:pt idx="7">
                  <c:v>3</c:v>
                </c:pt>
                <c:pt idx="8">
                  <c:v>5</c:v>
                </c:pt>
                <c:pt idx="9">
                  <c:v>4</c:v>
                </c:pt>
                <c:pt idx="10">
                  <c:v>1</c:v>
                </c:pt>
                <c:pt idx="11">
                  <c:v>5</c:v>
                </c:pt>
                <c:pt idx="13">
                  <c:v>35</c:v>
                </c:pt>
                <c:pt idx="16">
                  <c:v>6.0405634709495759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DD1-460A-BBF7-A5EC0ECC1544}"/>
            </c:ext>
          </c:extLst>
        </c:ser>
        <c:ser>
          <c:idx val="1"/>
          <c:order val="1"/>
          <c:tx>
            <c:strRef>
              <c:f>'Chart 28'!$D$75</c:f>
              <c:strCache>
                <c:ptCount val="1"/>
                <c:pt idx="0">
                  <c:v>Apr 2012</c:v>
                </c:pt>
              </c:strCache>
            </c:strRef>
          </c:tx>
          <c:spPr>
            <a:solidFill>
              <a:srgbClr val="E9CAB0"/>
            </a:solidFill>
          </c:spPr>
          <c:invertIfNegative val="0"/>
          <c:cat>
            <c:multiLvlStrRef>
              <c:f>'Chart 28'!$A$143:$B$159</c:f>
              <c:multiLvlStrCache>
                <c:ptCount val="17"/>
                <c:lvl>
                  <c:pt idx="0">
                    <c:v>AT&amp;T</c:v>
                  </c:pt>
                  <c:pt idx="1">
                    <c:v>AT&amp;T - U-Verse</c:v>
                  </c:pt>
                  <c:pt idx="2">
                    <c:v>CenturyLink</c:v>
                  </c:pt>
                  <c:pt idx="3">
                    <c:v>Frontier (DSL)</c:v>
                  </c:pt>
                  <c:pt idx="4">
                    <c:v>Verizon (DSL)</c:v>
                  </c:pt>
                  <c:pt idx="5">
                    <c:v>Windstream</c:v>
                  </c:pt>
                  <c:pt idx="6">
                    <c:v>Optimum</c:v>
                  </c:pt>
                  <c:pt idx="7">
                    <c:v>Charter</c:v>
                  </c:pt>
                  <c:pt idx="8">
                    <c:v>Comcast</c:v>
                  </c:pt>
                  <c:pt idx="9">
                    <c:v>Cox</c:v>
                  </c:pt>
                  <c:pt idx="10">
                    <c:v>Mediacom</c:v>
                  </c:pt>
                  <c:pt idx="11">
                    <c:v>TWC</c:v>
                  </c:pt>
                  <c:pt idx="12">
                    <c:v>Frontier (Fiber)</c:v>
                  </c:pt>
                  <c:pt idx="13">
                    <c:v>Verizon (Fiber)</c:v>
                  </c:pt>
                  <c:pt idx="14">
                    <c:v>Hughes</c:v>
                  </c:pt>
                  <c:pt idx="15">
                    <c:v>ViaSat</c:v>
                  </c:pt>
                  <c:pt idx="16">
                    <c:v>Average</c:v>
                  </c:pt>
                </c:lvl>
                <c:lvl>
                  <c:pt idx="0">
                    <c:v>DSL</c:v>
                  </c:pt>
                  <c:pt idx="6">
                    <c:v>Cable</c:v>
                  </c:pt>
                  <c:pt idx="12">
                    <c:v>Fiber</c:v>
                  </c:pt>
                  <c:pt idx="14">
                    <c:v>Satellite</c:v>
                  </c:pt>
                  <c:pt idx="16">
                    <c:v>Overall</c:v>
                  </c:pt>
                </c:lvl>
              </c:multiLvlStrCache>
            </c:multiLvlStrRef>
          </c:cat>
          <c:val>
            <c:numRef>
              <c:f>'Chart 28'!$D$76:$D$92</c:f>
              <c:numCache>
                <c:formatCode>General</c:formatCode>
                <c:ptCount val="17"/>
                <c:pt idx="0">
                  <c:v>0.51200000000000001</c:v>
                </c:pt>
                <c:pt idx="1">
                  <c:v>3</c:v>
                </c:pt>
                <c:pt idx="2">
                  <c:v>0.89600000000000002</c:v>
                </c:pt>
                <c:pt idx="4">
                  <c:v>0.76800000000000002</c:v>
                </c:pt>
                <c:pt idx="5">
                  <c:v>0.76800000000000002</c:v>
                </c:pt>
                <c:pt idx="6">
                  <c:v>8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2</c:v>
                </c:pt>
                <c:pt idx="11">
                  <c:v>5</c:v>
                </c:pt>
                <c:pt idx="12">
                  <c:v>25</c:v>
                </c:pt>
                <c:pt idx="13">
                  <c:v>35</c:v>
                </c:pt>
                <c:pt idx="16">
                  <c:v>8.4146968719382507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5DD1-460A-BBF7-A5EC0ECC1544}"/>
            </c:ext>
          </c:extLst>
        </c:ser>
        <c:ser>
          <c:idx val="2"/>
          <c:order val="2"/>
          <c:tx>
            <c:strRef>
              <c:f>'Chart 28'!$E$75</c:f>
              <c:strCache>
                <c:ptCount val="1"/>
                <c:pt idx="0">
                  <c:v>Sep 2012</c:v>
                </c:pt>
              </c:strCache>
            </c:strRef>
          </c:tx>
          <c:spPr>
            <a:solidFill>
              <a:srgbClr val="D5A986"/>
            </a:solidFill>
          </c:spPr>
          <c:invertIfNegative val="0"/>
          <c:cat>
            <c:multiLvlStrRef>
              <c:f>'Chart 28'!$A$143:$B$159</c:f>
              <c:multiLvlStrCache>
                <c:ptCount val="17"/>
                <c:lvl>
                  <c:pt idx="0">
                    <c:v>AT&amp;T</c:v>
                  </c:pt>
                  <c:pt idx="1">
                    <c:v>AT&amp;T - U-Verse</c:v>
                  </c:pt>
                  <c:pt idx="2">
                    <c:v>CenturyLink</c:v>
                  </c:pt>
                  <c:pt idx="3">
                    <c:v>Frontier (DSL)</c:v>
                  </c:pt>
                  <c:pt idx="4">
                    <c:v>Verizon (DSL)</c:v>
                  </c:pt>
                  <c:pt idx="5">
                    <c:v>Windstream</c:v>
                  </c:pt>
                  <c:pt idx="6">
                    <c:v>Optimum</c:v>
                  </c:pt>
                  <c:pt idx="7">
                    <c:v>Charter</c:v>
                  </c:pt>
                  <c:pt idx="8">
                    <c:v>Comcast</c:v>
                  </c:pt>
                  <c:pt idx="9">
                    <c:v>Cox</c:v>
                  </c:pt>
                  <c:pt idx="10">
                    <c:v>Mediacom</c:v>
                  </c:pt>
                  <c:pt idx="11">
                    <c:v>TWC</c:v>
                  </c:pt>
                  <c:pt idx="12">
                    <c:v>Frontier (Fiber)</c:v>
                  </c:pt>
                  <c:pt idx="13">
                    <c:v>Verizon (Fiber)</c:v>
                  </c:pt>
                  <c:pt idx="14">
                    <c:v>Hughes</c:v>
                  </c:pt>
                  <c:pt idx="15">
                    <c:v>ViaSat</c:v>
                  </c:pt>
                  <c:pt idx="16">
                    <c:v>Average</c:v>
                  </c:pt>
                </c:lvl>
                <c:lvl>
                  <c:pt idx="0">
                    <c:v>DSL</c:v>
                  </c:pt>
                  <c:pt idx="6">
                    <c:v>Cable</c:v>
                  </c:pt>
                  <c:pt idx="12">
                    <c:v>Fiber</c:v>
                  </c:pt>
                  <c:pt idx="14">
                    <c:v>Satellite</c:v>
                  </c:pt>
                  <c:pt idx="16">
                    <c:v>Overall</c:v>
                  </c:pt>
                </c:lvl>
              </c:multiLvlStrCache>
            </c:multiLvlStrRef>
          </c:cat>
          <c:val>
            <c:numRef>
              <c:f>'Chart 28'!$E$76:$E$92</c:f>
              <c:numCache>
                <c:formatCode>General</c:formatCode>
                <c:ptCount val="17"/>
                <c:pt idx="0">
                  <c:v>0.51200000000000001</c:v>
                </c:pt>
                <c:pt idx="1">
                  <c:v>3</c:v>
                </c:pt>
                <c:pt idx="2">
                  <c:v>0.89600000000000002</c:v>
                </c:pt>
                <c:pt idx="4">
                  <c:v>0.76800000000000002</c:v>
                </c:pt>
                <c:pt idx="5">
                  <c:v>0.76800000000000002</c:v>
                </c:pt>
                <c:pt idx="6">
                  <c:v>8</c:v>
                </c:pt>
                <c:pt idx="7">
                  <c:v>4</c:v>
                </c:pt>
                <c:pt idx="8">
                  <c:v>10</c:v>
                </c:pt>
                <c:pt idx="9">
                  <c:v>5</c:v>
                </c:pt>
                <c:pt idx="10">
                  <c:v>1</c:v>
                </c:pt>
                <c:pt idx="11">
                  <c:v>5</c:v>
                </c:pt>
                <c:pt idx="12">
                  <c:v>25</c:v>
                </c:pt>
                <c:pt idx="13">
                  <c:v>35</c:v>
                </c:pt>
                <c:pt idx="15">
                  <c:v>3</c:v>
                </c:pt>
                <c:pt idx="16">
                  <c:v>9.1093564748580107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5DD1-460A-BBF7-A5EC0ECC1544}"/>
            </c:ext>
          </c:extLst>
        </c:ser>
        <c:ser>
          <c:idx val="3"/>
          <c:order val="3"/>
          <c:tx>
            <c:strRef>
              <c:f>'Chart 28'!$F$75</c:f>
              <c:strCache>
                <c:ptCount val="1"/>
                <c:pt idx="0">
                  <c:v>Sep 2013</c:v>
                </c:pt>
              </c:strCache>
            </c:strRef>
          </c:tx>
          <c:spPr>
            <a:solidFill>
              <a:srgbClr val="C0895B"/>
            </a:solidFill>
          </c:spPr>
          <c:invertIfNegative val="0"/>
          <c:cat>
            <c:multiLvlStrRef>
              <c:f>'Chart 28'!$A$143:$B$159</c:f>
              <c:multiLvlStrCache>
                <c:ptCount val="17"/>
                <c:lvl>
                  <c:pt idx="0">
                    <c:v>AT&amp;T</c:v>
                  </c:pt>
                  <c:pt idx="1">
                    <c:v>AT&amp;T - U-Verse</c:v>
                  </c:pt>
                  <c:pt idx="2">
                    <c:v>CenturyLink</c:v>
                  </c:pt>
                  <c:pt idx="3">
                    <c:v>Frontier (DSL)</c:v>
                  </c:pt>
                  <c:pt idx="4">
                    <c:v>Verizon (DSL)</c:v>
                  </c:pt>
                  <c:pt idx="5">
                    <c:v>Windstream</c:v>
                  </c:pt>
                  <c:pt idx="6">
                    <c:v>Optimum</c:v>
                  </c:pt>
                  <c:pt idx="7">
                    <c:v>Charter</c:v>
                  </c:pt>
                  <c:pt idx="8">
                    <c:v>Comcast</c:v>
                  </c:pt>
                  <c:pt idx="9">
                    <c:v>Cox</c:v>
                  </c:pt>
                  <c:pt idx="10">
                    <c:v>Mediacom</c:v>
                  </c:pt>
                  <c:pt idx="11">
                    <c:v>TWC</c:v>
                  </c:pt>
                  <c:pt idx="12">
                    <c:v>Frontier (Fiber)</c:v>
                  </c:pt>
                  <c:pt idx="13">
                    <c:v>Verizon (Fiber)</c:v>
                  </c:pt>
                  <c:pt idx="14">
                    <c:v>Hughes</c:v>
                  </c:pt>
                  <c:pt idx="15">
                    <c:v>ViaSat</c:v>
                  </c:pt>
                  <c:pt idx="16">
                    <c:v>Average</c:v>
                  </c:pt>
                </c:lvl>
                <c:lvl>
                  <c:pt idx="0">
                    <c:v>DSL</c:v>
                  </c:pt>
                  <c:pt idx="6">
                    <c:v>Cable</c:v>
                  </c:pt>
                  <c:pt idx="12">
                    <c:v>Fiber</c:v>
                  </c:pt>
                  <c:pt idx="14">
                    <c:v>Satellite</c:v>
                  </c:pt>
                  <c:pt idx="16">
                    <c:v>Overall</c:v>
                  </c:pt>
                </c:lvl>
              </c:multiLvlStrCache>
            </c:multiLvlStrRef>
          </c:cat>
          <c:val>
            <c:numRef>
              <c:f>'Chart 28'!$F$76:$F$92</c:f>
              <c:numCache>
                <c:formatCode>General</c:formatCode>
                <c:ptCount val="17"/>
                <c:pt idx="0">
                  <c:v>0.51200000000000001</c:v>
                </c:pt>
                <c:pt idx="1">
                  <c:v>3</c:v>
                </c:pt>
                <c:pt idx="2">
                  <c:v>0.76800000000000002</c:v>
                </c:pt>
                <c:pt idx="4">
                  <c:v>0.76800000000000002</c:v>
                </c:pt>
                <c:pt idx="5">
                  <c:v>0.76800000000000002</c:v>
                </c:pt>
                <c:pt idx="6">
                  <c:v>5</c:v>
                </c:pt>
                <c:pt idx="7">
                  <c:v>4</c:v>
                </c:pt>
                <c:pt idx="8">
                  <c:v>10</c:v>
                </c:pt>
                <c:pt idx="9">
                  <c:v>10</c:v>
                </c:pt>
                <c:pt idx="10">
                  <c:v>1</c:v>
                </c:pt>
                <c:pt idx="11">
                  <c:v>5</c:v>
                </c:pt>
                <c:pt idx="12">
                  <c:v>25</c:v>
                </c:pt>
                <c:pt idx="13">
                  <c:v>35</c:v>
                </c:pt>
                <c:pt idx="15">
                  <c:v>3</c:v>
                </c:pt>
                <c:pt idx="16">
                  <c:v>9.135031887902203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5DD1-460A-BBF7-A5EC0ECC1544}"/>
            </c:ext>
          </c:extLst>
        </c:ser>
        <c:ser>
          <c:idx val="4"/>
          <c:order val="4"/>
          <c:tx>
            <c:strRef>
              <c:f>'Chart 28'!$G$75</c:f>
              <c:strCache>
                <c:ptCount val="1"/>
                <c:pt idx="0">
                  <c:v>Sep 2014</c:v>
                </c:pt>
              </c:strCache>
            </c:strRef>
          </c:tx>
          <c:spPr>
            <a:solidFill>
              <a:srgbClr val="AC6D31"/>
            </a:solidFill>
          </c:spPr>
          <c:invertIfNegative val="0"/>
          <c:cat>
            <c:multiLvlStrRef>
              <c:f>'Chart 28'!$A$143:$B$159</c:f>
              <c:multiLvlStrCache>
                <c:ptCount val="17"/>
                <c:lvl>
                  <c:pt idx="0">
                    <c:v>AT&amp;T</c:v>
                  </c:pt>
                  <c:pt idx="1">
                    <c:v>AT&amp;T - U-Verse</c:v>
                  </c:pt>
                  <c:pt idx="2">
                    <c:v>CenturyLink</c:v>
                  </c:pt>
                  <c:pt idx="3">
                    <c:v>Frontier (DSL)</c:v>
                  </c:pt>
                  <c:pt idx="4">
                    <c:v>Verizon (DSL)</c:v>
                  </c:pt>
                  <c:pt idx="5">
                    <c:v>Windstream</c:v>
                  </c:pt>
                  <c:pt idx="6">
                    <c:v>Optimum</c:v>
                  </c:pt>
                  <c:pt idx="7">
                    <c:v>Charter</c:v>
                  </c:pt>
                  <c:pt idx="8">
                    <c:v>Comcast</c:v>
                  </c:pt>
                  <c:pt idx="9">
                    <c:v>Cox</c:v>
                  </c:pt>
                  <c:pt idx="10">
                    <c:v>Mediacom</c:v>
                  </c:pt>
                  <c:pt idx="11">
                    <c:v>TWC</c:v>
                  </c:pt>
                  <c:pt idx="12">
                    <c:v>Frontier (Fiber)</c:v>
                  </c:pt>
                  <c:pt idx="13">
                    <c:v>Verizon (Fiber)</c:v>
                  </c:pt>
                  <c:pt idx="14">
                    <c:v>Hughes</c:v>
                  </c:pt>
                  <c:pt idx="15">
                    <c:v>ViaSat</c:v>
                  </c:pt>
                  <c:pt idx="16">
                    <c:v>Average</c:v>
                  </c:pt>
                </c:lvl>
                <c:lvl>
                  <c:pt idx="0">
                    <c:v>DSL</c:v>
                  </c:pt>
                  <c:pt idx="6">
                    <c:v>Cable</c:v>
                  </c:pt>
                  <c:pt idx="12">
                    <c:v>Fiber</c:v>
                  </c:pt>
                  <c:pt idx="14">
                    <c:v>Satellite</c:v>
                  </c:pt>
                  <c:pt idx="16">
                    <c:v>Overall</c:v>
                  </c:pt>
                </c:lvl>
              </c:multiLvlStrCache>
            </c:multiLvlStrRef>
          </c:cat>
          <c:val>
            <c:numRef>
              <c:f>'Chart 28'!$G$76:$G$92</c:f>
              <c:numCache>
                <c:formatCode>General</c:formatCode>
                <c:ptCount val="17"/>
                <c:pt idx="0">
                  <c:v>0.51200000000000001</c:v>
                </c:pt>
                <c:pt idx="1">
                  <c:v>3</c:v>
                </c:pt>
                <c:pt idx="2">
                  <c:v>5</c:v>
                </c:pt>
                <c:pt idx="3">
                  <c:v>0.77</c:v>
                </c:pt>
                <c:pt idx="4">
                  <c:v>0.57999999999999996</c:v>
                </c:pt>
                <c:pt idx="5">
                  <c:v>0.38400000000000001</c:v>
                </c:pt>
                <c:pt idx="6">
                  <c:v>35</c:v>
                </c:pt>
                <c:pt idx="7">
                  <c:v>4</c:v>
                </c:pt>
                <c:pt idx="8">
                  <c:v>20</c:v>
                </c:pt>
                <c:pt idx="9">
                  <c:v>10</c:v>
                </c:pt>
                <c:pt idx="10">
                  <c:v>10</c:v>
                </c:pt>
                <c:pt idx="11">
                  <c:v>5</c:v>
                </c:pt>
                <c:pt idx="12">
                  <c:v>25</c:v>
                </c:pt>
                <c:pt idx="13">
                  <c:v>75</c:v>
                </c:pt>
                <c:pt idx="14">
                  <c:v>1</c:v>
                </c:pt>
                <c:pt idx="15">
                  <c:v>3</c:v>
                </c:pt>
                <c:pt idx="16">
                  <c:v>15.408492478226444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5DD1-460A-BBF7-A5EC0ECC1544}"/>
            </c:ext>
          </c:extLst>
        </c:ser>
        <c:ser>
          <c:idx val="5"/>
          <c:order val="5"/>
          <c:tx>
            <c:strRef>
              <c:f>'Chart 28'!$H$75</c:f>
              <c:strCache>
                <c:ptCount val="1"/>
                <c:pt idx="0">
                  <c:v>Sep 2015</c:v>
                </c:pt>
              </c:strCache>
            </c:strRef>
          </c:tx>
          <c:spPr>
            <a:solidFill>
              <a:srgbClr val="984807"/>
            </a:solidFill>
          </c:spPr>
          <c:invertIfNegative val="0"/>
          <c:val>
            <c:numRef>
              <c:f>'Chart 28'!$H$76:$H$92</c:f>
              <c:numCache>
                <c:formatCode>General</c:formatCode>
                <c:ptCount val="17"/>
                <c:pt idx="0">
                  <c:v>0.76800000000000002</c:v>
                </c:pt>
                <c:pt idx="1">
                  <c:v>6</c:v>
                </c:pt>
                <c:pt idx="2">
                  <c:v>5</c:v>
                </c:pt>
                <c:pt idx="3">
                  <c:v>0.76800000000000002</c:v>
                </c:pt>
                <c:pt idx="4">
                  <c:v>0.76800000000000002</c:v>
                </c:pt>
                <c:pt idx="5">
                  <c:v>0.76800000000000002</c:v>
                </c:pt>
                <c:pt idx="6">
                  <c:v>35</c:v>
                </c:pt>
                <c:pt idx="7">
                  <c:v>4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20</c:v>
                </c:pt>
                <c:pt idx="12">
                  <c:v>10</c:v>
                </c:pt>
                <c:pt idx="13">
                  <c:v>75</c:v>
                </c:pt>
                <c:pt idx="14">
                  <c:v>1</c:v>
                </c:pt>
                <c:pt idx="15">
                  <c:v>3</c:v>
                </c:pt>
                <c:pt idx="16">
                  <c:v>15.574089214066555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DE8-4E20-BFEF-9B3758F294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6364608"/>
        <c:axId val="216365000"/>
      </c:barChart>
      <c:catAx>
        <c:axId val="2163646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6365000"/>
        <c:crosses val="autoZero"/>
        <c:auto val="1"/>
        <c:lblAlgn val="ctr"/>
        <c:lblOffset val="100"/>
        <c:noMultiLvlLbl val="0"/>
      </c:catAx>
      <c:valAx>
        <c:axId val="2163650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Maximum Advertised Upload Speed (Mbps)</a:t>
                </a:r>
              </a:p>
            </c:rich>
          </c:tx>
          <c:layout>
            <c:manualLayout>
              <c:xMode val="edge"/>
              <c:yMode val="edge"/>
              <c:x val="1.4173025143950226E-2"/>
              <c:y val="0.2140713442240068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16364608"/>
        <c:crosses val="autoZero"/>
        <c:crossBetween val="between"/>
      </c:valAx>
      <c:spPr>
        <a:noFill/>
        <a:ln>
          <a:noFill/>
        </a:ln>
      </c:spPr>
    </c:plotArea>
    <c:legend>
      <c:legendPos val="t"/>
      <c:layout>
        <c:manualLayout>
          <c:xMode val="edge"/>
          <c:yMode val="edge"/>
          <c:x val="0.21531306404230829"/>
          <c:y val="5.8798089702082418E-2"/>
          <c:w val="0.54598195432988539"/>
          <c:h val="3.5457917017076776E-2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Download</a:t>
            </a:r>
            <a:r>
              <a:rPr lang="en-US" baseline="0"/>
              <a:t> Legacy Modem analysis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 50'!$B$6</c:f>
              <c:strCache>
                <c:ptCount val="1"/>
                <c:pt idx="0">
                  <c:v>All units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'Chart 50'!$B$6:$C$6</c:f>
              <c:strCache>
                <c:ptCount val="2"/>
                <c:pt idx="0">
                  <c:v>All units</c:v>
                </c:pt>
                <c:pt idx="1">
                  <c:v>Without Legacy modems</c:v>
                </c:pt>
              </c:strCache>
            </c:strRef>
          </c:cat>
          <c:val>
            <c:numRef>
              <c:f>'Chart 50'!$B$7</c:f>
              <c:numCache>
                <c:formatCode>General</c:formatCode>
                <c:ptCount val="1"/>
                <c:pt idx="0">
                  <c:v>1.0302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DFD-47D9-8DC2-6D0AA6748B7A}"/>
            </c:ext>
          </c:extLst>
        </c:ser>
        <c:ser>
          <c:idx val="1"/>
          <c:order val="1"/>
          <c:tx>
            <c:strRef>
              <c:f>'Chart 50'!$C$6</c:f>
              <c:strCache>
                <c:ptCount val="1"/>
                <c:pt idx="0">
                  <c:v>Without Legacy modems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'Chart 50'!$C$7</c:f>
              <c:numCache>
                <c:formatCode>General</c:formatCode>
                <c:ptCount val="1"/>
                <c:pt idx="0">
                  <c:v>1.0304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DFD-47D9-8DC2-6D0AA6748B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6366176"/>
        <c:axId val="179105752"/>
      </c:barChart>
      <c:catAx>
        <c:axId val="216366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105752"/>
        <c:crosses val="autoZero"/>
        <c:auto val="1"/>
        <c:lblAlgn val="ctr"/>
        <c:lblOffset val="100"/>
        <c:noMultiLvlLbl val="0"/>
      </c:catAx>
      <c:valAx>
        <c:axId val="17910575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366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Upload </a:t>
            </a:r>
            <a:r>
              <a:rPr lang="en-US" baseline="0"/>
              <a:t>Legacy Modem analysis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 50'!$B$18</c:f>
              <c:strCache>
                <c:ptCount val="1"/>
                <c:pt idx="0">
                  <c:v>All units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'Chart 50'!$B$6:$C$6</c:f>
              <c:strCache>
                <c:ptCount val="2"/>
                <c:pt idx="0">
                  <c:v>All units</c:v>
                </c:pt>
                <c:pt idx="1">
                  <c:v>Without Legacy modems</c:v>
                </c:pt>
              </c:strCache>
            </c:strRef>
          </c:cat>
          <c:val>
            <c:numRef>
              <c:f>'Chart 50'!$B$19</c:f>
              <c:numCache>
                <c:formatCode>General</c:formatCode>
                <c:ptCount val="1"/>
                <c:pt idx="0">
                  <c:v>1.0996999999999999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4CA-4BB4-8111-C5E39259363E}"/>
            </c:ext>
          </c:extLst>
        </c:ser>
        <c:ser>
          <c:idx val="1"/>
          <c:order val="1"/>
          <c:tx>
            <c:strRef>
              <c:f>'Chart 50'!$C$18</c:f>
              <c:strCache>
                <c:ptCount val="1"/>
                <c:pt idx="0">
                  <c:v>Without Legacy modems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'Chart 50'!$C$19</c:f>
              <c:numCache>
                <c:formatCode>General</c:formatCode>
                <c:ptCount val="1"/>
                <c:pt idx="0">
                  <c:v>1.1008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4CA-4BB4-8111-C5E3925936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9106536"/>
        <c:axId val="179106928"/>
      </c:barChart>
      <c:catAx>
        <c:axId val="179106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106928"/>
        <c:crosses val="autoZero"/>
        <c:auto val="1"/>
        <c:lblAlgn val="ctr"/>
        <c:lblOffset val="100"/>
        <c:noMultiLvlLbl val="0"/>
      </c:catAx>
      <c:valAx>
        <c:axId val="17910692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106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746550395212304"/>
          <c:y val="8.4570267874090568E-2"/>
          <c:w val="0.74674225217040979"/>
          <c:h val="0.78542389430139403"/>
        </c:manualLayout>
      </c:layout>
      <c:scatterChart>
        <c:scatterStyle val="smoothMarker"/>
        <c:varyColors val="0"/>
        <c:ser>
          <c:idx val="7"/>
          <c:order val="0"/>
          <c:tx>
            <c:strRef>
              <c:f>'Chart 20'!$A$4</c:f>
              <c:strCache>
                <c:ptCount val="1"/>
                <c:pt idx="0">
                  <c:v>Cable</c:v>
                </c:pt>
              </c:strCache>
            </c:strRef>
          </c:tx>
          <c:spPr>
            <a:ln w="19050">
              <a:solidFill>
                <a:srgbClr val="008080"/>
              </a:solidFill>
              <a:prstDash val="solid"/>
            </a:ln>
          </c:spPr>
          <c:marker>
            <c:symbol val="none"/>
          </c:marker>
          <c:xVal>
            <c:numRef>
              <c:f>'Chart 20'!$D$4:$V$4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19.384599999999999</c:v>
                </c:pt>
                <c:pt idx="3">
                  <c:v>34.456099999999999</c:v>
                </c:pt>
                <c:pt idx="4">
                  <c:v>58.5777</c:v>
                </c:pt>
                <c:pt idx="5">
                  <c:v>77.347300000000004</c:v>
                </c:pt>
                <c:pt idx="6">
                  <c:v>94.779799999999994</c:v>
                </c:pt>
                <c:pt idx="7">
                  <c:v>126.8359</c:v>
                </c:pt>
                <c:pt idx="8">
                  <c:v>159.36420000000001</c:v>
                </c:pt>
                <c:pt idx="9">
                  <c:v>192.86760000000001</c:v>
                </c:pt>
                <c:pt idx="10">
                  <c:v>244.29339999999999</c:v>
                </c:pt>
                <c:pt idx="11">
                  <c:v>301.11799999999999</c:v>
                </c:pt>
                <c:pt idx="12">
                  <c:v>412.42970000000003</c:v>
                </c:pt>
                <c:pt idx="13">
                  <c:v>465.77120000000002</c:v>
                </c:pt>
                <c:pt idx="14">
                  <c:v>579.21090000000004</c:v>
                </c:pt>
                <c:pt idx="15">
                  <c:v>771.87549999999999</c:v>
                </c:pt>
                <c:pt idx="16">
                  <c:v>937.15269999999998</c:v>
                </c:pt>
                <c:pt idx="17">
                  <c:v>1297.6956</c:v>
                </c:pt>
                <c:pt idx="18">
                  <c:v>1785.2521999999999</c:v>
                </c:pt>
              </c:numCache>
            </c:numRef>
          </c:xVal>
          <c:yVal>
            <c:numRef>
              <c:f>'Chart 20'!$D$3:$V$3</c:f>
              <c:numCache>
                <c:formatCode>0%</c:formatCode>
                <c:ptCount val="19"/>
                <c:pt idx="0">
                  <c:v>1</c:v>
                </c:pt>
                <c:pt idx="1">
                  <c:v>0.99</c:v>
                </c:pt>
                <c:pt idx="2">
                  <c:v>0.97</c:v>
                </c:pt>
                <c:pt idx="3">
                  <c:v>0.95</c:v>
                </c:pt>
                <c:pt idx="4">
                  <c:v>0.9</c:v>
                </c:pt>
                <c:pt idx="5">
                  <c:v>0.85</c:v>
                </c:pt>
                <c:pt idx="6">
                  <c:v>0.8</c:v>
                </c:pt>
                <c:pt idx="7">
                  <c:v>0.7</c:v>
                </c:pt>
                <c:pt idx="8">
                  <c:v>0.6</c:v>
                </c:pt>
                <c:pt idx="9">
                  <c:v>0.5</c:v>
                </c:pt>
                <c:pt idx="10">
                  <c:v>0.4</c:v>
                </c:pt>
                <c:pt idx="11">
                  <c:v>0.3</c:v>
                </c:pt>
                <c:pt idx="12">
                  <c:v>0.2</c:v>
                </c:pt>
                <c:pt idx="13">
                  <c:v>0.15</c:v>
                </c:pt>
                <c:pt idx="14">
                  <c:v>0.1</c:v>
                </c:pt>
                <c:pt idx="15">
                  <c:v>0.05</c:v>
                </c:pt>
                <c:pt idx="16">
                  <c:v>0.03</c:v>
                </c:pt>
                <c:pt idx="17">
                  <c:v>0.01</c:v>
                </c:pt>
                <c:pt idx="18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77FE-4C7B-955E-E0E85D27B8C3}"/>
            </c:ext>
          </c:extLst>
        </c:ser>
        <c:ser>
          <c:idx val="5"/>
          <c:order val="1"/>
          <c:tx>
            <c:strRef>
              <c:f>'Chart 20'!$A$5</c:f>
              <c:strCache>
                <c:ptCount val="1"/>
                <c:pt idx="0">
                  <c:v>DSL</c:v>
                </c:pt>
              </c:strCache>
            </c:strRef>
          </c:tx>
          <c:spPr>
            <a:ln w="19050">
              <a:solidFill>
                <a:srgbClr val="0099FF"/>
              </a:solidFill>
              <a:prstDash val="solid"/>
            </a:ln>
          </c:spPr>
          <c:marker>
            <c:symbol val="none"/>
          </c:marker>
          <c:xVal>
            <c:numRef>
              <c:f>'Chart 20'!$D$5:$V$5</c:f>
              <c:numCache>
                <c:formatCode>0%</c:formatCode>
                <c:ptCount val="19"/>
                <c:pt idx="0">
                  <c:v>0</c:v>
                </c:pt>
                <c:pt idx="1">
                  <c:v>1.8601000000000001</c:v>
                </c:pt>
                <c:pt idx="2">
                  <c:v>7.7980999999999998</c:v>
                </c:pt>
                <c:pt idx="3">
                  <c:v>11.4392</c:v>
                </c:pt>
                <c:pt idx="4">
                  <c:v>15.0189</c:v>
                </c:pt>
                <c:pt idx="5">
                  <c:v>19.029</c:v>
                </c:pt>
                <c:pt idx="6">
                  <c:v>23.752099999999999</c:v>
                </c:pt>
                <c:pt idx="7">
                  <c:v>33.015799999999999</c:v>
                </c:pt>
                <c:pt idx="8">
                  <c:v>39.725499999999997</c:v>
                </c:pt>
                <c:pt idx="9">
                  <c:v>60.042200000000001</c:v>
                </c:pt>
                <c:pt idx="10">
                  <c:v>91.281300000000002</c:v>
                </c:pt>
                <c:pt idx="11">
                  <c:v>140.87280000000001</c:v>
                </c:pt>
                <c:pt idx="12">
                  <c:v>182.691</c:v>
                </c:pt>
                <c:pt idx="13">
                  <c:v>249.63919999999999</c:v>
                </c:pt>
                <c:pt idx="14">
                  <c:v>343.6105</c:v>
                </c:pt>
                <c:pt idx="15">
                  <c:v>447.08049999999997</c:v>
                </c:pt>
                <c:pt idx="16">
                  <c:v>520.39329999999995</c:v>
                </c:pt>
                <c:pt idx="17">
                  <c:v>1115.4449999999999</c:v>
                </c:pt>
                <c:pt idx="18">
                  <c:v>2529.1833999999999</c:v>
                </c:pt>
              </c:numCache>
            </c:numRef>
          </c:xVal>
          <c:yVal>
            <c:numRef>
              <c:f>'Chart 20'!$D$3:$V$3</c:f>
              <c:numCache>
                <c:formatCode>0%</c:formatCode>
                <c:ptCount val="19"/>
                <c:pt idx="0">
                  <c:v>1</c:v>
                </c:pt>
                <c:pt idx="1">
                  <c:v>0.99</c:v>
                </c:pt>
                <c:pt idx="2">
                  <c:v>0.97</c:v>
                </c:pt>
                <c:pt idx="3">
                  <c:v>0.95</c:v>
                </c:pt>
                <c:pt idx="4">
                  <c:v>0.9</c:v>
                </c:pt>
                <c:pt idx="5">
                  <c:v>0.85</c:v>
                </c:pt>
                <c:pt idx="6">
                  <c:v>0.8</c:v>
                </c:pt>
                <c:pt idx="7">
                  <c:v>0.7</c:v>
                </c:pt>
                <c:pt idx="8">
                  <c:v>0.6</c:v>
                </c:pt>
                <c:pt idx="9">
                  <c:v>0.5</c:v>
                </c:pt>
                <c:pt idx="10">
                  <c:v>0.4</c:v>
                </c:pt>
                <c:pt idx="11">
                  <c:v>0.3</c:v>
                </c:pt>
                <c:pt idx="12">
                  <c:v>0.2</c:v>
                </c:pt>
                <c:pt idx="13">
                  <c:v>0.15</c:v>
                </c:pt>
                <c:pt idx="14">
                  <c:v>0.1</c:v>
                </c:pt>
                <c:pt idx="15">
                  <c:v>0.05</c:v>
                </c:pt>
                <c:pt idx="16">
                  <c:v>0.03</c:v>
                </c:pt>
                <c:pt idx="17">
                  <c:v>0.01</c:v>
                </c:pt>
                <c:pt idx="18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77FE-4C7B-955E-E0E85D27B8C3}"/>
            </c:ext>
          </c:extLst>
        </c:ser>
        <c:ser>
          <c:idx val="0"/>
          <c:order val="2"/>
          <c:tx>
            <c:strRef>
              <c:f>'Chart 20'!$A$6</c:f>
              <c:strCache>
                <c:ptCount val="1"/>
                <c:pt idx="0">
                  <c:v>Fiber</c:v>
                </c:pt>
              </c:strCache>
            </c:strRef>
          </c:tx>
          <c:spPr>
            <a:ln w="19050">
              <a:solidFill>
                <a:srgbClr val="E46C0A"/>
              </a:solidFill>
              <a:prstDash val="solid"/>
            </a:ln>
          </c:spPr>
          <c:marker>
            <c:symbol val="none"/>
          </c:marker>
          <c:xVal>
            <c:numRef>
              <c:f>'Chart 20'!$D$6:$V$6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21.569199999999999</c:v>
                </c:pt>
                <c:pt idx="3">
                  <c:v>41.488199999999999</c:v>
                </c:pt>
                <c:pt idx="4">
                  <c:v>50.036000000000001</c:v>
                </c:pt>
                <c:pt idx="5">
                  <c:v>71.5625</c:v>
                </c:pt>
                <c:pt idx="6">
                  <c:v>75.627099999999999</c:v>
                </c:pt>
                <c:pt idx="7">
                  <c:v>90.872699999999995</c:v>
                </c:pt>
                <c:pt idx="8">
                  <c:v>108.23739999999999</c:v>
                </c:pt>
                <c:pt idx="9">
                  <c:v>127.58</c:v>
                </c:pt>
                <c:pt idx="10">
                  <c:v>154.51949999999999</c:v>
                </c:pt>
                <c:pt idx="11">
                  <c:v>195.80869999999999</c:v>
                </c:pt>
                <c:pt idx="12">
                  <c:v>250.3973</c:v>
                </c:pt>
                <c:pt idx="13">
                  <c:v>311.0822</c:v>
                </c:pt>
                <c:pt idx="14">
                  <c:v>412.1354</c:v>
                </c:pt>
                <c:pt idx="15">
                  <c:v>539.60739999999998</c:v>
                </c:pt>
                <c:pt idx="16">
                  <c:v>832.41430000000003</c:v>
                </c:pt>
                <c:pt idx="17">
                  <c:v>1140.2369000000001</c:v>
                </c:pt>
                <c:pt idx="18">
                  <c:v>1529.2502999999999</c:v>
                </c:pt>
              </c:numCache>
            </c:numRef>
          </c:xVal>
          <c:yVal>
            <c:numRef>
              <c:f>'Chart 20'!$D$3:$V$3</c:f>
              <c:numCache>
                <c:formatCode>0%</c:formatCode>
                <c:ptCount val="19"/>
                <c:pt idx="0">
                  <c:v>1</c:v>
                </c:pt>
                <c:pt idx="1">
                  <c:v>0.99</c:v>
                </c:pt>
                <c:pt idx="2">
                  <c:v>0.97</c:v>
                </c:pt>
                <c:pt idx="3">
                  <c:v>0.95</c:v>
                </c:pt>
                <c:pt idx="4">
                  <c:v>0.9</c:v>
                </c:pt>
                <c:pt idx="5">
                  <c:v>0.85</c:v>
                </c:pt>
                <c:pt idx="6">
                  <c:v>0.8</c:v>
                </c:pt>
                <c:pt idx="7">
                  <c:v>0.7</c:v>
                </c:pt>
                <c:pt idx="8">
                  <c:v>0.6</c:v>
                </c:pt>
                <c:pt idx="9">
                  <c:v>0.5</c:v>
                </c:pt>
                <c:pt idx="10">
                  <c:v>0.4</c:v>
                </c:pt>
                <c:pt idx="11">
                  <c:v>0.3</c:v>
                </c:pt>
                <c:pt idx="12">
                  <c:v>0.2</c:v>
                </c:pt>
                <c:pt idx="13">
                  <c:v>0.15</c:v>
                </c:pt>
                <c:pt idx="14">
                  <c:v>0.1</c:v>
                </c:pt>
                <c:pt idx="15">
                  <c:v>0.05</c:v>
                </c:pt>
                <c:pt idx="16">
                  <c:v>0.03</c:v>
                </c:pt>
                <c:pt idx="17">
                  <c:v>0.01</c:v>
                </c:pt>
                <c:pt idx="18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77FE-4C7B-955E-E0E85D27B8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478872"/>
        <c:axId val="177508192"/>
      </c:scatterChart>
      <c:valAx>
        <c:axId val="177478872"/>
        <c:scaling>
          <c:orientation val="minMax"/>
          <c:max val="16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GB</a:t>
                </a:r>
                <a:r>
                  <a:rPr lang="en-US" baseline="0"/>
                  <a:t> Used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7508192"/>
        <c:crosses val="autoZero"/>
        <c:crossBetween val="midCat"/>
        <c:majorUnit val="20"/>
      </c:valAx>
      <c:valAx>
        <c:axId val="177508192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crossAx val="1774788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baseline="0"/>
      </a:pPr>
      <a:endParaRPr lang="en-US"/>
    </a:p>
  </c:txPr>
  <c:printSettings>
    <c:headerFooter/>
    <c:pageMargins b="0" l="0" r="0" t="0" header="0" footer="0"/>
    <c:pageSetup paperSize="32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1 - 3 Mbit/s</a:t>
            </a:r>
            <a:r>
              <a:rPr lang="en-US" baseline="0"/>
              <a:t> Service</a:t>
            </a:r>
            <a:endParaRPr lang="en-US"/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262681568249698"/>
          <c:y val="0.11058670569751"/>
          <c:w val="0.87063041615666859"/>
          <c:h val="0.84993767980747403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>
                  <a:defRPr sz="1100"/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'Chart 7-2'!$A$18:$A$31</c:f>
              <c:strCache>
                <c:ptCount val="14"/>
                <c:pt idx="0">
                  <c:v>Frontier - 1 Mbit/s</c:v>
                </c:pt>
                <c:pt idx="1">
                  <c:v>Verion DSL - 1 Mbit/s</c:v>
                </c:pt>
                <c:pt idx="2">
                  <c:v>AT&amp;T - 1.5 Mbit/s</c:v>
                </c:pt>
                <c:pt idx="3">
                  <c:v>CenturyLink - 1.5 Mbit/s</c:v>
                </c:pt>
                <c:pt idx="4">
                  <c:v>Qwest - 1.5 Mbit/s</c:v>
                </c:pt>
                <c:pt idx="5">
                  <c:v>Verion DSL - 1.5 Mbit/s</c:v>
                </c:pt>
                <c:pt idx="6">
                  <c:v>Windstream - 1.5 Mbit/s</c:v>
                </c:pt>
                <c:pt idx="7">
                  <c:v>AT&amp;T - 3 Mbit/s</c:v>
                </c:pt>
                <c:pt idx="8">
                  <c:v>CenturyLink - 3 Mbit/s</c:v>
                </c:pt>
                <c:pt idx="9">
                  <c:v>Cox - 3 Mbit/s</c:v>
                </c:pt>
                <c:pt idx="10">
                  <c:v>Frontier - 3 Mbit/s</c:v>
                </c:pt>
                <c:pt idx="11">
                  <c:v>TimeWarner - 3 Mbit/s</c:v>
                </c:pt>
                <c:pt idx="12">
                  <c:v>Verion DSL - 3 Mbit/s</c:v>
                </c:pt>
                <c:pt idx="13">
                  <c:v>Windstream - 3 Mbit/s</c:v>
                </c:pt>
              </c:strCache>
            </c:strRef>
          </c:cat>
          <c:val>
            <c:numRef>
              <c:f>'Chart 7-2'!$B$18:$B$31</c:f>
              <c:numCache>
                <c:formatCode>General</c:formatCode>
                <c:ptCount val="14"/>
                <c:pt idx="0">
                  <c:v>1.0249999999999999</c:v>
                </c:pt>
                <c:pt idx="1">
                  <c:v>0.81740000000000002</c:v>
                </c:pt>
                <c:pt idx="2">
                  <c:v>0.83640000000000003</c:v>
                </c:pt>
                <c:pt idx="3">
                  <c:v>0.89229999999999998</c:v>
                </c:pt>
                <c:pt idx="4">
                  <c:v>0.80920000000000003</c:v>
                </c:pt>
                <c:pt idx="5">
                  <c:v>0.98719999999999997</c:v>
                </c:pt>
                <c:pt idx="6">
                  <c:v>0.75919999999999999</c:v>
                </c:pt>
                <c:pt idx="7">
                  <c:v>0.83499999999999996</c:v>
                </c:pt>
                <c:pt idx="8">
                  <c:v>0.88890000000000002</c:v>
                </c:pt>
                <c:pt idx="9">
                  <c:v>1.054</c:v>
                </c:pt>
                <c:pt idx="10">
                  <c:v>0.75429999999999997</c:v>
                </c:pt>
                <c:pt idx="11">
                  <c:v>0.8931</c:v>
                </c:pt>
                <c:pt idx="12">
                  <c:v>0.78180000000000005</c:v>
                </c:pt>
                <c:pt idx="13">
                  <c:v>0.89139999999999997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BE8-47E8-8257-9E631C69BE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546584"/>
        <c:axId val="178159320"/>
      </c:barChart>
      <c:catAx>
        <c:axId val="177546584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one"/>
        <c:crossAx val="178159320"/>
        <c:crosses val="autoZero"/>
        <c:auto val="1"/>
        <c:lblAlgn val="ctr"/>
        <c:lblOffset val="100"/>
        <c:noMultiLvlLbl val="0"/>
      </c:catAx>
      <c:valAx>
        <c:axId val="1781593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100"/>
                  <a:t>Actual/</a:t>
                </a:r>
              </a:p>
              <a:p>
                <a:pPr>
                  <a:defRPr/>
                </a:pPr>
                <a:r>
                  <a:rPr lang="en-US" sz="1100"/>
                  <a:t>Advertised speed (%)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crossAx val="1775465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6</a:t>
            </a:r>
            <a:r>
              <a:rPr lang="en-US" baseline="0"/>
              <a:t> - 10 Mbit/s Service</a:t>
            </a:r>
            <a:endParaRPr lang="en-US"/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2498406342309"/>
          <c:y val="0.11965796380715595"/>
          <c:w val="0.87077791444827002"/>
          <c:h val="0.84138582677165297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>
                  <a:defRPr sz="1100"/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'Chart 7-2'!$A$32:$A$42</c:f>
              <c:strCache>
                <c:ptCount val="11"/>
                <c:pt idx="0">
                  <c:v>AT&amp;T - 6 Mbit/s</c:v>
                </c:pt>
                <c:pt idx="1">
                  <c:v>Frontier - 6 Mbit/s</c:v>
                </c:pt>
                <c:pt idx="2">
                  <c:v>Windstream - 6 Mbit/s</c:v>
                </c:pt>
                <c:pt idx="3">
                  <c:v>Frontier - 7 Mbit/s</c:v>
                </c:pt>
                <c:pt idx="4">
                  <c:v>Qwest - 7 Mbit/s</c:v>
                </c:pt>
                <c:pt idx="5">
                  <c:v>Verion DSL - 7 Mbit/s</c:v>
                </c:pt>
                <c:pt idx="6">
                  <c:v>Comcast - 8 Mbit/s</c:v>
                </c:pt>
                <c:pt idx="7">
                  <c:v>CenturyLink - 10 Mbit/s</c:v>
                </c:pt>
                <c:pt idx="8">
                  <c:v>Frontier - 10 Mbit/s</c:v>
                </c:pt>
                <c:pt idx="9">
                  <c:v>Insight - 10 Mbit/s</c:v>
                </c:pt>
                <c:pt idx="10">
                  <c:v>TimeWarner - 10 Mbit/s</c:v>
                </c:pt>
              </c:strCache>
            </c:strRef>
          </c:cat>
          <c:val>
            <c:numRef>
              <c:f>'Chart 7-2'!$B$32:$B$42</c:f>
              <c:numCache>
                <c:formatCode>General</c:formatCode>
                <c:ptCount val="11"/>
                <c:pt idx="0">
                  <c:v>0.86629999999999996</c:v>
                </c:pt>
                <c:pt idx="1">
                  <c:v>0.49509999999999998</c:v>
                </c:pt>
                <c:pt idx="2">
                  <c:v>0.87450000000000006</c:v>
                </c:pt>
                <c:pt idx="3">
                  <c:v>0.49080000000000001</c:v>
                </c:pt>
                <c:pt idx="4">
                  <c:v>0.81040000000000001</c:v>
                </c:pt>
                <c:pt idx="5">
                  <c:v>0.74690000000000001</c:v>
                </c:pt>
                <c:pt idx="6">
                  <c:v>2.1501999999999999</c:v>
                </c:pt>
                <c:pt idx="7">
                  <c:v>0.92789999999999995</c:v>
                </c:pt>
                <c:pt idx="8">
                  <c:v>0.33750000000000002</c:v>
                </c:pt>
                <c:pt idx="9">
                  <c:v>0.95760000000000001</c:v>
                </c:pt>
                <c:pt idx="10">
                  <c:v>1.7988999999999999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B3B-4DFB-85BB-DC1A459685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6362976"/>
        <c:axId val="176363368"/>
      </c:barChart>
      <c:catAx>
        <c:axId val="176362976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one"/>
        <c:crossAx val="176363368"/>
        <c:crosses val="autoZero"/>
        <c:auto val="1"/>
        <c:lblAlgn val="ctr"/>
        <c:lblOffset val="100"/>
        <c:noMultiLvlLbl val="0"/>
      </c:catAx>
      <c:valAx>
        <c:axId val="1763633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100"/>
                  <a:t>Actual/</a:t>
                </a:r>
              </a:p>
              <a:p>
                <a:pPr>
                  <a:defRPr/>
                </a:pPr>
                <a:r>
                  <a:rPr lang="en-US" sz="1100"/>
                  <a:t>Advertised speed (%)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crossAx val="176362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12 - 15 Mbit/s Service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262682918059959"/>
          <c:y val="0.141163322326645"/>
          <c:w val="0.87063040065197894"/>
          <c:h val="0.81542506600164699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>
                  <a:defRPr sz="1100"/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'Chart 7-2'!$A$43:$A$56</c:f>
              <c:strCache>
                <c:ptCount val="14"/>
                <c:pt idx="0">
                  <c:v>AT&amp;T - 12 Mbit/s</c:v>
                </c:pt>
                <c:pt idx="1">
                  <c:v>Comcast - 12 Mbit/s</c:v>
                </c:pt>
                <c:pt idx="2">
                  <c:v>Cox - 12 Mbit/s</c:v>
                </c:pt>
                <c:pt idx="3">
                  <c:v>Mediacom - 12 Mbit/s</c:v>
                </c:pt>
                <c:pt idx="4">
                  <c:v>Qwest - 12 Mbit/s</c:v>
                </c:pt>
                <c:pt idx="5">
                  <c:v>Windstream - 12 Mbit/s</c:v>
                </c:pt>
                <c:pt idx="6">
                  <c:v>Cablevision - 15 Mbit/s</c:v>
                </c:pt>
                <c:pt idx="7">
                  <c:v>Charter - 15 Mbit/s</c:v>
                </c:pt>
                <c:pt idx="8">
                  <c:v>Comcast - 15 Mbit/s</c:v>
                </c:pt>
                <c:pt idx="9">
                  <c:v>Cox - 15 Mbit/s</c:v>
                </c:pt>
                <c:pt idx="10">
                  <c:v>Frontier - 15 Mbit/s</c:v>
                </c:pt>
                <c:pt idx="11">
                  <c:v>Mediacom - 15 Mbit/s</c:v>
                </c:pt>
                <c:pt idx="12">
                  <c:v>TimeWarner - 15 Mbit/s</c:v>
                </c:pt>
                <c:pt idx="13">
                  <c:v>Verion Fiber - 15 Mbit/s</c:v>
                </c:pt>
              </c:strCache>
            </c:strRef>
          </c:cat>
          <c:val>
            <c:numRef>
              <c:f>'Chart 7-2'!$B$43:$B$56</c:f>
              <c:numCache>
                <c:formatCode>General</c:formatCode>
                <c:ptCount val="14"/>
                <c:pt idx="0">
                  <c:v>0.91490000000000005</c:v>
                </c:pt>
                <c:pt idx="1">
                  <c:v>1.9931000000000001</c:v>
                </c:pt>
                <c:pt idx="2">
                  <c:v>1.1822999999999999</c:v>
                </c:pt>
                <c:pt idx="3">
                  <c:v>1.6569</c:v>
                </c:pt>
                <c:pt idx="4">
                  <c:v>0.85089999999999999</c:v>
                </c:pt>
                <c:pt idx="5">
                  <c:v>0.78839999999999999</c:v>
                </c:pt>
                <c:pt idx="6">
                  <c:v>1.2896000000000001</c:v>
                </c:pt>
                <c:pt idx="7">
                  <c:v>1.3046</c:v>
                </c:pt>
                <c:pt idx="8">
                  <c:v>1.5077</c:v>
                </c:pt>
                <c:pt idx="9">
                  <c:v>1.1967000000000001</c:v>
                </c:pt>
                <c:pt idx="10">
                  <c:v>1.0003</c:v>
                </c:pt>
                <c:pt idx="11">
                  <c:v>1.4291</c:v>
                </c:pt>
                <c:pt idx="12">
                  <c:v>1.3406</c:v>
                </c:pt>
                <c:pt idx="13">
                  <c:v>1.2972999999999999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ADB-4B78-8CEC-C3DF85AB3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922152"/>
        <c:axId val="177922544"/>
      </c:barChart>
      <c:catAx>
        <c:axId val="177922152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one"/>
        <c:crossAx val="177922544"/>
        <c:crosses val="autoZero"/>
        <c:auto val="1"/>
        <c:lblAlgn val="ctr"/>
        <c:lblOffset val="100"/>
        <c:noMultiLvlLbl val="0"/>
      </c:catAx>
      <c:valAx>
        <c:axId val="1779225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100"/>
                  <a:t>Actual/</a:t>
                </a:r>
              </a:p>
              <a:p>
                <a:pPr>
                  <a:defRPr/>
                </a:pPr>
                <a:r>
                  <a:rPr lang="en-US" sz="1100"/>
                  <a:t>Advertised speed (%)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crossAx val="1779221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18 - 25 Mbit/s Service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237027603895802"/>
          <c:y val="0.11951016209429198"/>
          <c:w val="0.87092509222224601"/>
          <c:h val="0.83782885928884943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>
                  <a:defRPr sz="1100"/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'Chart 7-2'!$A$57:$A$71</c:f>
              <c:strCache>
                <c:ptCount val="15"/>
                <c:pt idx="0">
                  <c:v>AT&amp;T - 18 Mbit/s</c:v>
                </c:pt>
                <c:pt idx="1">
                  <c:v>Cox - 18 Mbit/s</c:v>
                </c:pt>
                <c:pt idx="2">
                  <c:v>Frontier - 20 Mbit/s</c:v>
                </c:pt>
                <c:pt idx="3">
                  <c:v>Insight - 20 Mbit/s</c:v>
                </c:pt>
                <c:pt idx="4">
                  <c:v>Mediacom - 20 Mbit/s</c:v>
                </c:pt>
                <c:pt idx="5">
                  <c:v>Qwest - 20 Mbit/s</c:v>
                </c:pt>
                <c:pt idx="6">
                  <c:v>TimeWarner - 20 Mbit/s</c:v>
                </c:pt>
                <c:pt idx="7">
                  <c:v>Verion Fiber - 20 Mbit/s</c:v>
                </c:pt>
                <c:pt idx="8">
                  <c:v>Cox - 22 Mbit/s</c:v>
                </c:pt>
                <c:pt idx="9">
                  <c:v>AT&amp;T - 24 Mbit/s</c:v>
                </c:pt>
                <c:pt idx="10">
                  <c:v>Charter - 25 Mbit/s</c:v>
                </c:pt>
                <c:pt idx="11">
                  <c:v>Comcast - 25 Mbit/s</c:v>
                </c:pt>
                <c:pt idx="12">
                  <c:v>Cox - 25 Mbit/s</c:v>
                </c:pt>
                <c:pt idx="13">
                  <c:v>Frontier - 25 Mbit/s</c:v>
                </c:pt>
                <c:pt idx="14">
                  <c:v>Verion Fiber - 25 Mbit/s</c:v>
                </c:pt>
              </c:strCache>
            </c:strRef>
          </c:cat>
          <c:val>
            <c:numRef>
              <c:f>'Chart 7-2'!$B$57:$B$71</c:f>
              <c:numCache>
                <c:formatCode>General</c:formatCode>
                <c:ptCount val="15"/>
                <c:pt idx="0">
                  <c:v>0.92569999999999997</c:v>
                </c:pt>
                <c:pt idx="1">
                  <c:v>1.0860000000000001</c:v>
                </c:pt>
                <c:pt idx="2">
                  <c:v>0.94540000000000002</c:v>
                </c:pt>
                <c:pt idx="3">
                  <c:v>0.92090000000000005</c:v>
                </c:pt>
                <c:pt idx="4">
                  <c:v>1.2710999999999999</c:v>
                </c:pt>
                <c:pt idx="5">
                  <c:v>0.86429999999999996</c:v>
                </c:pt>
                <c:pt idx="6">
                  <c:v>1.1597999999999999</c:v>
                </c:pt>
                <c:pt idx="7">
                  <c:v>1.1964999999999999</c:v>
                </c:pt>
                <c:pt idx="8">
                  <c:v>0.99660000000000004</c:v>
                </c:pt>
                <c:pt idx="9">
                  <c:v>0.90490000000000004</c:v>
                </c:pt>
                <c:pt idx="10">
                  <c:v>1.1047</c:v>
                </c:pt>
                <c:pt idx="11">
                  <c:v>1.2567999999999999</c:v>
                </c:pt>
                <c:pt idx="12">
                  <c:v>1.0868</c:v>
                </c:pt>
                <c:pt idx="13">
                  <c:v>0.96660000000000001</c:v>
                </c:pt>
                <c:pt idx="14">
                  <c:v>1.1791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1D-4BBC-8BF1-45268A0190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923328"/>
        <c:axId val="177923720"/>
      </c:barChart>
      <c:catAx>
        <c:axId val="177923328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one"/>
        <c:crossAx val="177923720"/>
        <c:crosses val="autoZero"/>
        <c:auto val="1"/>
        <c:lblAlgn val="ctr"/>
        <c:lblOffset val="100"/>
        <c:noMultiLvlLbl val="0"/>
      </c:catAx>
      <c:valAx>
        <c:axId val="1779237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100"/>
                  <a:t>Actual/</a:t>
                </a:r>
              </a:p>
              <a:p>
                <a:pPr>
                  <a:defRPr/>
                </a:pPr>
                <a:r>
                  <a:rPr lang="en-US" sz="1100"/>
                  <a:t>Advertised speed (%)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crossAx val="1779233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30</a:t>
            </a:r>
            <a:r>
              <a:rPr lang="en-US" baseline="0"/>
              <a:t> - 50 Mbit/s Service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191606627630626"/>
          <c:y val="0.13508151871895388"/>
          <c:w val="0.84139834398025659"/>
          <c:h val="0.8166990689681789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>
                  <a:defRPr sz="1100"/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'Chart 7-2'!$A$72:$A$76</c:f>
              <c:strCache>
                <c:ptCount val="5"/>
                <c:pt idx="0">
                  <c:v>Cablevision - 30 Mbit/s</c:v>
                </c:pt>
                <c:pt idx="1">
                  <c:v>Charter - 30 Mbit/s</c:v>
                </c:pt>
                <c:pt idx="2">
                  <c:v>TimeWarner - 30 Mbit/s</c:v>
                </c:pt>
                <c:pt idx="3">
                  <c:v>Verion Fiber - 35 Mbit/s</c:v>
                </c:pt>
                <c:pt idx="4">
                  <c:v>Cablevision - 50 Mbit/s</c:v>
                </c:pt>
              </c:strCache>
            </c:strRef>
          </c:cat>
          <c:val>
            <c:numRef>
              <c:f>'Chart 7-2'!$B$72:$B$76</c:f>
              <c:numCache>
                <c:formatCode>General</c:formatCode>
                <c:ptCount val="5"/>
                <c:pt idx="0">
                  <c:v>0.9768</c:v>
                </c:pt>
                <c:pt idx="1">
                  <c:v>1.0478000000000001</c:v>
                </c:pt>
                <c:pt idx="2">
                  <c:v>1.0013000000000001</c:v>
                </c:pt>
                <c:pt idx="3">
                  <c:v>1.1963999999999999</c:v>
                </c:pt>
                <c:pt idx="4">
                  <c:v>1.1253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62B-4EA3-8971-6F768A2C4D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924504"/>
        <c:axId val="177924896"/>
      </c:barChart>
      <c:catAx>
        <c:axId val="177924504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one"/>
        <c:crossAx val="177924896"/>
        <c:crosses val="autoZero"/>
        <c:auto val="1"/>
        <c:lblAlgn val="ctr"/>
        <c:lblOffset val="100"/>
        <c:noMultiLvlLbl val="0"/>
      </c:catAx>
      <c:valAx>
        <c:axId val="1779248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100"/>
                  <a:t>Actual/</a:t>
                </a:r>
              </a:p>
              <a:p>
                <a:pPr>
                  <a:defRPr/>
                </a:pPr>
                <a:r>
                  <a:rPr lang="en-US" sz="1100"/>
                  <a:t>Advertised</a:t>
                </a:r>
                <a:r>
                  <a:rPr lang="en-US" sz="1100" baseline="0"/>
                  <a:t> speed (%)</a:t>
                </a:r>
                <a:endParaRPr lang="en-US" sz="1100"/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crossAx val="1779245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0.256 - 0.64 Mbit/s Service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634563957807202"/>
          <c:y val="0.107435301157304"/>
          <c:w val="0.86635876293765157"/>
          <c:h val="0.85421402635551813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>
                  <a:defRPr sz="1100"/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'Chart 8-2'!$A$18:$A$27</c:f>
              <c:strCache>
                <c:ptCount val="10"/>
                <c:pt idx="0">
                  <c:v>CenturyLink - 0.256 Mbit/s</c:v>
                </c:pt>
                <c:pt idx="1">
                  <c:v>AT&amp;T - 0.384 Mbit/s</c:v>
                </c:pt>
                <c:pt idx="2">
                  <c:v>Frontier - 0.384 Mbit/s</c:v>
                </c:pt>
                <c:pt idx="3">
                  <c:v>Verion DSL - 0.384 Mbit/s</c:v>
                </c:pt>
                <c:pt idx="4">
                  <c:v>AT&amp;T - 0.512 Mbit/s</c:v>
                </c:pt>
                <c:pt idx="5">
                  <c:v>CenturyLink - 0.512 Mbit/s</c:v>
                </c:pt>
                <c:pt idx="6">
                  <c:v>Cox - 0.512 Mbit/s</c:v>
                </c:pt>
                <c:pt idx="7">
                  <c:v>TimeWarner - 0.512 Mbit/s</c:v>
                </c:pt>
                <c:pt idx="8">
                  <c:v>CenturyLink - 0.64 Mbit/s</c:v>
                </c:pt>
                <c:pt idx="9">
                  <c:v>Qwest - 0.64 Mbit/s</c:v>
                </c:pt>
              </c:strCache>
            </c:strRef>
          </c:cat>
          <c:val>
            <c:numRef>
              <c:f>'Chart 8-2'!$B$18:$B$27</c:f>
              <c:numCache>
                <c:formatCode>General</c:formatCode>
                <c:ptCount val="10"/>
                <c:pt idx="0">
                  <c:v>1.2793000000000001</c:v>
                </c:pt>
                <c:pt idx="1">
                  <c:v>0.91469999999999996</c:v>
                </c:pt>
                <c:pt idx="2">
                  <c:v>1.2730999999999999</c:v>
                </c:pt>
                <c:pt idx="3">
                  <c:v>1.2337</c:v>
                </c:pt>
                <c:pt idx="4">
                  <c:v>0.88390000000000002</c:v>
                </c:pt>
                <c:pt idx="5">
                  <c:v>0.97040000000000004</c:v>
                </c:pt>
                <c:pt idx="6">
                  <c:v>1.5121</c:v>
                </c:pt>
                <c:pt idx="7">
                  <c:v>1.8759999999999999</c:v>
                </c:pt>
                <c:pt idx="8">
                  <c:v>0.98670000000000002</c:v>
                </c:pt>
                <c:pt idx="9">
                  <c:v>1.0591999999999999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DAD-40A7-82B0-5C625F9AD6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6362584"/>
        <c:axId val="176362192"/>
      </c:barChart>
      <c:catAx>
        <c:axId val="176362584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one"/>
        <c:crossAx val="176362192"/>
        <c:crosses val="autoZero"/>
        <c:auto val="1"/>
        <c:lblAlgn val="ctr"/>
        <c:lblOffset val="100"/>
        <c:noMultiLvlLbl val="0"/>
      </c:catAx>
      <c:valAx>
        <c:axId val="1763621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100"/>
                  <a:t>Acutal/</a:t>
                </a:r>
              </a:p>
              <a:p>
                <a:pPr>
                  <a:defRPr/>
                </a:pPr>
                <a:r>
                  <a:rPr lang="en-US" sz="1100"/>
                  <a:t>Advertised</a:t>
                </a:r>
                <a:r>
                  <a:rPr lang="en-US" sz="1100" baseline="0"/>
                  <a:t> speed (%)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crossAx val="1763625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22"/>
  <sheetViews>
    <sheetView zoomScale="103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 codeName="Chart23"/>
  <sheetViews>
    <sheetView zoomScale="10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11" Type="http://schemas.openxmlformats.org/officeDocument/2006/relationships/chart" Target="../charts/chart22.xml"/><Relationship Id="rId5" Type="http://schemas.openxmlformats.org/officeDocument/2006/relationships/chart" Target="../charts/chart17.xml"/><Relationship Id="rId10" Type="http://schemas.openxmlformats.org/officeDocument/2006/relationships/chart" Target="../charts/chart21.xml"/><Relationship Id="rId4" Type="http://schemas.openxmlformats.org/officeDocument/2006/relationships/chart" Target="../charts/chart16.xml"/><Relationship Id="rId9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4223" cy="6297597"/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1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4223" cy="6297597"/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1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495300</xdr:colOff>
      <xdr:row>9</xdr:row>
      <xdr:rowOff>142875</xdr:rowOff>
    </xdr:from>
    <xdr:to>
      <xdr:col>17</xdr:col>
      <xdr:colOff>495300</xdr:colOff>
      <xdr:row>33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1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295275</xdr:colOff>
      <xdr:row>17</xdr:row>
      <xdr:rowOff>19050</xdr:rowOff>
    </xdr:from>
    <xdr:to>
      <xdr:col>16</xdr:col>
      <xdr:colOff>104775</xdr:colOff>
      <xdr:row>35</xdr:row>
      <xdr:rowOff>161925</xdr:rowOff>
    </xdr:to>
    <xdr:graphicFrame macro="">
      <xdr:nvGraphicFramePr>
        <xdr:cNvPr id="32769" name="Chart 1">
          <a:extLst>
            <a:ext uri="{FF2B5EF4-FFF2-40B4-BE49-F238E27FC236}">
              <a16:creationId xmlns="" xmlns:a16="http://schemas.microsoft.com/office/drawing/2014/main" id="{00000000-0008-0000-1900-0000018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295275</xdr:colOff>
      <xdr:row>36</xdr:row>
      <xdr:rowOff>38100</xdr:rowOff>
    </xdr:from>
    <xdr:to>
      <xdr:col>16</xdr:col>
      <xdr:colOff>114300</xdr:colOff>
      <xdr:row>55</xdr:row>
      <xdr:rowOff>38100</xdr:rowOff>
    </xdr:to>
    <xdr:graphicFrame macro="">
      <xdr:nvGraphicFramePr>
        <xdr:cNvPr id="32770" name="Chart 2">
          <a:extLst>
            <a:ext uri="{FF2B5EF4-FFF2-40B4-BE49-F238E27FC236}">
              <a16:creationId xmlns="" xmlns:a16="http://schemas.microsoft.com/office/drawing/2014/main" id="{00000000-0008-0000-1900-0000028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285750</xdr:colOff>
      <xdr:row>55</xdr:row>
      <xdr:rowOff>85725</xdr:rowOff>
    </xdr:from>
    <xdr:to>
      <xdr:col>16</xdr:col>
      <xdr:colOff>95250</xdr:colOff>
      <xdr:row>73</xdr:row>
      <xdr:rowOff>0</xdr:rowOff>
    </xdr:to>
    <xdr:graphicFrame macro="">
      <xdr:nvGraphicFramePr>
        <xdr:cNvPr id="32771" name="Chart 3">
          <a:extLst>
            <a:ext uri="{FF2B5EF4-FFF2-40B4-BE49-F238E27FC236}">
              <a16:creationId xmlns="" xmlns:a16="http://schemas.microsoft.com/office/drawing/2014/main" id="{00000000-0008-0000-1900-0000038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276225</xdr:colOff>
      <xdr:row>73</xdr:row>
      <xdr:rowOff>47625</xdr:rowOff>
    </xdr:from>
    <xdr:to>
      <xdr:col>16</xdr:col>
      <xdr:colOff>104775</xdr:colOff>
      <xdr:row>90</xdr:row>
      <xdr:rowOff>114300</xdr:rowOff>
    </xdr:to>
    <xdr:graphicFrame macro="">
      <xdr:nvGraphicFramePr>
        <xdr:cNvPr id="32772" name="Chart 4">
          <a:extLst>
            <a:ext uri="{FF2B5EF4-FFF2-40B4-BE49-F238E27FC236}">
              <a16:creationId xmlns="" xmlns:a16="http://schemas.microsoft.com/office/drawing/2014/main" id="{00000000-0008-0000-1900-0000048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276225</xdr:colOff>
      <xdr:row>90</xdr:row>
      <xdr:rowOff>190500</xdr:rowOff>
    </xdr:from>
    <xdr:to>
      <xdr:col>12</xdr:col>
      <xdr:colOff>600075</xdr:colOff>
      <xdr:row>110</xdr:row>
      <xdr:rowOff>142875</xdr:rowOff>
    </xdr:to>
    <xdr:graphicFrame macro="">
      <xdr:nvGraphicFramePr>
        <xdr:cNvPr id="32773" name="Chart 5">
          <a:extLst>
            <a:ext uri="{FF2B5EF4-FFF2-40B4-BE49-F238E27FC236}">
              <a16:creationId xmlns="" xmlns:a16="http://schemas.microsoft.com/office/drawing/2014/main" id="{00000000-0008-0000-1900-0000058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114300</xdr:colOff>
      <xdr:row>16</xdr:row>
      <xdr:rowOff>171450</xdr:rowOff>
    </xdr:from>
    <xdr:to>
      <xdr:col>15</xdr:col>
      <xdr:colOff>266700</xdr:colOff>
      <xdr:row>36</xdr:row>
      <xdr:rowOff>38100</xdr:rowOff>
    </xdr:to>
    <xdr:graphicFrame macro="">
      <xdr:nvGraphicFramePr>
        <xdr:cNvPr id="41985" name="Chart 1">
          <a:extLst>
            <a:ext uri="{FF2B5EF4-FFF2-40B4-BE49-F238E27FC236}">
              <a16:creationId xmlns="" xmlns:a16="http://schemas.microsoft.com/office/drawing/2014/main" id="{00000000-0008-0000-1A00-000001A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114300</xdr:colOff>
      <xdr:row>36</xdr:row>
      <xdr:rowOff>85725</xdr:rowOff>
    </xdr:from>
    <xdr:to>
      <xdr:col>15</xdr:col>
      <xdr:colOff>266700</xdr:colOff>
      <xdr:row>54</xdr:row>
      <xdr:rowOff>171450</xdr:rowOff>
    </xdr:to>
    <xdr:graphicFrame macro="">
      <xdr:nvGraphicFramePr>
        <xdr:cNvPr id="41986" name="Chart 2">
          <a:extLst>
            <a:ext uri="{FF2B5EF4-FFF2-40B4-BE49-F238E27FC236}">
              <a16:creationId xmlns="" xmlns:a16="http://schemas.microsoft.com/office/drawing/2014/main" id="{00000000-0008-0000-1A00-000002A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114300</xdr:colOff>
      <xdr:row>55</xdr:row>
      <xdr:rowOff>19050</xdr:rowOff>
    </xdr:from>
    <xdr:to>
      <xdr:col>15</xdr:col>
      <xdr:colOff>295275</xdr:colOff>
      <xdr:row>73</xdr:row>
      <xdr:rowOff>152400</xdr:rowOff>
    </xdr:to>
    <xdr:graphicFrame macro="">
      <xdr:nvGraphicFramePr>
        <xdr:cNvPr id="41987" name="Chart 3">
          <a:extLst>
            <a:ext uri="{FF2B5EF4-FFF2-40B4-BE49-F238E27FC236}">
              <a16:creationId xmlns="" xmlns:a16="http://schemas.microsoft.com/office/drawing/2014/main" id="{00000000-0008-0000-1A00-000003A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104775</xdr:colOff>
      <xdr:row>74</xdr:row>
      <xdr:rowOff>38100</xdr:rowOff>
    </xdr:from>
    <xdr:to>
      <xdr:col>9</xdr:col>
      <xdr:colOff>409575</xdr:colOff>
      <xdr:row>88</xdr:row>
      <xdr:rowOff>114300</xdr:rowOff>
    </xdr:to>
    <xdr:graphicFrame macro="">
      <xdr:nvGraphicFramePr>
        <xdr:cNvPr id="41988" name="Chart 4">
          <a:extLst>
            <a:ext uri="{FF2B5EF4-FFF2-40B4-BE49-F238E27FC236}">
              <a16:creationId xmlns="" xmlns:a16="http://schemas.microsoft.com/office/drawing/2014/main" id="{00000000-0008-0000-1A00-000004A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9526</xdr:colOff>
      <xdr:row>33</xdr:row>
      <xdr:rowOff>9525</xdr:rowOff>
    </xdr:from>
    <xdr:to>
      <xdr:col>27</xdr:col>
      <xdr:colOff>600076</xdr:colOff>
      <xdr:row>53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00000000-0008-0000-1F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54</xdr:row>
      <xdr:rowOff>9525</xdr:rowOff>
    </xdr:from>
    <xdr:to>
      <xdr:col>25</xdr:col>
      <xdr:colOff>609599</xdr:colOff>
      <xdr:row>75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="" xmlns:a16="http://schemas.microsoft.com/office/drawing/2014/main" id="{00000000-0008-0000-1F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76</xdr:row>
      <xdr:rowOff>9525</xdr:rowOff>
    </xdr:from>
    <xdr:to>
      <xdr:col>26</xdr:col>
      <xdr:colOff>0</xdr:colOff>
      <xdr:row>97</xdr:row>
      <xdr:rowOff>57150</xdr:rowOff>
    </xdr:to>
    <xdr:graphicFrame macro="">
      <xdr:nvGraphicFramePr>
        <xdr:cNvPr id="7" name="Chart 6">
          <a:extLst>
            <a:ext uri="{FF2B5EF4-FFF2-40B4-BE49-F238E27FC236}">
              <a16:creationId xmlns="" xmlns:a16="http://schemas.microsoft.com/office/drawing/2014/main" id="{00000000-0008-0000-1F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180976</xdr:colOff>
      <xdr:row>33</xdr:row>
      <xdr:rowOff>9525</xdr:rowOff>
    </xdr:from>
    <xdr:to>
      <xdr:col>40</xdr:col>
      <xdr:colOff>542926</xdr:colOff>
      <xdr:row>53</xdr:row>
      <xdr:rowOff>95250</xdr:rowOff>
    </xdr:to>
    <xdr:graphicFrame macro="">
      <xdr:nvGraphicFramePr>
        <xdr:cNvPr id="9" name="Chart 8">
          <a:extLst>
            <a:ext uri="{FF2B5EF4-FFF2-40B4-BE49-F238E27FC236}">
              <a16:creationId xmlns="" xmlns:a16="http://schemas.microsoft.com/office/drawing/2014/main" id="{00000000-0008-0000-1F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0</xdr:colOff>
      <xdr:row>54</xdr:row>
      <xdr:rowOff>9525</xdr:rowOff>
    </xdr:from>
    <xdr:to>
      <xdr:col>37</xdr:col>
      <xdr:colOff>190500</xdr:colOff>
      <xdr:row>75</xdr:row>
      <xdr:rowOff>57150</xdr:rowOff>
    </xdr:to>
    <xdr:graphicFrame macro="">
      <xdr:nvGraphicFramePr>
        <xdr:cNvPr id="10" name="Chart 9">
          <a:extLst>
            <a:ext uri="{FF2B5EF4-FFF2-40B4-BE49-F238E27FC236}">
              <a16:creationId xmlns="" xmlns:a16="http://schemas.microsoft.com/office/drawing/2014/main" id="{00000000-0008-0000-1F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1</xdr:colOff>
      <xdr:row>76</xdr:row>
      <xdr:rowOff>9525</xdr:rowOff>
    </xdr:from>
    <xdr:to>
      <xdr:col>37</xdr:col>
      <xdr:colOff>190501</xdr:colOff>
      <xdr:row>97</xdr:row>
      <xdr:rowOff>57150</xdr:rowOff>
    </xdr:to>
    <xdr:graphicFrame macro="">
      <xdr:nvGraphicFramePr>
        <xdr:cNvPr id="12" name="Chart 11">
          <a:extLst>
            <a:ext uri="{FF2B5EF4-FFF2-40B4-BE49-F238E27FC236}">
              <a16:creationId xmlns="" xmlns:a16="http://schemas.microsoft.com/office/drawing/2014/main" id="{00000000-0008-0000-1F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133350</xdr:colOff>
      <xdr:row>9</xdr:row>
      <xdr:rowOff>66676</xdr:rowOff>
    </xdr:from>
    <xdr:to>
      <xdr:col>28</xdr:col>
      <xdr:colOff>104775</xdr:colOff>
      <xdr:row>32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1F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28</xdr:col>
      <xdr:colOff>171450</xdr:colOff>
      <xdr:row>9</xdr:row>
      <xdr:rowOff>9525</xdr:rowOff>
    </xdr:from>
    <xdr:to>
      <xdr:col>40</xdr:col>
      <xdr:colOff>533400</xdr:colOff>
      <xdr:row>32</xdr:row>
      <xdr:rowOff>76201</xdr:rowOff>
    </xdr:to>
    <xdr:graphicFrame macro="">
      <xdr:nvGraphicFramePr>
        <xdr:cNvPr id="18" name="Chart 17">
          <a:extLst>
            <a:ext uri="{FF2B5EF4-FFF2-40B4-BE49-F238E27FC236}">
              <a16:creationId xmlns="" xmlns:a16="http://schemas.microsoft.com/office/drawing/2014/main" id="{00000000-0008-0000-1F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37</xdr:col>
      <xdr:colOff>590550</xdr:colOff>
      <xdr:row>67</xdr:row>
      <xdr:rowOff>66675</xdr:rowOff>
    </xdr:from>
    <xdr:to>
      <xdr:col>43</xdr:col>
      <xdr:colOff>590550</xdr:colOff>
      <xdr:row>68</xdr:row>
      <xdr:rowOff>171451</xdr:rowOff>
    </xdr:to>
    <xdr:pic>
      <xdr:nvPicPr>
        <xdr:cNvPr id="4" name="Picture 3">
          <a:extLst>
            <a:ext uri="{FF2B5EF4-FFF2-40B4-BE49-F238E27FC236}">
              <a16:creationId xmlns="" xmlns:a16="http://schemas.microsoft.com/office/drawing/2014/main" id="{00000000-0008-0000-1F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/>
        <a:srcRect l="26187" t="90632" r="25234" b="2109"/>
        <a:stretch/>
      </xdr:blipFill>
      <xdr:spPr>
        <a:xfrm>
          <a:off x="24545925" y="13296900"/>
          <a:ext cx="3657600" cy="295276"/>
        </a:xfrm>
        <a:prstGeom prst="rect">
          <a:avLst/>
        </a:prstGeom>
      </xdr:spPr>
    </xdr:pic>
    <xdr:clientData/>
  </xdr:twoCellAnchor>
  <xdr:twoCellAnchor>
    <xdr:from>
      <xdr:col>3</xdr:col>
      <xdr:colOff>28574</xdr:colOff>
      <xdr:row>124</xdr:row>
      <xdr:rowOff>142875</xdr:rowOff>
    </xdr:from>
    <xdr:to>
      <xdr:col>18</xdr:col>
      <xdr:colOff>400050</xdr:colOff>
      <xdr:row>163</xdr:row>
      <xdr:rowOff>161926</xdr:rowOff>
    </xdr:to>
    <xdr:graphicFrame macro="">
      <xdr:nvGraphicFramePr>
        <xdr:cNvPr id="13" name="Chart 12">
          <a:extLst>
            <a:ext uri="{FF2B5EF4-FFF2-40B4-BE49-F238E27FC236}">
              <a16:creationId xmlns="" xmlns:a16="http://schemas.microsoft.com/office/drawing/2014/main" id="{00000000-0008-0000-1F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495300</xdr:colOff>
      <xdr:row>125</xdr:row>
      <xdr:rowOff>142875</xdr:rowOff>
    </xdr:from>
    <xdr:to>
      <xdr:col>34</xdr:col>
      <xdr:colOff>342899</xdr:colOff>
      <xdr:row>164</xdr:row>
      <xdr:rowOff>57151</xdr:rowOff>
    </xdr:to>
    <xdr:graphicFrame macro="">
      <xdr:nvGraphicFramePr>
        <xdr:cNvPr id="14" name="Chart 13">
          <a:extLst>
            <a:ext uri="{FF2B5EF4-FFF2-40B4-BE49-F238E27FC236}">
              <a16:creationId xmlns="" xmlns:a16="http://schemas.microsoft.com/office/drawing/2014/main" id="{00000000-0008-0000-1F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22</xdr:col>
      <xdr:colOff>38100</xdr:colOff>
      <xdr:row>2</xdr:row>
      <xdr:rowOff>38100</xdr:rowOff>
    </xdr:from>
    <xdr:to>
      <xdr:col>31</xdr:col>
      <xdr:colOff>352425</xdr:colOff>
      <xdr:row>4</xdr:row>
      <xdr:rowOff>114300</xdr:rowOff>
    </xdr:to>
    <xdr:sp macro="" textlink="">
      <xdr:nvSpPr>
        <xdr:cNvPr id="8" name="Rectangle 7">
          <a:extLst>
            <a:ext uri="{FF2B5EF4-FFF2-40B4-BE49-F238E27FC236}">
              <a16:creationId xmlns="" xmlns:a16="http://schemas.microsoft.com/office/drawing/2014/main" id="{00000000-0008-0000-1F00-000008000000}"/>
            </a:ext>
          </a:extLst>
        </xdr:cNvPr>
        <xdr:cNvSpPr/>
      </xdr:nvSpPr>
      <xdr:spPr>
        <a:xfrm>
          <a:off x="14849475" y="438150"/>
          <a:ext cx="5800725" cy="4762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304801</xdr:colOff>
      <xdr:row>2</xdr:row>
      <xdr:rowOff>142875</xdr:rowOff>
    </xdr:from>
    <xdr:to>
      <xdr:col>30</xdr:col>
      <xdr:colOff>28575</xdr:colOff>
      <xdr:row>4</xdr:row>
      <xdr:rowOff>7385</xdr:rowOff>
    </xdr:to>
    <xdr:grpSp>
      <xdr:nvGrpSpPr>
        <xdr:cNvPr id="27" name="Group 26">
          <a:extLst>
            <a:ext uri="{FF2B5EF4-FFF2-40B4-BE49-F238E27FC236}">
              <a16:creationId xmlns="" xmlns:a16="http://schemas.microsoft.com/office/drawing/2014/main" id="{00000000-0008-0000-1F00-00001B000000}"/>
            </a:ext>
          </a:extLst>
        </xdr:cNvPr>
        <xdr:cNvGrpSpPr/>
      </xdr:nvGrpSpPr>
      <xdr:grpSpPr>
        <a:xfrm>
          <a:off x="15116176" y="542925"/>
          <a:ext cx="4600574" cy="264560"/>
          <a:chOff x="15116176" y="542925"/>
          <a:chExt cx="4600574" cy="264560"/>
        </a:xfrm>
      </xdr:grpSpPr>
      <xdr:sp macro="" textlink="">
        <xdr:nvSpPr>
          <xdr:cNvPr id="17" name="TextBox 16">
            <a:extLst>
              <a:ext uri="{FF2B5EF4-FFF2-40B4-BE49-F238E27FC236}">
                <a16:creationId xmlns="" xmlns:a16="http://schemas.microsoft.com/office/drawing/2014/main" id="{00000000-0008-0000-1F00-000011000000}"/>
              </a:ext>
            </a:extLst>
          </xdr:cNvPr>
          <xdr:cNvSpPr txBox="1"/>
        </xdr:nvSpPr>
        <xdr:spPr>
          <a:xfrm>
            <a:off x="15116176" y="542925"/>
            <a:ext cx="4600574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en-US" sz="1100"/>
              <a:t>  Mar 2011     Apr 2012      Sep 2012      Sep 2013     Sep 2014     Sep-Oct2015</a:t>
            </a:r>
          </a:p>
        </xdr:txBody>
      </xdr:sp>
      <xdr:sp macro="" textlink="">
        <xdr:nvSpPr>
          <xdr:cNvPr id="19" name="Rectangle 18">
            <a:extLst>
              <a:ext uri="{FF2B5EF4-FFF2-40B4-BE49-F238E27FC236}">
                <a16:creationId xmlns="" xmlns:a16="http://schemas.microsoft.com/office/drawing/2014/main" id="{00000000-0008-0000-1F00-000013000000}"/>
              </a:ext>
            </a:extLst>
          </xdr:cNvPr>
          <xdr:cNvSpPr/>
        </xdr:nvSpPr>
        <xdr:spPr>
          <a:xfrm>
            <a:off x="15163800" y="628650"/>
            <a:ext cx="85725" cy="95250"/>
          </a:xfrm>
          <a:prstGeom prst="rect">
            <a:avLst/>
          </a:prstGeom>
          <a:solidFill>
            <a:srgbClr val="0066FF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1" name="Rectangle 20">
            <a:extLst>
              <a:ext uri="{FF2B5EF4-FFF2-40B4-BE49-F238E27FC236}">
                <a16:creationId xmlns="" xmlns:a16="http://schemas.microsoft.com/office/drawing/2014/main" id="{00000000-0008-0000-1F00-000015000000}"/>
              </a:ext>
            </a:extLst>
          </xdr:cNvPr>
          <xdr:cNvSpPr/>
        </xdr:nvSpPr>
        <xdr:spPr>
          <a:xfrm>
            <a:off x="15887700" y="628650"/>
            <a:ext cx="85725" cy="95250"/>
          </a:xfrm>
          <a:prstGeom prst="rect">
            <a:avLst/>
          </a:prstGeom>
          <a:solidFill>
            <a:srgbClr val="FF0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2" name="Rectangle 21">
            <a:extLst>
              <a:ext uri="{FF2B5EF4-FFF2-40B4-BE49-F238E27FC236}">
                <a16:creationId xmlns="" xmlns:a16="http://schemas.microsoft.com/office/drawing/2014/main" id="{00000000-0008-0000-1F00-000016000000}"/>
              </a:ext>
            </a:extLst>
          </xdr:cNvPr>
          <xdr:cNvSpPr/>
        </xdr:nvSpPr>
        <xdr:spPr>
          <a:xfrm>
            <a:off x="16592550" y="628650"/>
            <a:ext cx="85725" cy="95250"/>
          </a:xfrm>
          <a:prstGeom prst="rect">
            <a:avLst/>
          </a:prstGeom>
          <a:solidFill>
            <a:srgbClr val="00CC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3" name="Rectangle 22">
            <a:extLst>
              <a:ext uri="{FF2B5EF4-FFF2-40B4-BE49-F238E27FC236}">
                <a16:creationId xmlns="" xmlns:a16="http://schemas.microsoft.com/office/drawing/2014/main" id="{00000000-0008-0000-1F00-000017000000}"/>
              </a:ext>
            </a:extLst>
          </xdr:cNvPr>
          <xdr:cNvSpPr/>
        </xdr:nvSpPr>
        <xdr:spPr>
          <a:xfrm>
            <a:off x="17297400" y="628650"/>
            <a:ext cx="85725" cy="95250"/>
          </a:xfrm>
          <a:prstGeom prst="rect">
            <a:avLst/>
          </a:prstGeom>
          <a:solidFill>
            <a:srgbClr val="9966FF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4" name="Rectangle 23">
            <a:extLst>
              <a:ext uri="{FF2B5EF4-FFF2-40B4-BE49-F238E27FC236}">
                <a16:creationId xmlns="" xmlns:a16="http://schemas.microsoft.com/office/drawing/2014/main" id="{00000000-0008-0000-1F00-000018000000}"/>
              </a:ext>
            </a:extLst>
          </xdr:cNvPr>
          <xdr:cNvSpPr/>
        </xdr:nvSpPr>
        <xdr:spPr>
          <a:xfrm>
            <a:off x="17973675" y="628650"/>
            <a:ext cx="85725" cy="95250"/>
          </a:xfrm>
          <a:prstGeom prst="rect">
            <a:avLst/>
          </a:prstGeom>
          <a:solidFill>
            <a:srgbClr val="FF8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5" name="Rectangle 24">
            <a:extLst>
              <a:ext uri="{FF2B5EF4-FFF2-40B4-BE49-F238E27FC236}">
                <a16:creationId xmlns="" xmlns:a16="http://schemas.microsoft.com/office/drawing/2014/main" id="{00000000-0008-0000-1F00-000019000000}"/>
              </a:ext>
            </a:extLst>
          </xdr:cNvPr>
          <xdr:cNvSpPr/>
        </xdr:nvSpPr>
        <xdr:spPr>
          <a:xfrm>
            <a:off x="18649950" y="628650"/>
            <a:ext cx="85725" cy="95250"/>
          </a:xfrm>
          <a:prstGeom prst="rect">
            <a:avLst/>
          </a:prstGeom>
          <a:solidFill>
            <a:srgbClr val="FFFF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23</xdr:col>
      <xdr:colOff>228600</xdr:colOff>
      <xdr:row>27</xdr:row>
      <xdr:rowOff>190500</xdr:rowOff>
    </xdr:from>
    <xdr:to>
      <xdr:col>32</xdr:col>
      <xdr:colOff>542925</xdr:colOff>
      <xdr:row>31</xdr:row>
      <xdr:rowOff>76200</xdr:rowOff>
    </xdr:to>
    <xdr:sp macro="" textlink="">
      <xdr:nvSpPr>
        <xdr:cNvPr id="26" name="Rectangle 25">
          <a:extLst>
            <a:ext uri="{FF2B5EF4-FFF2-40B4-BE49-F238E27FC236}">
              <a16:creationId xmlns="" xmlns:a16="http://schemas.microsoft.com/office/drawing/2014/main" id="{00000000-0008-0000-1F00-00001A000000}"/>
            </a:ext>
          </a:extLst>
        </xdr:cNvPr>
        <xdr:cNvSpPr/>
      </xdr:nvSpPr>
      <xdr:spPr>
        <a:xfrm>
          <a:off x="15649575" y="5591175"/>
          <a:ext cx="5800725" cy="6858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581026</xdr:colOff>
      <xdr:row>28</xdr:row>
      <xdr:rowOff>190500</xdr:rowOff>
    </xdr:from>
    <xdr:to>
      <xdr:col>25</xdr:col>
      <xdr:colOff>123825</xdr:colOff>
      <xdr:row>30</xdr:row>
      <xdr:rowOff>55010</xdr:rowOff>
    </xdr:to>
    <xdr:grpSp>
      <xdr:nvGrpSpPr>
        <xdr:cNvPr id="28" name="Group 27">
          <a:extLst>
            <a:ext uri="{FF2B5EF4-FFF2-40B4-BE49-F238E27FC236}">
              <a16:creationId xmlns="" xmlns:a16="http://schemas.microsoft.com/office/drawing/2014/main" id="{00000000-0008-0000-1F00-00001C000000}"/>
            </a:ext>
          </a:extLst>
        </xdr:cNvPr>
        <xdr:cNvGrpSpPr/>
      </xdr:nvGrpSpPr>
      <xdr:grpSpPr>
        <a:xfrm>
          <a:off x="12163426" y="5791200"/>
          <a:ext cx="4600574" cy="264560"/>
          <a:chOff x="15116176" y="542925"/>
          <a:chExt cx="4600574" cy="264560"/>
        </a:xfrm>
      </xdr:grpSpPr>
      <xdr:sp macro="" textlink="">
        <xdr:nvSpPr>
          <xdr:cNvPr id="29" name="TextBox 28">
            <a:extLst>
              <a:ext uri="{FF2B5EF4-FFF2-40B4-BE49-F238E27FC236}">
                <a16:creationId xmlns="" xmlns:a16="http://schemas.microsoft.com/office/drawing/2014/main" id="{00000000-0008-0000-1F00-00001D000000}"/>
              </a:ext>
            </a:extLst>
          </xdr:cNvPr>
          <xdr:cNvSpPr txBox="1"/>
        </xdr:nvSpPr>
        <xdr:spPr>
          <a:xfrm>
            <a:off x="15116176" y="542925"/>
            <a:ext cx="4600574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en-US" sz="1100"/>
              <a:t>  Mar 2011     Apr 2012      Sep 2012      Sep 2013     Sep 2014     Sep 2015</a:t>
            </a:r>
          </a:p>
        </xdr:txBody>
      </xdr:sp>
      <xdr:sp macro="" textlink="">
        <xdr:nvSpPr>
          <xdr:cNvPr id="30" name="Rectangle 29">
            <a:extLst>
              <a:ext uri="{FF2B5EF4-FFF2-40B4-BE49-F238E27FC236}">
                <a16:creationId xmlns="" xmlns:a16="http://schemas.microsoft.com/office/drawing/2014/main" id="{00000000-0008-0000-1F00-00001E000000}"/>
              </a:ext>
            </a:extLst>
          </xdr:cNvPr>
          <xdr:cNvSpPr/>
        </xdr:nvSpPr>
        <xdr:spPr>
          <a:xfrm>
            <a:off x="15163800" y="628650"/>
            <a:ext cx="85725" cy="95250"/>
          </a:xfrm>
          <a:prstGeom prst="rect">
            <a:avLst/>
          </a:prstGeom>
          <a:solidFill>
            <a:srgbClr val="C6D9F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1" name="Rectangle 30">
            <a:extLst>
              <a:ext uri="{FF2B5EF4-FFF2-40B4-BE49-F238E27FC236}">
                <a16:creationId xmlns="" xmlns:a16="http://schemas.microsoft.com/office/drawing/2014/main" id="{00000000-0008-0000-1F00-00001F000000}"/>
              </a:ext>
            </a:extLst>
          </xdr:cNvPr>
          <xdr:cNvSpPr/>
        </xdr:nvSpPr>
        <xdr:spPr>
          <a:xfrm>
            <a:off x="15887700" y="628650"/>
            <a:ext cx="85725" cy="95250"/>
          </a:xfrm>
          <a:prstGeom prst="rect">
            <a:avLst/>
          </a:prstGeom>
          <a:solidFill>
            <a:srgbClr val="9FB9E4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2" name="Rectangle 31">
            <a:extLst>
              <a:ext uri="{FF2B5EF4-FFF2-40B4-BE49-F238E27FC236}">
                <a16:creationId xmlns="" xmlns:a16="http://schemas.microsoft.com/office/drawing/2014/main" id="{00000000-0008-0000-1F00-000020000000}"/>
              </a:ext>
            </a:extLst>
          </xdr:cNvPr>
          <xdr:cNvSpPr/>
        </xdr:nvSpPr>
        <xdr:spPr>
          <a:xfrm>
            <a:off x="16592550" y="628650"/>
            <a:ext cx="85725" cy="95250"/>
          </a:xfrm>
          <a:prstGeom prst="rect">
            <a:avLst/>
          </a:prstGeom>
          <a:solidFill>
            <a:srgbClr val="779AD7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3" name="Rectangle 32">
            <a:extLst>
              <a:ext uri="{FF2B5EF4-FFF2-40B4-BE49-F238E27FC236}">
                <a16:creationId xmlns="" xmlns:a16="http://schemas.microsoft.com/office/drawing/2014/main" id="{00000000-0008-0000-1F00-000021000000}"/>
              </a:ext>
            </a:extLst>
          </xdr:cNvPr>
          <xdr:cNvSpPr/>
        </xdr:nvSpPr>
        <xdr:spPr>
          <a:xfrm>
            <a:off x="17297400" y="628650"/>
            <a:ext cx="85725" cy="95250"/>
          </a:xfrm>
          <a:prstGeom prst="rect">
            <a:avLst/>
          </a:prstGeom>
          <a:solidFill>
            <a:srgbClr val="4F7AC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4" name="Rectangle 33">
            <a:extLst>
              <a:ext uri="{FF2B5EF4-FFF2-40B4-BE49-F238E27FC236}">
                <a16:creationId xmlns="" xmlns:a16="http://schemas.microsoft.com/office/drawing/2014/main" id="{00000000-0008-0000-1F00-000022000000}"/>
              </a:ext>
            </a:extLst>
          </xdr:cNvPr>
          <xdr:cNvSpPr/>
        </xdr:nvSpPr>
        <xdr:spPr>
          <a:xfrm>
            <a:off x="17973675" y="628650"/>
            <a:ext cx="85725" cy="95250"/>
          </a:xfrm>
          <a:prstGeom prst="rect">
            <a:avLst/>
          </a:prstGeom>
          <a:solidFill>
            <a:srgbClr val="285BBD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5" name="Rectangle 34">
            <a:extLst>
              <a:ext uri="{FF2B5EF4-FFF2-40B4-BE49-F238E27FC236}">
                <a16:creationId xmlns="" xmlns:a16="http://schemas.microsoft.com/office/drawing/2014/main" id="{00000000-0008-0000-1F00-000023000000}"/>
              </a:ext>
            </a:extLst>
          </xdr:cNvPr>
          <xdr:cNvSpPr/>
        </xdr:nvSpPr>
        <xdr:spPr>
          <a:xfrm>
            <a:off x="18649950" y="628650"/>
            <a:ext cx="85725" cy="95250"/>
          </a:xfrm>
          <a:prstGeom prst="rect">
            <a:avLst/>
          </a:prstGeom>
          <a:solidFill>
            <a:srgbClr val="003BB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30</xdr:col>
      <xdr:colOff>504826</xdr:colOff>
      <xdr:row>28</xdr:row>
      <xdr:rowOff>171450</xdr:rowOff>
    </xdr:from>
    <xdr:to>
      <xdr:col>38</xdr:col>
      <xdr:colOff>228600</xdr:colOff>
      <xdr:row>30</xdr:row>
      <xdr:rowOff>35960</xdr:rowOff>
    </xdr:to>
    <xdr:grpSp>
      <xdr:nvGrpSpPr>
        <xdr:cNvPr id="36" name="Group 35">
          <a:extLst>
            <a:ext uri="{FF2B5EF4-FFF2-40B4-BE49-F238E27FC236}">
              <a16:creationId xmlns="" xmlns:a16="http://schemas.microsoft.com/office/drawing/2014/main" id="{00000000-0008-0000-1F00-000024000000}"/>
            </a:ext>
          </a:extLst>
        </xdr:cNvPr>
        <xdr:cNvGrpSpPr/>
      </xdr:nvGrpSpPr>
      <xdr:grpSpPr>
        <a:xfrm>
          <a:off x="20193001" y="5772150"/>
          <a:ext cx="4600574" cy="264560"/>
          <a:chOff x="15116176" y="542925"/>
          <a:chExt cx="4600574" cy="264560"/>
        </a:xfrm>
      </xdr:grpSpPr>
      <xdr:sp macro="" textlink="">
        <xdr:nvSpPr>
          <xdr:cNvPr id="37" name="TextBox 36">
            <a:extLst>
              <a:ext uri="{FF2B5EF4-FFF2-40B4-BE49-F238E27FC236}">
                <a16:creationId xmlns="" xmlns:a16="http://schemas.microsoft.com/office/drawing/2014/main" id="{00000000-0008-0000-1F00-000025000000}"/>
              </a:ext>
            </a:extLst>
          </xdr:cNvPr>
          <xdr:cNvSpPr txBox="1"/>
        </xdr:nvSpPr>
        <xdr:spPr>
          <a:xfrm>
            <a:off x="15116176" y="542925"/>
            <a:ext cx="4600574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en-US" sz="1100"/>
              <a:t>  Mar 2011     Apr 2012      Sep 2012      Sep 2013     Sep 2014     Sep 2015</a:t>
            </a:r>
          </a:p>
        </xdr:txBody>
      </xdr:sp>
      <xdr:sp macro="" textlink="">
        <xdr:nvSpPr>
          <xdr:cNvPr id="38" name="Rectangle 37">
            <a:extLst>
              <a:ext uri="{FF2B5EF4-FFF2-40B4-BE49-F238E27FC236}">
                <a16:creationId xmlns="" xmlns:a16="http://schemas.microsoft.com/office/drawing/2014/main" id="{00000000-0008-0000-1F00-000026000000}"/>
              </a:ext>
            </a:extLst>
          </xdr:cNvPr>
          <xdr:cNvSpPr/>
        </xdr:nvSpPr>
        <xdr:spPr>
          <a:xfrm>
            <a:off x="15163800" y="628650"/>
            <a:ext cx="85725" cy="95250"/>
          </a:xfrm>
          <a:prstGeom prst="rect">
            <a:avLst/>
          </a:prstGeom>
          <a:solidFill>
            <a:srgbClr val="FDEAD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9" name="Rectangle 38">
            <a:extLst>
              <a:ext uri="{FF2B5EF4-FFF2-40B4-BE49-F238E27FC236}">
                <a16:creationId xmlns="" xmlns:a16="http://schemas.microsoft.com/office/drawing/2014/main" id="{00000000-0008-0000-1F00-000027000000}"/>
              </a:ext>
            </a:extLst>
          </xdr:cNvPr>
          <xdr:cNvSpPr/>
        </xdr:nvSpPr>
        <xdr:spPr>
          <a:xfrm>
            <a:off x="15887700" y="628650"/>
            <a:ext cx="85725" cy="95250"/>
          </a:xfrm>
          <a:prstGeom prst="rect">
            <a:avLst/>
          </a:prstGeom>
          <a:solidFill>
            <a:srgbClr val="E9CAB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0" name="Rectangle 39">
            <a:extLst>
              <a:ext uri="{FF2B5EF4-FFF2-40B4-BE49-F238E27FC236}">
                <a16:creationId xmlns="" xmlns:a16="http://schemas.microsoft.com/office/drawing/2014/main" id="{00000000-0008-0000-1F00-000028000000}"/>
              </a:ext>
            </a:extLst>
          </xdr:cNvPr>
          <xdr:cNvSpPr/>
        </xdr:nvSpPr>
        <xdr:spPr>
          <a:xfrm>
            <a:off x="16592550" y="628650"/>
            <a:ext cx="85725" cy="95250"/>
          </a:xfrm>
          <a:prstGeom prst="rect">
            <a:avLst/>
          </a:prstGeom>
          <a:solidFill>
            <a:srgbClr val="D5A98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1" name="Rectangle 40">
            <a:extLst>
              <a:ext uri="{FF2B5EF4-FFF2-40B4-BE49-F238E27FC236}">
                <a16:creationId xmlns="" xmlns:a16="http://schemas.microsoft.com/office/drawing/2014/main" id="{00000000-0008-0000-1F00-000029000000}"/>
              </a:ext>
            </a:extLst>
          </xdr:cNvPr>
          <xdr:cNvSpPr/>
        </xdr:nvSpPr>
        <xdr:spPr>
          <a:xfrm>
            <a:off x="17297400" y="628650"/>
            <a:ext cx="85725" cy="95250"/>
          </a:xfrm>
          <a:prstGeom prst="rect">
            <a:avLst/>
          </a:prstGeom>
          <a:solidFill>
            <a:srgbClr val="C0895B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2" name="Rectangle 41">
            <a:extLst>
              <a:ext uri="{FF2B5EF4-FFF2-40B4-BE49-F238E27FC236}">
                <a16:creationId xmlns="" xmlns:a16="http://schemas.microsoft.com/office/drawing/2014/main" id="{00000000-0008-0000-1F00-00002A000000}"/>
              </a:ext>
            </a:extLst>
          </xdr:cNvPr>
          <xdr:cNvSpPr/>
        </xdr:nvSpPr>
        <xdr:spPr>
          <a:xfrm>
            <a:off x="17973675" y="628650"/>
            <a:ext cx="85725" cy="95250"/>
          </a:xfrm>
          <a:prstGeom prst="rect">
            <a:avLst/>
          </a:prstGeom>
          <a:solidFill>
            <a:srgbClr val="AC6D3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3" name="Rectangle 42">
            <a:extLst>
              <a:ext uri="{FF2B5EF4-FFF2-40B4-BE49-F238E27FC236}">
                <a16:creationId xmlns="" xmlns:a16="http://schemas.microsoft.com/office/drawing/2014/main" id="{00000000-0008-0000-1F00-00002B000000}"/>
              </a:ext>
            </a:extLst>
          </xdr:cNvPr>
          <xdr:cNvSpPr/>
        </xdr:nvSpPr>
        <xdr:spPr>
          <a:xfrm>
            <a:off x="18649950" y="628650"/>
            <a:ext cx="85725" cy="95250"/>
          </a:xfrm>
          <a:prstGeom prst="rect">
            <a:avLst/>
          </a:prstGeom>
          <a:solidFill>
            <a:srgbClr val="984807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10</xdr:row>
      <xdr:rowOff>90487</xdr:rowOff>
    </xdr:from>
    <xdr:to>
      <xdr:col>13</xdr:col>
      <xdr:colOff>381000</xdr:colOff>
      <xdr:row>24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3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26</xdr:row>
      <xdr:rowOff>0</xdr:rowOff>
    </xdr:from>
    <xdr:to>
      <xdr:col>13</xdr:col>
      <xdr:colOff>304800</xdr:colOff>
      <xdr:row>40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3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201209-18" growShrinkType="overwriteClear" preserveFormatting="0" adjustColumnWidth="0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201209-19_1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LEGACY" growShrinkType="overwriteClear" preserveFormatting="0" adjustColumnWidth="0" connectionId="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N69"/>
  <sheetViews>
    <sheetView workbookViewId="0">
      <selection activeCell="C48" sqref="C48"/>
    </sheetView>
  </sheetViews>
  <sheetFormatPr defaultRowHeight="15" x14ac:dyDescent="0.25"/>
  <cols>
    <col min="1" max="1" width="22.85546875" customWidth="1"/>
    <col min="2" max="2" width="7.85546875" customWidth="1"/>
    <col min="3" max="3" width="17.85546875" customWidth="1"/>
    <col min="4" max="4" width="11.7109375" bestFit="1" customWidth="1"/>
    <col min="5" max="5" width="12.42578125" customWidth="1"/>
  </cols>
  <sheetData>
    <row r="1" spans="1:14" ht="15.75" x14ac:dyDescent="0.25">
      <c r="A1" s="3" t="s">
        <v>240</v>
      </c>
      <c r="E1" s="4"/>
      <c r="F1" t="s">
        <v>158</v>
      </c>
      <c r="I1" s="4"/>
      <c r="N1" s="4"/>
    </row>
    <row r="2" spans="1:14" x14ac:dyDescent="0.25">
      <c r="F2" t="s">
        <v>159</v>
      </c>
    </row>
    <row r="4" spans="1:14" x14ac:dyDescent="0.25">
      <c r="A4" s="5" t="s">
        <v>160</v>
      </c>
      <c r="B4" s="5" t="s">
        <v>161</v>
      </c>
      <c r="D4" s="5" t="s">
        <v>162</v>
      </c>
      <c r="E4" s="6"/>
    </row>
    <row r="5" spans="1:14" x14ac:dyDescent="0.25">
      <c r="A5" s="7" t="str">
        <f t="shared" ref="A5:A18" si="0">A26</f>
        <v>1.5 Mbps</v>
      </c>
      <c r="B5" s="8">
        <f>B47</f>
        <v>1.5</v>
      </c>
      <c r="C5" s="11">
        <f t="shared" ref="C5:C18" si="1">C26</f>
        <v>2.6412104500000001E-3</v>
      </c>
      <c r="D5">
        <f>C5/SUM($C$5:$C$22)</f>
        <v>3.8022260811238062E-3</v>
      </c>
      <c r="J5" t="s">
        <v>171</v>
      </c>
      <c r="K5">
        <v>1.5</v>
      </c>
      <c r="L5">
        <v>6.3547277299999998E-3</v>
      </c>
      <c r="M5">
        <v>6.3547277300635471E-3</v>
      </c>
      <c r="N5">
        <f>D5-M5</f>
        <v>-2.5525016489397409E-3</v>
      </c>
    </row>
    <row r="6" spans="1:14" x14ac:dyDescent="0.25">
      <c r="A6" s="7" t="str">
        <f t="shared" si="0"/>
        <v>2.05 Mbps</v>
      </c>
      <c r="B6" s="8">
        <f t="shared" ref="B6:B18" si="2">B48</f>
        <v>2.0499999999999998</v>
      </c>
      <c r="C6" s="11">
        <f t="shared" si="1"/>
        <v>6.1568242299999999E-3</v>
      </c>
      <c r="D6">
        <f t="shared" ref="D6:D16" si="3">C6/SUM($C$5:$C$22)</f>
        <v>8.8632231726180673E-3</v>
      </c>
      <c r="J6" t="s">
        <v>237</v>
      </c>
      <c r="K6">
        <v>2.0499999999999998</v>
      </c>
      <c r="L6">
        <v>6.4625063700000001E-3</v>
      </c>
      <c r="M6">
        <v>6.4625063700646255E-3</v>
      </c>
      <c r="N6">
        <f>D6-M6</f>
        <v>2.4007168025534419E-3</v>
      </c>
    </row>
    <row r="7" spans="1:14" x14ac:dyDescent="0.25">
      <c r="A7" s="7" t="str">
        <f t="shared" si="0"/>
        <v>3 Mbps</v>
      </c>
      <c r="B7" s="8">
        <f t="shared" si="2"/>
        <v>3</v>
      </c>
      <c r="C7" s="11">
        <f t="shared" si="1"/>
        <v>1.8838405039999999E-2</v>
      </c>
      <c r="D7">
        <f t="shared" si="3"/>
        <v>2.7119336503405912E-2</v>
      </c>
      <c r="J7" t="s">
        <v>172</v>
      </c>
      <c r="K7">
        <v>3</v>
      </c>
      <c r="L7">
        <v>2.7359456479999999E-2</v>
      </c>
      <c r="M7">
        <v>2.7359456480273592E-2</v>
      </c>
      <c r="N7">
        <f>D7-M7</f>
        <v>-2.4011997686768094E-4</v>
      </c>
    </row>
    <row r="8" spans="1:14" x14ac:dyDescent="0.25">
      <c r="A8" s="7" t="str">
        <f t="shared" si="0"/>
        <v>5 Mbps</v>
      </c>
      <c r="B8" s="8">
        <f t="shared" si="2"/>
        <v>5</v>
      </c>
      <c r="C8" s="11">
        <f t="shared" si="1"/>
        <v>1.3454235000000001E-4</v>
      </c>
      <c r="D8">
        <f t="shared" si="3"/>
        <v>1.9368408609230195E-4</v>
      </c>
      <c r="J8" t="s">
        <v>173</v>
      </c>
      <c r="K8">
        <v>5</v>
      </c>
      <c r="L8">
        <v>1.883149122E-2</v>
      </c>
      <c r="M8">
        <v>1.8831491220188314E-2</v>
      </c>
    </row>
    <row r="9" spans="1:14" x14ac:dyDescent="0.25">
      <c r="A9" s="7" t="str">
        <f t="shared" si="0"/>
        <v>6 Mbps</v>
      </c>
      <c r="B9" s="8">
        <f t="shared" si="2"/>
        <v>6</v>
      </c>
      <c r="C9" s="11">
        <f t="shared" si="1"/>
        <v>1.8157744430000001E-2</v>
      </c>
      <c r="D9">
        <f t="shared" si="3"/>
        <v>2.6139473076114219E-2</v>
      </c>
      <c r="J9" t="s">
        <v>174</v>
      </c>
      <c r="K9">
        <v>6</v>
      </c>
      <c r="L9">
        <v>3.2589211030000002E-2</v>
      </c>
      <c r="M9">
        <v>3.2589211030325894E-2</v>
      </c>
      <c r="N9">
        <f>D8-M9</f>
        <v>-3.2395526944233595E-2</v>
      </c>
    </row>
    <row r="10" spans="1:14" x14ac:dyDescent="0.25">
      <c r="A10" s="7" t="str">
        <f t="shared" si="0"/>
        <v>7 Mbps</v>
      </c>
      <c r="B10" s="8">
        <f t="shared" si="2"/>
        <v>7</v>
      </c>
      <c r="C10" s="11">
        <f t="shared" si="1"/>
        <v>0</v>
      </c>
      <c r="D10">
        <f t="shared" si="3"/>
        <v>0</v>
      </c>
      <c r="G10" t="s">
        <v>17</v>
      </c>
      <c r="H10">
        <v>0.76800000000000002</v>
      </c>
      <c r="I10">
        <v>1.4957542673945069E-2</v>
      </c>
      <c r="J10" t="s">
        <v>238</v>
      </c>
      <c r="K10">
        <v>7</v>
      </c>
      <c r="L10">
        <v>6.35288196E-3</v>
      </c>
      <c r="M10">
        <v>6.352881960063529E-3</v>
      </c>
    </row>
    <row r="11" spans="1:14" x14ac:dyDescent="0.25">
      <c r="A11" s="7" t="str">
        <f t="shared" si="0"/>
        <v>10 Mbps</v>
      </c>
      <c r="B11" s="8">
        <f t="shared" si="2"/>
        <v>10</v>
      </c>
      <c r="C11" s="11">
        <f t="shared" si="1"/>
        <v>1.243187133E-2</v>
      </c>
      <c r="D11">
        <f t="shared" si="3"/>
        <v>1.7896637281630209E-2</v>
      </c>
      <c r="G11" t="s">
        <v>18</v>
      </c>
      <c r="H11">
        <v>1</v>
      </c>
      <c r="I11">
        <v>1.8141842128065161E-2</v>
      </c>
      <c r="J11" t="s">
        <v>175</v>
      </c>
      <c r="K11">
        <v>10</v>
      </c>
      <c r="L11">
        <v>2.136300683E-2</v>
      </c>
      <c r="M11">
        <v>2.1363006830213631E-2</v>
      </c>
      <c r="N11">
        <f t="shared" ref="N11:N17" si="4">D9-M11</f>
        <v>4.7764662459005881E-3</v>
      </c>
    </row>
    <row r="12" spans="1:14" x14ac:dyDescent="0.25">
      <c r="A12" s="7" t="str">
        <f t="shared" si="0"/>
        <v>12 Mbps</v>
      </c>
      <c r="B12" s="8">
        <f t="shared" si="2"/>
        <v>12</v>
      </c>
      <c r="C12" s="11">
        <f t="shared" si="1"/>
        <v>2.6733816149999999E-2</v>
      </c>
      <c r="D12">
        <f t="shared" si="3"/>
        <v>3.8485389535505891E-2</v>
      </c>
      <c r="G12" t="s">
        <v>19</v>
      </c>
      <c r="H12">
        <v>1.5</v>
      </c>
      <c r="I12">
        <v>2.5192790919331087E-2</v>
      </c>
      <c r="J12" t="s">
        <v>176</v>
      </c>
      <c r="K12">
        <v>12</v>
      </c>
      <c r="L12">
        <v>2.8406237389999998E-2</v>
      </c>
      <c r="M12">
        <v>2.8406237390284059E-2</v>
      </c>
      <c r="N12">
        <f t="shared" si="4"/>
        <v>-2.8406237390284059E-2</v>
      </c>
    </row>
    <row r="13" spans="1:14" x14ac:dyDescent="0.25">
      <c r="A13" s="7" t="str">
        <f t="shared" si="0"/>
        <v>15 Mbps</v>
      </c>
      <c r="B13" s="8">
        <f t="shared" si="2"/>
        <v>15</v>
      </c>
      <c r="C13" s="11">
        <f t="shared" si="1"/>
        <v>0.10905981735</v>
      </c>
      <c r="D13">
        <f t="shared" si="3"/>
        <v>0.15700001562948859</v>
      </c>
      <c r="G13" t="s">
        <v>21</v>
      </c>
      <c r="H13">
        <v>3</v>
      </c>
      <c r="I13">
        <v>3.8514860064119236E-2</v>
      </c>
      <c r="J13" t="s">
        <v>177</v>
      </c>
      <c r="K13">
        <v>15</v>
      </c>
      <c r="L13">
        <v>0.1624311712</v>
      </c>
      <c r="M13">
        <v>0.16243117120162431</v>
      </c>
      <c r="N13">
        <f t="shared" si="4"/>
        <v>-0.1445345339199941</v>
      </c>
    </row>
    <row r="14" spans="1:14" x14ac:dyDescent="0.25">
      <c r="A14" s="7" t="str">
        <f t="shared" si="0"/>
        <v>18 Mbps</v>
      </c>
      <c r="B14" s="8">
        <f t="shared" si="2"/>
        <v>18</v>
      </c>
      <c r="C14" s="11">
        <f t="shared" si="1"/>
        <v>2.4055914519999999E-2</v>
      </c>
      <c r="D14">
        <f t="shared" si="3"/>
        <v>3.4630343671867896E-2</v>
      </c>
      <c r="G14" t="s">
        <v>23</v>
      </c>
      <c r="H14">
        <v>5</v>
      </c>
      <c r="I14">
        <v>4.2533142708604116E-2</v>
      </c>
      <c r="J14" t="s">
        <v>178</v>
      </c>
      <c r="K14">
        <v>18</v>
      </c>
      <c r="L14">
        <v>1.9221470309999999E-2</v>
      </c>
      <c r="M14">
        <v>1.9221470310192213E-2</v>
      </c>
      <c r="N14">
        <f t="shared" si="4"/>
        <v>1.9263919225313678E-2</v>
      </c>
    </row>
    <row r="15" spans="1:14" x14ac:dyDescent="0.25">
      <c r="A15" s="7" t="str">
        <f t="shared" si="0"/>
        <v>20 Mbps</v>
      </c>
      <c r="B15" s="8">
        <f t="shared" si="2"/>
        <v>20</v>
      </c>
      <c r="C15" s="11">
        <f t="shared" si="1"/>
        <v>2.473593478E-2</v>
      </c>
      <c r="D15">
        <f t="shared" si="3"/>
        <v>3.560928526596336E-2</v>
      </c>
      <c r="G15" t="s">
        <v>24</v>
      </c>
      <c r="H15">
        <v>6</v>
      </c>
      <c r="I15">
        <v>5.2605926696126862E-2</v>
      </c>
      <c r="J15" t="s">
        <v>179</v>
      </c>
      <c r="K15">
        <v>20</v>
      </c>
      <c r="L15">
        <v>7.5128508950000006E-2</v>
      </c>
      <c r="M15">
        <v>7.5128508950751294E-2</v>
      </c>
      <c r="N15">
        <f t="shared" si="4"/>
        <v>8.1871506678737299E-2</v>
      </c>
    </row>
    <row r="16" spans="1:14" x14ac:dyDescent="0.25">
      <c r="A16" s="7" t="str">
        <f t="shared" si="0"/>
        <v>25 Mbps</v>
      </c>
      <c r="B16" s="8">
        <f t="shared" si="2"/>
        <v>25</v>
      </c>
      <c r="C16" s="11">
        <f t="shared" si="1"/>
        <v>0.2150689452</v>
      </c>
      <c r="D16">
        <f t="shared" si="3"/>
        <v>0.30960832851438497</v>
      </c>
      <c r="G16" t="s">
        <v>28</v>
      </c>
      <c r="H16">
        <v>10</v>
      </c>
      <c r="I16">
        <v>7.3130577939519978E-2</v>
      </c>
      <c r="J16" t="s">
        <v>180</v>
      </c>
      <c r="K16">
        <v>25</v>
      </c>
      <c r="L16">
        <v>0.18785038894</v>
      </c>
      <c r="M16">
        <v>0.1878503889418785</v>
      </c>
      <c r="N16">
        <f t="shared" si="4"/>
        <v>-0.1532200452700106</v>
      </c>
    </row>
    <row r="17" spans="1:14" x14ac:dyDescent="0.25">
      <c r="A17" s="7" t="str">
        <f t="shared" si="0"/>
        <v>30 Mbps</v>
      </c>
      <c r="B17" s="8">
        <f t="shared" si="2"/>
        <v>30</v>
      </c>
      <c r="C17" s="11">
        <f t="shared" si="1"/>
        <v>2.029151907E-2</v>
      </c>
      <c r="D17">
        <f>C17/SUM($C$5:$C$22)</f>
        <v>2.921120618524551E-2</v>
      </c>
      <c r="G17" t="s">
        <v>29</v>
      </c>
      <c r="H17">
        <v>12</v>
      </c>
      <c r="I17">
        <v>6.0978251451347373E-2</v>
      </c>
      <c r="J17" t="s">
        <v>181</v>
      </c>
      <c r="K17">
        <v>30</v>
      </c>
      <c r="L17">
        <v>5.8921041469999998E-2</v>
      </c>
      <c r="M17">
        <v>5.8921041470589207E-2</v>
      </c>
      <c r="N17">
        <f t="shared" si="4"/>
        <v>-2.3311756204625847E-2</v>
      </c>
    </row>
    <row r="18" spans="1:14" x14ac:dyDescent="0.25">
      <c r="A18" s="7" t="str">
        <f t="shared" si="0"/>
        <v>50 Mbps</v>
      </c>
      <c r="B18" s="8">
        <f t="shared" si="2"/>
        <v>50</v>
      </c>
      <c r="C18" s="11">
        <f t="shared" si="1"/>
        <v>0.21634190410000001</v>
      </c>
      <c r="D18">
        <f>C18/SUM($C$5:$C$22)</f>
        <v>0.31144085099655927</v>
      </c>
      <c r="G18" t="s">
        <v>30</v>
      </c>
      <c r="H18">
        <v>15</v>
      </c>
      <c r="I18">
        <v>7.1505935360887285E-2</v>
      </c>
      <c r="J18" t="s">
        <v>182</v>
      </c>
      <c r="K18">
        <v>35</v>
      </c>
      <c r="L18">
        <v>1.4725375509999999E-2</v>
      </c>
      <c r="M18">
        <v>1.4725375510147253E-2</v>
      </c>
    </row>
    <row r="19" spans="1:14" x14ac:dyDescent="0.25">
      <c r="A19" s="7"/>
      <c r="B19" s="8"/>
      <c r="C19" s="11"/>
      <c r="G19" t="s">
        <v>32</v>
      </c>
      <c r="H19">
        <v>18</v>
      </c>
      <c r="I19">
        <v>5.4739623949397805E-2</v>
      </c>
      <c r="J19" t="s">
        <v>183</v>
      </c>
      <c r="K19">
        <v>50</v>
      </c>
      <c r="L19">
        <v>0.17938100704000001</v>
      </c>
      <c r="M19">
        <v>0.17938100704179383</v>
      </c>
      <c r="N19">
        <f>D16-M19</f>
        <v>0.13022732147259114</v>
      </c>
    </row>
    <row r="20" spans="1:14" x14ac:dyDescent="0.25">
      <c r="A20" s="7"/>
      <c r="B20" s="8"/>
      <c r="C20" s="11"/>
      <c r="G20" t="s">
        <v>33</v>
      </c>
      <c r="H20">
        <v>20</v>
      </c>
      <c r="I20">
        <v>8.9680270340525101E-2</v>
      </c>
      <c r="J20" t="s">
        <v>188</v>
      </c>
      <c r="K20">
        <v>60</v>
      </c>
      <c r="L20">
        <v>8.1717409889999995E-2</v>
      </c>
      <c r="M20">
        <v>8.1717409890817175E-2</v>
      </c>
      <c r="N20">
        <f>D17-M20</f>
        <v>-5.2506203705571665E-2</v>
      </c>
    </row>
    <row r="21" spans="1:14" x14ac:dyDescent="0.25">
      <c r="A21" s="7"/>
      <c r="B21" s="8"/>
      <c r="C21" s="11"/>
      <c r="G21" t="s">
        <v>34</v>
      </c>
      <c r="H21">
        <v>22</v>
      </c>
      <c r="I21">
        <v>6.6902781388094634E-2</v>
      </c>
      <c r="J21" t="s">
        <v>184</v>
      </c>
      <c r="K21">
        <v>75</v>
      </c>
      <c r="L21">
        <v>1.1776525140000001E-2</v>
      </c>
      <c r="M21">
        <v>1.1776525140117766E-2</v>
      </c>
      <c r="N21">
        <f>D18-M21</f>
        <v>0.29966432585644148</v>
      </c>
    </row>
    <row r="22" spans="1:14" x14ac:dyDescent="0.25">
      <c r="A22" s="7"/>
      <c r="B22" s="8"/>
      <c r="C22" s="11"/>
      <c r="G22" t="s">
        <v>35</v>
      </c>
      <c r="H22">
        <v>24</v>
      </c>
      <c r="I22">
        <v>2.1997660514686771E-2</v>
      </c>
      <c r="J22" t="s">
        <v>189</v>
      </c>
      <c r="K22">
        <v>100</v>
      </c>
      <c r="L22">
        <v>6.1127582530000002E-2</v>
      </c>
      <c r="M22">
        <v>6.1127582530611277E-2</v>
      </c>
    </row>
    <row r="23" spans="1:14" x14ac:dyDescent="0.25">
      <c r="A23" s="7"/>
      <c r="B23" s="8"/>
      <c r="C23" s="11"/>
      <c r="D23">
        <f>SUM(D5:D22)</f>
        <v>1</v>
      </c>
      <c r="G23" t="s">
        <v>36</v>
      </c>
      <c r="H23">
        <v>25</v>
      </c>
      <c r="I23">
        <v>8.6398492331687032E-2</v>
      </c>
      <c r="J23" t="s">
        <v>239</v>
      </c>
      <c r="K23">
        <v>0</v>
      </c>
      <c r="L23">
        <v>0</v>
      </c>
      <c r="M23">
        <v>0</v>
      </c>
    </row>
    <row r="24" spans="1:14" ht="15.75" x14ac:dyDescent="0.25">
      <c r="A24" s="3"/>
      <c r="G24" t="s">
        <v>38</v>
      </c>
      <c r="H24">
        <v>30</v>
      </c>
      <c r="I24">
        <v>7.0942725933627951E-2</v>
      </c>
    </row>
    <row r="25" spans="1:14" x14ac:dyDescent="0.25">
      <c r="B25" s="9"/>
      <c r="G25" t="s">
        <v>39</v>
      </c>
      <c r="H25">
        <v>45</v>
      </c>
      <c r="I25">
        <v>7.2567368512260644E-2</v>
      </c>
    </row>
    <row r="26" spans="1:14" x14ac:dyDescent="0.25">
      <c r="A26" s="13" t="str">
        <f>B47&amp;" Mbps"</f>
        <v>1.5 Mbps</v>
      </c>
      <c r="C26" s="14">
        <f>D47</f>
        <v>2.6412104500000001E-3</v>
      </c>
    </row>
    <row r="27" spans="1:14" x14ac:dyDescent="0.25">
      <c r="A27" s="13" t="str">
        <f t="shared" ref="A27:A44" si="5">B48&amp;" Mbps"</f>
        <v>2.05 Mbps</v>
      </c>
      <c r="C27" s="14">
        <f t="shared" ref="C27:C43" si="6">D48</f>
        <v>6.1568242299999999E-3</v>
      </c>
    </row>
    <row r="28" spans="1:14" x14ac:dyDescent="0.25">
      <c r="A28" s="13" t="str">
        <f t="shared" si="5"/>
        <v>3 Mbps</v>
      </c>
      <c r="C28" s="14">
        <f t="shared" si="6"/>
        <v>1.8838405039999999E-2</v>
      </c>
    </row>
    <row r="29" spans="1:14" x14ac:dyDescent="0.25">
      <c r="A29" s="13" t="str">
        <f t="shared" si="5"/>
        <v>5 Mbps</v>
      </c>
      <c r="C29" s="14">
        <f t="shared" si="6"/>
        <v>1.3454235000000001E-4</v>
      </c>
    </row>
    <row r="30" spans="1:14" x14ac:dyDescent="0.25">
      <c r="A30" s="13" t="str">
        <f t="shared" si="5"/>
        <v>6 Mbps</v>
      </c>
      <c r="C30" s="14">
        <f t="shared" si="6"/>
        <v>1.8157744430000001E-2</v>
      </c>
    </row>
    <row r="31" spans="1:14" x14ac:dyDescent="0.25">
      <c r="A31" s="13" t="str">
        <f t="shared" si="5"/>
        <v>7 Mbps</v>
      </c>
      <c r="C31" s="14">
        <f t="shared" si="6"/>
        <v>0</v>
      </c>
    </row>
    <row r="32" spans="1:14" x14ac:dyDescent="0.25">
      <c r="A32" s="13" t="str">
        <f t="shared" si="5"/>
        <v>10 Mbps</v>
      </c>
      <c r="C32" s="14">
        <f t="shared" si="6"/>
        <v>1.243187133E-2</v>
      </c>
    </row>
    <row r="33" spans="1:8" x14ac:dyDescent="0.25">
      <c r="A33" s="13" t="str">
        <f t="shared" si="5"/>
        <v>12 Mbps</v>
      </c>
      <c r="C33" s="14">
        <f t="shared" si="6"/>
        <v>2.6733816149999999E-2</v>
      </c>
    </row>
    <row r="34" spans="1:8" x14ac:dyDescent="0.25">
      <c r="A34" s="13" t="str">
        <f t="shared" si="5"/>
        <v>15 Mbps</v>
      </c>
      <c r="C34" s="14">
        <f t="shared" si="6"/>
        <v>0.10905981735</v>
      </c>
    </row>
    <row r="35" spans="1:8" x14ac:dyDescent="0.25">
      <c r="A35" s="13" t="str">
        <f t="shared" si="5"/>
        <v>18 Mbps</v>
      </c>
      <c r="C35" s="14">
        <f t="shared" si="6"/>
        <v>2.4055914519999999E-2</v>
      </c>
    </row>
    <row r="36" spans="1:8" x14ac:dyDescent="0.25">
      <c r="A36" s="13" t="str">
        <f t="shared" si="5"/>
        <v>20 Mbps</v>
      </c>
      <c r="C36" s="14">
        <f t="shared" si="6"/>
        <v>2.473593478E-2</v>
      </c>
    </row>
    <row r="37" spans="1:8" x14ac:dyDescent="0.25">
      <c r="A37" s="13" t="str">
        <f t="shared" si="5"/>
        <v>25 Mbps</v>
      </c>
      <c r="C37" s="14">
        <f t="shared" si="6"/>
        <v>0.2150689452</v>
      </c>
    </row>
    <row r="38" spans="1:8" x14ac:dyDescent="0.25">
      <c r="A38" s="13" t="str">
        <f t="shared" si="5"/>
        <v>30 Mbps</v>
      </c>
      <c r="C38" s="14">
        <f t="shared" si="6"/>
        <v>2.029151907E-2</v>
      </c>
    </row>
    <row r="39" spans="1:8" x14ac:dyDescent="0.25">
      <c r="A39" s="13" t="str">
        <f t="shared" si="5"/>
        <v>50 Mbps</v>
      </c>
      <c r="C39" s="14">
        <f t="shared" si="6"/>
        <v>0.21634190410000001</v>
      </c>
    </row>
    <row r="40" spans="1:8" x14ac:dyDescent="0.25">
      <c r="A40" s="13" t="str">
        <f t="shared" si="5"/>
        <v>60 Mbps</v>
      </c>
      <c r="C40" s="14">
        <f t="shared" si="6"/>
        <v>0.10127808250000001</v>
      </c>
    </row>
    <row r="41" spans="1:8" x14ac:dyDescent="0.25">
      <c r="A41" s="13" t="str">
        <f t="shared" si="5"/>
        <v>75 Mbps</v>
      </c>
      <c r="C41" s="14">
        <f t="shared" si="6"/>
        <v>0.20407346849999999</v>
      </c>
    </row>
    <row r="42" spans="1:8" x14ac:dyDescent="0.25">
      <c r="A42" s="13" t="str">
        <f t="shared" si="5"/>
        <v xml:space="preserve"> Mbps</v>
      </c>
      <c r="C42" s="14">
        <f t="shared" si="6"/>
        <v>0</v>
      </c>
    </row>
    <row r="43" spans="1:8" x14ac:dyDescent="0.25">
      <c r="A43" s="13" t="str">
        <f t="shared" si="5"/>
        <v xml:space="preserve"> Mbps</v>
      </c>
      <c r="C43" s="14">
        <f t="shared" si="6"/>
        <v>0</v>
      </c>
    </row>
    <row r="44" spans="1:8" x14ac:dyDescent="0.25">
      <c r="A44" s="13" t="str">
        <f t="shared" si="5"/>
        <v xml:space="preserve"> Mbps</v>
      </c>
      <c r="C44" s="14"/>
    </row>
    <row r="45" spans="1:8" x14ac:dyDescent="0.25">
      <c r="A45" s="16" t="s">
        <v>166</v>
      </c>
      <c r="B45" s="16"/>
      <c r="C45" s="16"/>
      <c r="D45" s="16"/>
    </row>
    <row r="46" spans="1:8" x14ac:dyDescent="0.25">
      <c r="A46" s="16"/>
      <c r="B46" s="16"/>
      <c r="C46" s="16" t="s">
        <v>167</v>
      </c>
      <c r="D46" s="16" t="s">
        <v>168</v>
      </c>
    </row>
    <row r="47" spans="1:8" x14ac:dyDescent="0.25">
      <c r="A47" s="16" t="s">
        <v>169</v>
      </c>
      <c r="B47" s="16">
        <v>1.5</v>
      </c>
      <c r="C47" s="16">
        <v>37</v>
      </c>
      <c r="D47" s="18">
        <v>2.6412104500000001E-3</v>
      </c>
      <c r="E47">
        <f>C47*B47</f>
        <v>55.5</v>
      </c>
      <c r="H47">
        <f>100*E47/E$69</f>
        <v>9.383400679662536E-2</v>
      </c>
    </row>
    <row r="48" spans="1:8" x14ac:dyDescent="0.25">
      <c r="A48" s="16"/>
      <c r="B48" s="16">
        <v>2.0499999999999998</v>
      </c>
      <c r="C48" s="16">
        <v>32</v>
      </c>
      <c r="D48" s="18">
        <v>6.1568242299999999E-3</v>
      </c>
      <c r="E48">
        <f>C48*B48</f>
        <v>65.599999999999994</v>
      </c>
      <c r="H48">
        <f>100*E48/E$69</f>
        <v>0.11091010533078599</v>
      </c>
    </row>
    <row r="49" spans="1:8" x14ac:dyDescent="0.25">
      <c r="A49" s="16"/>
      <c r="B49" s="16">
        <v>3</v>
      </c>
      <c r="C49" s="16">
        <v>130</v>
      </c>
      <c r="D49" s="18">
        <v>1.8838405039999999E-2</v>
      </c>
      <c r="E49">
        <f>C49*B49</f>
        <v>390</v>
      </c>
      <c r="H49">
        <f>100*E49/E$69</f>
        <v>0.65937410181412415</v>
      </c>
    </row>
    <row r="50" spans="1:8" x14ac:dyDescent="0.25">
      <c r="A50" s="16"/>
      <c r="B50" s="16">
        <v>5</v>
      </c>
      <c r="C50" s="16">
        <v>25</v>
      </c>
      <c r="D50" s="18">
        <v>1.3454235000000001E-4</v>
      </c>
      <c r="E50">
        <f t="shared" ref="E50:E67" si="7">C50*B50</f>
        <v>125</v>
      </c>
      <c r="H50">
        <f t="shared" ref="H50:H67" si="8">100*C50/C$69</f>
        <v>1.4013452914798206</v>
      </c>
    </row>
    <row r="51" spans="1:8" x14ac:dyDescent="0.25">
      <c r="A51" s="16"/>
      <c r="B51" s="16">
        <v>6</v>
      </c>
      <c r="C51" s="16">
        <v>70</v>
      </c>
      <c r="D51" s="18">
        <v>1.8157744430000001E-2</v>
      </c>
      <c r="E51">
        <f t="shared" si="7"/>
        <v>420</v>
      </c>
      <c r="H51">
        <f t="shared" si="8"/>
        <v>3.9237668161434978</v>
      </c>
    </row>
    <row r="52" spans="1:8" x14ac:dyDescent="0.25">
      <c r="A52" s="16"/>
      <c r="B52" s="16">
        <v>7</v>
      </c>
      <c r="C52" s="16">
        <v>38</v>
      </c>
      <c r="D52" s="18">
        <v>0</v>
      </c>
      <c r="E52">
        <f t="shared" si="7"/>
        <v>266</v>
      </c>
      <c r="H52">
        <f t="shared" si="8"/>
        <v>2.1300448430493275</v>
      </c>
    </row>
    <row r="53" spans="1:8" x14ac:dyDescent="0.25">
      <c r="A53" s="16"/>
      <c r="B53" s="16">
        <v>10</v>
      </c>
      <c r="C53" s="16">
        <v>45</v>
      </c>
      <c r="D53" s="18">
        <v>1.243187133E-2</v>
      </c>
      <c r="E53">
        <f t="shared" si="7"/>
        <v>450</v>
      </c>
      <c r="H53">
        <f t="shared" si="8"/>
        <v>2.522421524663677</v>
      </c>
    </row>
    <row r="54" spans="1:8" x14ac:dyDescent="0.25">
      <c r="A54" s="16"/>
      <c r="B54" s="16">
        <v>12</v>
      </c>
      <c r="C54" s="16">
        <v>88</v>
      </c>
      <c r="D54" s="18">
        <v>2.6733816149999999E-2</v>
      </c>
      <c r="E54">
        <f t="shared" si="7"/>
        <v>1056</v>
      </c>
      <c r="H54">
        <f t="shared" si="8"/>
        <v>4.9327354260089686</v>
      </c>
    </row>
    <row r="55" spans="1:8" x14ac:dyDescent="0.25">
      <c r="A55" s="16"/>
      <c r="B55" s="16">
        <v>15</v>
      </c>
      <c r="C55" s="16">
        <v>245</v>
      </c>
      <c r="D55" s="18">
        <v>0.10905981735</v>
      </c>
      <c r="E55">
        <f t="shared" si="7"/>
        <v>3675</v>
      </c>
      <c r="H55">
        <f t="shared" si="8"/>
        <v>13.733183856502242</v>
      </c>
    </row>
    <row r="56" spans="1:8" x14ac:dyDescent="0.25">
      <c r="A56" s="16"/>
      <c r="B56" s="16">
        <v>18</v>
      </c>
      <c r="C56" s="16">
        <v>55</v>
      </c>
      <c r="D56" s="18">
        <v>2.4055914519999999E-2</v>
      </c>
      <c r="E56">
        <f t="shared" si="7"/>
        <v>990</v>
      </c>
      <c r="H56">
        <f t="shared" si="8"/>
        <v>3.0829596412556053</v>
      </c>
    </row>
    <row r="57" spans="1:8" x14ac:dyDescent="0.25">
      <c r="A57" s="16"/>
      <c r="B57" s="16">
        <v>20</v>
      </c>
      <c r="C57" s="16">
        <v>67</v>
      </c>
      <c r="D57" s="18">
        <v>2.473593478E-2</v>
      </c>
      <c r="E57">
        <f t="shared" si="7"/>
        <v>1340</v>
      </c>
      <c r="H57">
        <f t="shared" si="8"/>
        <v>3.7556053811659194</v>
      </c>
    </row>
    <row r="58" spans="1:8" x14ac:dyDescent="0.25">
      <c r="A58" s="16"/>
      <c r="B58" s="16">
        <v>25</v>
      </c>
      <c r="C58" s="16">
        <v>213</v>
      </c>
      <c r="D58" s="18">
        <v>0.2150689452</v>
      </c>
      <c r="E58">
        <f t="shared" si="7"/>
        <v>5325</v>
      </c>
      <c r="H58">
        <f t="shared" si="8"/>
        <v>11.939461883408072</v>
      </c>
    </row>
    <row r="59" spans="1:8" x14ac:dyDescent="0.25">
      <c r="A59" s="16"/>
      <c r="B59" s="16">
        <v>30</v>
      </c>
      <c r="C59" s="16">
        <v>65</v>
      </c>
      <c r="D59" s="18">
        <v>2.029151907E-2</v>
      </c>
      <c r="E59">
        <f t="shared" si="7"/>
        <v>1950</v>
      </c>
      <c r="H59">
        <f t="shared" si="8"/>
        <v>3.6434977578475336</v>
      </c>
    </row>
    <row r="60" spans="1:8" x14ac:dyDescent="0.25">
      <c r="A60" s="16"/>
      <c r="B60" s="16">
        <v>50</v>
      </c>
      <c r="C60" s="16">
        <v>337</v>
      </c>
      <c r="D60" s="18">
        <v>0.21634190410000001</v>
      </c>
      <c r="E60">
        <f t="shared" si="7"/>
        <v>16850</v>
      </c>
      <c r="H60">
        <f t="shared" si="8"/>
        <v>18.890134529147982</v>
      </c>
    </row>
    <row r="61" spans="1:8" x14ac:dyDescent="0.25">
      <c r="A61" s="16"/>
      <c r="B61" s="16">
        <v>60</v>
      </c>
      <c r="C61" s="16">
        <v>276</v>
      </c>
      <c r="D61" s="18">
        <v>0.10127808250000001</v>
      </c>
      <c r="E61">
        <f t="shared" si="7"/>
        <v>16560</v>
      </c>
      <c r="H61">
        <f t="shared" si="8"/>
        <v>15.47085201793722</v>
      </c>
    </row>
    <row r="62" spans="1:8" x14ac:dyDescent="0.25">
      <c r="A62" s="16"/>
      <c r="B62" s="16">
        <v>75</v>
      </c>
      <c r="C62" s="16">
        <v>130</v>
      </c>
      <c r="D62" s="18">
        <v>0.20407346849999999</v>
      </c>
      <c r="E62">
        <f t="shared" si="7"/>
        <v>9750</v>
      </c>
      <c r="H62">
        <f t="shared" si="8"/>
        <v>7.2869955156950672</v>
      </c>
    </row>
    <row r="63" spans="1:8" x14ac:dyDescent="0.25">
      <c r="A63" s="16"/>
      <c r="B63" s="16"/>
      <c r="C63" s="16"/>
      <c r="D63" s="19"/>
      <c r="E63">
        <f t="shared" si="7"/>
        <v>0</v>
      </c>
      <c r="H63">
        <f t="shared" si="8"/>
        <v>0</v>
      </c>
    </row>
    <row r="64" spans="1:8" x14ac:dyDescent="0.25">
      <c r="A64" s="16"/>
      <c r="B64" s="16"/>
      <c r="C64" s="16"/>
      <c r="D64" s="19"/>
      <c r="E64">
        <f t="shared" si="7"/>
        <v>0</v>
      </c>
      <c r="H64">
        <f t="shared" si="8"/>
        <v>0</v>
      </c>
    </row>
    <row r="65" spans="1:8" x14ac:dyDescent="0.25">
      <c r="A65" s="16"/>
      <c r="B65" s="16"/>
      <c r="C65" s="16"/>
      <c r="D65" s="19"/>
      <c r="E65">
        <f t="shared" si="7"/>
        <v>0</v>
      </c>
      <c r="H65">
        <f t="shared" si="8"/>
        <v>0</v>
      </c>
    </row>
    <row r="66" spans="1:8" x14ac:dyDescent="0.25">
      <c r="A66" s="16"/>
      <c r="B66" s="16"/>
      <c r="C66" s="16"/>
      <c r="D66" s="19"/>
      <c r="E66">
        <f t="shared" si="7"/>
        <v>0</v>
      </c>
      <c r="H66">
        <f t="shared" si="8"/>
        <v>0</v>
      </c>
    </row>
    <row r="67" spans="1:8" x14ac:dyDescent="0.25">
      <c r="A67" s="16"/>
      <c r="B67" s="16"/>
      <c r="C67" s="16"/>
      <c r="D67" s="19"/>
      <c r="E67">
        <f t="shared" si="7"/>
        <v>0</v>
      </c>
      <c r="H67">
        <f t="shared" si="8"/>
        <v>0</v>
      </c>
    </row>
    <row r="68" spans="1:8" x14ac:dyDescent="0.25">
      <c r="A68" s="16"/>
      <c r="B68" s="16"/>
      <c r="C68" s="16"/>
      <c r="D68" s="19"/>
    </row>
    <row r="69" spans="1:8" x14ac:dyDescent="0.25">
      <c r="A69" s="16"/>
      <c r="B69" s="16"/>
      <c r="C69" s="16">
        <f>SUM(C49:C67)</f>
        <v>1784</v>
      </c>
      <c r="D69" s="16"/>
      <c r="E69" s="16">
        <f>SUM(E49:E67)</f>
        <v>59147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N35"/>
  <sheetViews>
    <sheetView topLeftCell="A22" workbookViewId="0">
      <selection activeCell="A17" sqref="A17"/>
    </sheetView>
  </sheetViews>
  <sheetFormatPr defaultRowHeight="15" x14ac:dyDescent="0.25"/>
  <cols>
    <col min="1" max="1" width="13.140625" customWidth="1"/>
    <col min="2" max="2" width="11" customWidth="1"/>
    <col min="3" max="3" width="17.28515625" customWidth="1"/>
    <col min="5" max="5" width="12.42578125" customWidth="1"/>
  </cols>
  <sheetData>
    <row r="1" spans="1:14" x14ac:dyDescent="0.25">
      <c r="B1" t="s">
        <v>212</v>
      </c>
    </row>
    <row r="2" spans="1:14" x14ac:dyDescent="0.25">
      <c r="E2" s="4">
        <v>1</v>
      </c>
      <c r="F2" t="s">
        <v>158</v>
      </c>
      <c r="I2" s="4"/>
      <c r="N2" s="4"/>
    </row>
    <row r="3" spans="1:14" x14ac:dyDescent="0.25">
      <c r="E3">
        <v>2.5999999999999999E-2</v>
      </c>
      <c r="F3" t="s">
        <v>159</v>
      </c>
    </row>
    <row r="5" spans="1:14" x14ac:dyDescent="0.25">
      <c r="A5" s="5" t="s">
        <v>160</v>
      </c>
      <c r="B5" s="5" t="s">
        <v>161</v>
      </c>
      <c r="C5" s="5" t="s">
        <v>162</v>
      </c>
      <c r="E5" s="6" t="s">
        <v>185</v>
      </c>
    </row>
    <row r="6" spans="1:14" x14ac:dyDescent="0.25">
      <c r="A6" s="15" t="str">
        <f>'Chart 18 Data'!A5</f>
        <v>1.5 Mbps</v>
      </c>
      <c r="B6">
        <f>'Chart 18 Data'!B5</f>
        <v>1.5</v>
      </c>
      <c r="C6">
        <f>'Chart 18 Data'!D5</f>
        <v>3.8022260811238062E-3</v>
      </c>
      <c r="E6">
        <f t="shared" ref="E6:E23" si="0">10^(LOG10(B6)*LOG10(1+$E$2))*$E$3</f>
        <v>2.9375285681866793E-2</v>
      </c>
    </row>
    <row r="7" spans="1:14" x14ac:dyDescent="0.25">
      <c r="A7" s="15" t="str">
        <f>'Chart 18 Data'!A6</f>
        <v>2.05 Mbps</v>
      </c>
      <c r="B7">
        <f>'Chart 18 Data'!B6</f>
        <v>2.0499999999999998</v>
      </c>
      <c r="C7">
        <f>'Chart 18 Data'!D6</f>
        <v>8.8632231726180673E-3</v>
      </c>
      <c r="E7">
        <f t="shared" si="0"/>
        <v>3.2271608434229798E-2</v>
      </c>
    </row>
    <row r="8" spans="1:14" x14ac:dyDescent="0.25">
      <c r="A8" s="15" t="str">
        <f>'Chart 18 Data'!A7</f>
        <v>3 Mbps</v>
      </c>
      <c r="B8">
        <f>'Chart 18 Data'!B7</f>
        <v>3</v>
      </c>
      <c r="C8">
        <f>'Chart 18 Data'!D7</f>
        <v>2.7119336503405912E-2</v>
      </c>
      <c r="E8">
        <f t="shared" si="0"/>
        <v>3.6191047822066877E-2</v>
      </c>
    </row>
    <row r="9" spans="1:14" x14ac:dyDescent="0.25">
      <c r="A9" s="15" t="str">
        <f>'Chart 18 Data'!A8</f>
        <v>5 Mbps</v>
      </c>
      <c r="B9">
        <f>'Chart 18 Data'!B8</f>
        <v>5</v>
      </c>
      <c r="C9">
        <f>'Chart 18 Data'!D8</f>
        <v>1.9368408609230195E-4</v>
      </c>
      <c r="E9">
        <f t="shared" si="0"/>
        <v>4.2206980659059486E-2</v>
      </c>
    </row>
    <row r="10" spans="1:14" x14ac:dyDescent="0.25">
      <c r="A10" s="15" t="str">
        <f>'Chart 18 Data'!A9</f>
        <v>6 Mbps</v>
      </c>
      <c r="B10">
        <f>'Chart 18 Data'!B9</f>
        <v>6</v>
      </c>
      <c r="C10">
        <f>'Chart 18 Data'!D9</f>
        <v>2.6139473076114219E-2</v>
      </c>
      <c r="E10">
        <f t="shared" si="0"/>
        <v>4.4588228235263053E-2</v>
      </c>
    </row>
    <row r="11" spans="1:14" x14ac:dyDescent="0.25">
      <c r="A11" s="15" t="str">
        <f>'Chart 18 Data'!A10</f>
        <v>7 Mbps</v>
      </c>
      <c r="B11">
        <f>'Chart 18 Data'!B10</f>
        <v>7</v>
      </c>
      <c r="C11">
        <f>'Chart 18 Data'!D10</f>
        <v>0</v>
      </c>
      <c r="E11">
        <f t="shared" si="0"/>
        <v>4.6706057246395989E-2</v>
      </c>
    </row>
    <row r="12" spans="1:14" x14ac:dyDescent="0.25">
      <c r="A12" s="15" t="str">
        <f>'Chart 18 Data'!A11</f>
        <v>10 Mbps</v>
      </c>
      <c r="B12">
        <f>'Chart 18 Data'!B11</f>
        <v>10</v>
      </c>
      <c r="C12">
        <f>'Chart 18 Data'!D11</f>
        <v>1.7896637281630209E-2</v>
      </c>
      <c r="E12">
        <f t="shared" si="0"/>
        <v>5.1999999999999998E-2</v>
      </c>
    </row>
    <row r="13" spans="1:14" x14ac:dyDescent="0.25">
      <c r="A13" s="15" t="str">
        <f>'Chart 18 Data'!A12</f>
        <v>12 Mbps</v>
      </c>
      <c r="B13">
        <f>'Chart 18 Data'!B12</f>
        <v>12</v>
      </c>
      <c r="C13">
        <f>'Chart 18 Data'!D12</f>
        <v>3.8485389535505891E-2</v>
      </c>
      <c r="E13">
        <f t="shared" si="0"/>
        <v>5.493375342251608E-2</v>
      </c>
    </row>
    <row r="14" spans="1:14" x14ac:dyDescent="0.25">
      <c r="A14" s="15" t="str">
        <f>'Chart 18 Data'!A13</f>
        <v>15 Mbps</v>
      </c>
      <c r="B14">
        <f>'Chart 18 Data'!B13</f>
        <v>15</v>
      </c>
      <c r="C14">
        <f>'Chart 18 Data'!D13</f>
        <v>0.15700001562948859</v>
      </c>
      <c r="E14">
        <f t="shared" si="0"/>
        <v>5.8750571363733593E-2</v>
      </c>
    </row>
    <row r="15" spans="1:14" x14ac:dyDescent="0.25">
      <c r="A15" s="15" t="str">
        <f>'Chart 18 Data'!A14</f>
        <v>18 Mbps</v>
      </c>
      <c r="B15">
        <f>'Chart 18 Data'!B14</f>
        <v>18</v>
      </c>
      <c r="C15">
        <f>'Chart 18 Data'!D14</f>
        <v>3.4630343671867896E-2</v>
      </c>
      <c r="E15">
        <f t="shared" si="0"/>
        <v>6.2065180783216836E-2</v>
      </c>
    </row>
    <row r="16" spans="1:14" x14ac:dyDescent="0.25">
      <c r="A16" s="15" t="str">
        <f>'Chart 18 Data'!A15</f>
        <v>20 Mbps</v>
      </c>
      <c r="B16">
        <f>'Chart 18 Data'!B15</f>
        <v>20</v>
      </c>
      <c r="C16">
        <f>'Chart 18 Data'!D15</f>
        <v>3.560928526596336E-2</v>
      </c>
      <c r="E16">
        <f t="shared" si="0"/>
        <v>6.4065231811828313E-2</v>
      </c>
    </row>
    <row r="17" spans="1:5" x14ac:dyDescent="0.25">
      <c r="A17" s="15" t="str">
        <f>'Chart 18 Data'!A16</f>
        <v>25 Mbps</v>
      </c>
      <c r="B17">
        <f>'Chart 18 Data'!B16</f>
        <v>25</v>
      </c>
      <c r="C17">
        <f>'Chart 18 Data'!D16</f>
        <v>0.30960832851438497</v>
      </c>
      <c r="E17">
        <f t="shared" si="0"/>
        <v>6.85165083213162E-2</v>
      </c>
    </row>
    <row r="18" spans="1:5" x14ac:dyDescent="0.25">
      <c r="A18" s="15" t="str">
        <f>'Chart 18 Data'!A17</f>
        <v>30 Mbps</v>
      </c>
      <c r="B18">
        <f>'Chart 18 Data'!B17</f>
        <v>30</v>
      </c>
      <c r="C18">
        <f>'Chart 18 Data'!D17</f>
        <v>2.921120618524551E-2</v>
      </c>
      <c r="E18">
        <f t="shared" si="0"/>
        <v>7.2382095644133754E-2</v>
      </c>
    </row>
    <row r="19" spans="1:5" x14ac:dyDescent="0.25">
      <c r="A19" s="15" t="str">
        <f>'Chart 18 Data'!A18</f>
        <v>50 Mbps</v>
      </c>
      <c r="B19">
        <f>'Chart 18 Data'!B18</f>
        <v>50</v>
      </c>
      <c r="C19">
        <f>'Chart 18 Data'!D18</f>
        <v>0.31144085099655927</v>
      </c>
      <c r="E19">
        <f t="shared" si="0"/>
        <v>8.4413961318118944E-2</v>
      </c>
    </row>
    <row r="20" spans="1:5" x14ac:dyDescent="0.25">
      <c r="A20" s="15">
        <f>'Chart 18 Data'!A19</f>
        <v>0</v>
      </c>
      <c r="B20">
        <f>'Chart 18 Data'!B19</f>
        <v>0</v>
      </c>
      <c r="C20">
        <f>'Chart 18 Data'!D19</f>
        <v>0</v>
      </c>
      <c r="E20" t="e">
        <f t="shared" si="0"/>
        <v>#NUM!</v>
      </c>
    </row>
    <row r="21" spans="1:5" x14ac:dyDescent="0.25">
      <c r="A21" s="15">
        <f>'Chart 18 Data'!A20</f>
        <v>0</v>
      </c>
      <c r="B21">
        <f>'Chart 18 Data'!B20</f>
        <v>0</v>
      </c>
      <c r="C21">
        <f>'Chart 18 Data'!D20</f>
        <v>0</v>
      </c>
      <c r="E21" t="e">
        <f t="shared" si="0"/>
        <v>#NUM!</v>
      </c>
    </row>
    <row r="22" spans="1:5" x14ac:dyDescent="0.25">
      <c r="A22" s="15">
        <f>'Chart 18 Data'!A21</f>
        <v>0</v>
      </c>
      <c r="B22">
        <f>'Chart 18 Data'!B21</f>
        <v>0</v>
      </c>
      <c r="C22">
        <f>'Chart 18 Data'!D21</f>
        <v>0</v>
      </c>
      <c r="E22" t="e">
        <f t="shared" si="0"/>
        <v>#NUM!</v>
      </c>
    </row>
    <row r="23" spans="1:5" x14ac:dyDescent="0.25">
      <c r="A23" s="15">
        <f>'Chart 18 Data'!A22</f>
        <v>0</v>
      </c>
      <c r="B23">
        <f>'Chart 18 Data'!B22</f>
        <v>0</v>
      </c>
      <c r="C23">
        <f>'Chart 18 Data'!D22</f>
        <v>0</v>
      </c>
      <c r="E23" t="e">
        <f t="shared" si="0"/>
        <v>#NUM!</v>
      </c>
    </row>
    <row r="24" spans="1:5" x14ac:dyDescent="0.25">
      <c r="A24" s="15"/>
    </row>
    <row r="28" spans="1:5" x14ac:dyDescent="0.25">
      <c r="B28" s="9"/>
    </row>
    <row r="29" spans="1:5" x14ac:dyDescent="0.25">
      <c r="B29" s="9"/>
    </row>
    <row r="30" spans="1:5" x14ac:dyDescent="0.25">
      <c r="B30" s="9"/>
    </row>
    <row r="31" spans="1:5" x14ac:dyDescent="0.25">
      <c r="B31" s="9"/>
    </row>
    <row r="32" spans="1:5" x14ac:dyDescent="0.25">
      <c r="B32" s="10"/>
    </row>
    <row r="34" spans="2:2" x14ac:dyDescent="0.25">
      <c r="B34" s="9"/>
    </row>
    <row r="35" spans="2:2" x14ac:dyDescent="0.25">
      <c r="B35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V7"/>
  <sheetViews>
    <sheetView workbookViewId="0">
      <selection activeCell="E5" sqref="E5"/>
    </sheetView>
  </sheetViews>
  <sheetFormatPr defaultColWidth="8.85546875" defaultRowHeight="15" x14ac:dyDescent="0.25"/>
  <cols>
    <col min="1" max="1" width="15.7109375" customWidth="1"/>
    <col min="2" max="2" width="1.42578125" customWidth="1"/>
    <col min="3" max="3" width="6.28515625" customWidth="1"/>
    <col min="4" max="5" width="7" customWidth="1"/>
    <col min="6" max="10" width="8" customWidth="1"/>
    <col min="11" max="20" width="9" customWidth="1"/>
    <col min="21" max="22" width="10" customWidth="1"/>
  </cols>
  <sheetData>
    <row r="1" spans="1:22" ht="15.75" x14ac:dyDescent="0.25">
      <c r="C1" s="3" t="s">
        <v>233</v>
      </c>
    </row>
    <row r="2" spans="1:22" x14ac:dyDescent="0.25">
      <c r="A2" t="s">
        <v>164</v>
      </c>
    </row>
    <row r="3" spans="1:22" x14ac:dyDescent="0.25">
      <c r="C3" t="s">
        <v>163</v>
      </c>
      <c r="D3" s="4">
        <v>1</v>
      </c>
      <c r="E3" s="4">
        <v>0.99</v>
      </c>
      <c r="F3" s="4">
        <v>0.97</v>
      </c>
      <c r="G3" s="4">
        <v>0.95</v>
      </c>
      <c r="H3" s="4">
        <v>0.9</v>
      </c>
      <c r="I3" s="4">
        <v>0.85</v>
      </c>
      <c r="J3" s="4">
        <v>0.8</v>
      </c>
      <c r="K3" s="4">
        <v>0.7</v>
      </c>
      <c r="L3" s="4">
        <v>0.6</v>
      </c>
      <c r="M3" s="4">
        <v>0.5</v>
      </c>
      <c r="N3" s="4">
        <v>0.4</v>
      </c>
      <c r="O3" s="4">
        <v>0.3</v>
      </c>
      <c r="P3" s="4">
        <v>0.2</v>
      </c>
      <c r="Q3" s="4">
        <v>0.15</v>
      </c>
      <c r="R3" s="4">
        <v>0.1</v>
      </c>
      <c r="S3" s="4">
        <v>0.05</v>
      </c>
      <c r="T3" s="4">
        <v>0.03</v>
      </c>
      <c r="U3" s="4">
        <v>0.01</v>
      </c>
      <c r="V3" s="4">
        <v>0</v>
      </c>
    </row>
    <row r="4" spans="1:22" x14ac:dyDescent="0.25">
      <c r="A4" t="s">
        <v>13</v>
      </c>
      <c r="B4" t="s">
        <v>12</v>
      </c>
      <c r="C4">
        <v>1523</v>
      </c>
      <c r="D4">
        <v>0</v>
      </c>
      <c r="E4">
        <v>0</v>
      </c>
      <c r="F4">
        <v>19.384599999999999</v>
      </c>
      <c r="G4">
        <v>34.456099999999999</v>
      </c>
      <c r="H4">
        <v>58.5777</v>
      </c>
      <c r="I4">
        <v>77.347300000000004</v>
      </c>
      <c r="J4">
        <v>94.779799999999994</v>
      </c>
      <c r="K4">
        <v>126.8359</v>
      </c>
      <c r="L4">
        <v>159.36420000000001</v>
      </c>
      <c r="M4">
        <v>192.86760000000001</v>
      </c>
      <c r="N4">
        <v>244.29339999999999</v>
      </c>
      <c r="O4">
        <v>301.11799999999999</v>
      </c>
      <c r="P4">
        <v>412.42970000000003</v>
      </c>
      <c r="Q4">
        <v>465.77120000000002</v>
      </c>
      <c r="R4">
        <v>579.21090000000004</v>
      </c>
      <c r="S4">
        <v>771.87549999999999</v>
      </c>
      <c r="T4">
        <v>937.15269999999998</v>
      </c>
      <c r="U4">
        <v>1297.6956</v>
      </c>
      <c r="V4">
        <v>1785.2521999999999</v>
      </c>
    </row>
    <row r="5" spans="1:22" x14ac:dyDescent="0.25">
      <c r="A5" t="s">
        <v>14</v>
      </c>
      <c r="B5" t="s">
        <v>12</v>
      </c>
      <c r="C5">
        <v>436</v>
      </c>
      <c r="D5" s="4">
        <v>0</v>
      </c>
      <c r="E5" s="4">
        <v>1.8601000000000001</v>
      </c>
      <c r="F5" s="4">
        <v>7.7980999999999998</v>
      </c>
      <c r="G5" s="4">
        <v>11.4392</v>
      </c>
      <c r="H5" s="4">
        <v>15.0189</v>
      </c>
      <c r="I5" s="4">
        <v>19.029</v>
      </c>
      <c r="J5" s="4">
        <v>23.752099999999999</v>
      </c>
      <c r="K5" s="4">
        <v>33.015799999999999</v>
      </c>
      <c r="L5" s="4">
        <v>39.725499999999997</v>
      </c>
      <c r="M5" s="4">
        <v>60.042200000000001</v>
      </c>
      <c r="N5" s="4">
        <v>91.281300000000002</v>
      </c>
      <c r="O5" s="4">
        <v>140.87280000000001</v>
      </c>
      <c r="P5" s="4">
        <v>182.691</v>
      </c>
      <c r="Q5" s="4">
        <v>249.63919999999999</v>
      </c>
      <c r="R5" s="4">
        <v>343.6105</v>
      </c>
      <c r="S5" s="4">
        <v>447.08049999999997</v>
      </c>
      <c r="T5" s="4">
        <v>520.39329999999995</v>
      </c>
      <c r="U5" s="4">
        <v>1115.4449999999999</v>
      </c>
      <c r="V5" s="4">
        <v>2529.1833999999999</v>
      </c>
    </row>
    <row r="6" spans="1:22" x14ac:dyDescent="0.25">
      <c r="A6" t="s">
        <v>15</v>
      </c>
      <c r="B6" t="s">
        <v>12</v>
      </c>
      <c r="C6">
        <v>130</v>
      </c>
      <c r="D6">
        <v>0</v>
      </c>
      <c r="E6">
        <v>0</v>
      </c>
      <c r="F6">
        <v>21.569199999999999</v>
      </c>
      <c r="G6">
        <v>41.488199999999999</v>
      </c>
      <c r="H6">
        <v>50.036000000000001</v>
      </c>
      <c r="I6">
        <v>71.5625</v>
      </c>
      <c r="J6">
        <v>75.627099999999999</v>
      </c>
      <c r="K6">
        <v>90.872699999999995</v>
      </c>
      <c r="L6">
        <v>108.23739999999999</v>
      </c>
      <c r="M6">
        <v>127.58</v>
      </c>
      <c r="N6">
        <v>154.51949999999999</v>
      </c>
      <c r="O6">
        <v>195.80869999999999</v>
      </c>
      <c r="P6">
        <v>250.3973</v>
      </c>
      <c r="Q6">
        <v>311.0822</v>
      </c>
      <c r="R6">
        <v>412.1354</v>
      </c>
      <c r="S6">
        <v>539.60739999999998</v>
      </c>
      <c r="T6">
        <v>832.41430000000003</v>
      </c>
      <c r="U6">
        <v>1140.2369000000001</v>
      </c>
      <c r="V6">
        <v>1529.2502999999999</v>
      </c>
    </row>
    <row r="7" spans="1:22" x14ac:dyDescent="0.25">
      <c r="A7" t="s">
        <v>170</v>
      </c>
      <c r="B7" t="s">
        <v>12</v>
      </c>
      <c r="C7">
        <v>3</v>
      </c>
      <c r="D7">
        <v>4.4862000000000002</v>
      </c>
      <c r="E7">
        <v>4.4862000000000002</v>
      </c>
      <c r="F7">
        <v>4.4862000000000002</v>
      </c>
      <c r="G7">
        <v>4.4862000000000002</v>
      </c>
      <c r="H7">
        <v>4.4862000000000002</v>
      </c>
      <c r="I7">
        <v>4.4862000000000002</v>
      </c>
      <c r="J7">
        <v>4.4862000000000002</v>
      </c>
      <c r="K7">
        <v>4.5189000000000004</v>
      </c>
      <c r="L7">
        <v>4.5189000000000004</v>
      </c>
      <c r="M7">
        <v>50.3035</v>
      </c>
      <c r="N7">
        <v>50.3035</v>
      </c>
      <c r="O7">
        <v>147.21510000000001</v>
      </c>
      <c r="P7">
        <v>226.36259999999999</v>
      </c>
      <c r="Q7">
        <v>226.36259999999999</v>
      </c>
      <c r="R7">
        <v>226.36259999999999</v>
      </c>
      <c r="S7">
        <v>226.36259999999999</v>
      </c>
      <c r="T7">
        <v>226.36259999999999</v>
      </c>
      <c r="U7">
        <v>226.36259999999999</v>
      </c>
      <c r="V7">
        <v>226.36259999999999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B76"/>
  <sheetViews>
    <sheetView topLeftCell="A34" workbookViewId="0">
      <selection activeCell="B18" sqref="B18:B76"/>
    </sheetView>
  </sheetViews>
  <sheetFormatPr defaultColWidth="8.85546875" defaultRowHeight="15" x14ac:dyDescent="0.25"/>
  <cols>
    <col min="1" max="1" width="24.140625" customWidth="1"/>
  </cols>
  <sheetData>
    <row r="1" spans="1:28" x14ac:dyDescent="0.25">
      <c r="A1" t="s">
        <v>136</v>
      </c>
    </row>
    <row r="2" spans="1:28" x14ac:dyDescent="0.25">
      <c r="A2" t="s">
        <v>137</v>
      </c>
      <c r="B2" t="s">
        <v>16</v>
      </c>
      <c r="C2" t="s">
        <v>17</v>
      </c>
      <c r="D2" t="s">
        <v>18</v>
      </c>
      <c r="E2" t="s">
        <v>19</v>
      </c>
      <c r="F2" t="s">
        <v>20</v>
      </c>
      <c r="G2" t="s">
        <v>21</v>
      </c>
      <c r="H2" t="s">
        <v>22</v>
      </c>
      <c r="I2" t="s">
        <v>23</v>
      </c>
      <c r="J2" t="s">
        <v>24</v>
      </c>
      <c r="K2" t="s">
        <v>25</v>
      </c>
      <c r="L2" t="s">
        <v>26</v>
      </c>
      <c r="M2" t="s">
        <v>27</v>
      </c>
      <c r="N2" t="s">
        <v>28</v>
      </c>
      <c r="O2" t="s">
        <v>29</v>
      </c>
      <c r="P2" t="s">
        <v>30</v>
      </c>
      <c r="Q2" t="s">
        <v>31</v>
      </c>
      <c r="R2" t="s">
        <v>32</v>
      </c>
      <c r="S2" t="s">
        <v>33</v>
      </c>
      <c r="T2" t="s">
        <v>34</v>
      </c>
      <c r="U2" t="s">
        <v>35</v>
      </c>
      <c r="V2" t="s">
        <v>36</v>
      </c>
      <c r="W2" t="s">
        <v>37</v>
      </c>
      <c r="X2" t="s">
        <v>38</v>
      </c>
      <c r="Y2" t="s">
        <v>39</v>
      </c>
      <c r="Z2" t="s">
        <v>40</v>
      </c>
      <c r="AA2" t="s">
        <v>41</v>
      </c>
      <c r="AB2" t="s">
        <v>42</v>
      </c>
    </row>
    <row r="3" spans="1:28" x14ac:dyDescent="0.25">
      <c r="A3" t="s">
        <v>0</v>
      </c>
      <c r="E3">
        <v>0.83640000000000003</v>
      </c>
      <c r="G3">
        <v>0.83499999999999996</v>
      </c>
      <c r="J3">
        <v>0.86629999999999996</v>
      </c>
      <c r="O3">
        <v>0.91490000000000005</v>
      </c>
      <c r="R3">
        <v>0.92569999999999997</v>
      </c>
      <c r="U3">
        <v>0.90490000000000004</v>
      </c>
    </row>
    <row r="4" spans="1:28" x14ac:dyDescent="0.25">
      <c r="A4" t="s">
        <v>1</v>
      </c>
      <c r="P4">
        <v>1.2896000000000001</v>
      </c>
      <c r="X4">
        <v>0.9768</v>
      </c>
      <c r="AA4">
        <v>1.1253</v>
      </c>
    </row>
    <row r="5" spans="1:28" x14ac:dyDescent="0.25">
      <c r="A5" t="s">
        <v>2</v>
      </c>
      <c r="E5">
        <v>0.89229999999999998</v>
      </c>
      <c r="G5">
        <v>0.88890000000000002</v>
      </c>
      <c r="N5">
        <v>0.92789999999999995</v>
      </c>
    </row>
    <row r="6" spans="1:28" x14ac:dyDescent="0.25">
      <c r="A6" t="s">
        <v>3</v>
      </c>
      <c r="P6">
        <v>1.3046</v>
      </c>
      <c r="V6">
        <v>1.1047</v>
      </c>
      <c r="X6">
        <v>1.0478000000000001</v>
      </c>
    </row>
    <row r="7" spans="1:28" x14ac:dyDescent="0.25">
      <c r="A7" t="s">
        <v>4</v>
      </c>
      <c r="L7">
        <v>2.1501999999999999</v>
      </c>
      <c r="O7">
        <v>1.9931000000000001</v>
      </c>
      <c r="P7">
        <v>1.5077</v>
      </c>
      <c r="V7">
        <v>1.2567999999999999</v>
      </c>
    </row>
    <row r="8" spans="1:28" x14ac:dyDescent="0.25">
      <c r="A8" t="s">
        <v>5</v>
      </c>
      <c r="G8">
        <v>1.054</v>
      </c>
      <c r="O8">
        <v>1.1822999999999999</v>
      </c>
      <c r="P8">
        <v>1.1967000000000001</v>
      </c>
      <c r="R8">
        <v>1.0860000000000001</v>
      </c>
      <c r="T8">
        <v>0.99660000000000004</v>
      </c>
      <c r="V8">
        <v>1.0868</v>
      </c>
    </row>
    <row r="9" spans="1:28" x14ac:dyDescent="0.25">
      <c r="A9" t="s">
        <v>6</v>
      </c>
      <c r="D9">
        <v>1.0249999999999999</v>
      </c>
      <c r="G9">
        <v>0.75429999999999997</v>
      </c>
      <c r="J9">
        <v>0.49509999999999998</v>
      </c>
      <c r="K9">
        <v>0.49080000000000001</v>
      </c>
      <c r="N9">
        <v>0.33750000000000002</v>
      </c>
      <c r="P9">
        <v>1.0003</v>
      </c>
      <c r="S9">
        <v>0.94540000000000002</v>
      </c>
      <c r="V9">
        <v>0.96660000000000001</v>
      </c>
    </row>
    <row r="10" spans="1:28" x14ac:dyDescent="0.25">
      <c r="A10" t="s">
        <v>7</v>
      </c>
      <c r="N10">
        <v>0.95760000000000001</v>
      </c>
      <c r="S10">
        <v>0.92090000000000005</v>
      </c>
    </row>
    <row r="11" spans="1:28" x14ac:dyDescent="0.25">
      <c r="A11" t="s">
        <v>8</v>
      </c>
      <c r="O11">
        <v>1.6569</v>
      </c>
      <c r="P11">
        <v>1.4291</v>
      </c>
      <c r="S11">
        <v>1.2710999999999999</v>
      </c>
    </row>
    <row r="12" spans="1:28" x14ac:dyDescent="0.25">
      <c r="A12" t="s">
        <v>9</v>
      </c>
      <c r="E12">
        <v>0.80920000000000003</v>
      </c>
      <c r="K12">
        <v>0.81040000000000001</v>
      </c>
      <c r="O12">
        <v>0.85089999999999999</v>
      </c>
      <c r="S12">
        <v>0.86429999999999996</v>
      </c>
    </row>
    <row r="13" spans="1:28" x14ac:dyDescent="0.25">
      <c r="A13" t="s">
        <v>10</v>
      </c>
      <c r="G13">
        <v>0.8931</v>
      </c>
      <c r="N13">
        <v>1.7988999999999999</v>
      </c>
      <c r="P13">
        <v>1.3406</v>
      </c>
      <c r="S13">
        <v>1.1597999999999999</v>
      </c>
      <c r="X13">
        <v>1.0013000000000001</v>
      </c>
    </row>
    <row r="14" spans="1:28" x14ac:dyDescent="0.25">
      <c r="A14" t="s">
        <v>138</v>
      </c>
      <c r="P14">
        <v>1.2972999999999999</v>
      </c>
      <c r="S14">
        <v>1.1964999999999999</v>
      </c>
      <c r="V14">
        <v>1.1791</v>
      </c>
      <c r="Y14">
        <v>1.1963999999999999</v>
      </c>
    </row>
    <row r="15" spans="1:28" x14ac:dyDescent="0.25">
      <c r="A15" t="s">
        <v>139</v>
      </c>
      <c r="D15">
        <v>0.81740000000000002</v>
      </c>
      <c r="E15">
        <v>0.98719999999999997</v>
      </c>
      <c r="G15">
        <v>0.78180000000000005</v>
      </c>
      <c r="K15">
        <v>0.74690000000000001</v>
      </c>
    </row>
    <row r="16" spans="1:28" x14ac:dyDescent="0.25">
      <c r="A16" t="s">
        <v>11</v>
      </c>
      <c r="E16">
        <v>0.75919999999999999</v>
      </c>
      <c r="G16">
        <v>0.89139999999999997</v>
      </c>
      <c r="J16">
        <v>0.87450000000000006</v>
      </c>
      <c r="O16">
        <v>0.78839999999999999</v>
      </c>
    </row>
    <row r="18" spans="1:2" x14ac:dyDescent="0.25">
      <c r="A18" t="s">
        <v>44</v>
      </c>
      <c r="B18">
        <v>1.0249999999999999</v>
      </c>
    </row>
    <row r="19" spans="1:2" x14ac:dyDescent="0.25">
      <c r="A19" t="s">
        <v>140</v>
      </c>
      <c r="B19">
        <v>0.81740000000000002</v>
      </c>
    </row>
    <row r="20" spans="1:2" x14ac:dyDescent="0.25">
      <c r="A20" t="s">
        <v>48</v>
      </c>
      <c r="B20">
        <v>0.83640000000000003</v>
      </c>
    </row>
    <row r="21" spans="1:2" x14ac:dyDescent="0.25">
      <c r="A21" t="s">
        <v>49</v>
      </c>
      <c r="B21">
        <v>0.89229999999999998</v>
      </c>
    </row>
    <row r="22" spans="1:2" x14ac:dyDescent="0.25">
      <c r="A22" t="s">
        <v>51</v>
      </c>
      <c r="B22">
        <v>0.80920000000000003</v>
      </c>
    </row>
    <row r="23" spans="1:2" x14ac:dyDescent="0.25">
      <c r="A23" t="s">
        <v>141</v>
      </c>
      <c r="B23">
        <v>0.98719999999999997</v>
      </c>
    </row>
    <row r="24" spans="1:2" x14ac:dyDescent="0.25">
      <c r="A24" t="s">
        <v>52</v>
      </c>
      <c r="B24">
        <v>0.75919999999999999</v>
      </c>
    </row>
    <row r="25" spans="1:2" x14ac:dyDescent="0.25">
      <c r="A25" t="s">
        <v>58</v>
      </c>
      <c r="B25">
        <v>0.83499999999999996</v>
      </c>
    </row>
    <row r="26" spans="1:2" x14ac:dyDescent="0.25">
      <c r="A26" t="s">
        <v>59</v>
      </c>
      <c r="B26">
        <v>0.88890000000000002</v>
      </c>
    </row>
    <row r="27" spans="1:2" x14ac:dyDescent="0.25">
      <c r="A27" t="s">
        <v>61</v>
      </c>
      <c r="B27">
        <v>1.054</v>
      </c>
    </row>
    <row r="28" spans="1:2" x14ac:dyDescent="0.25">
      <c r="A28" t="s">
        <v>62</v>
      </c>
      <c r="B28">
        <v>0.75429999999999997</v>
      </c>
    </row>
    <row r="29" spans="1:2" x14ac:dyDescent="0.25">
      <c r="A29" t="s">
        <v>63</v>
      </c>
      <c r="B29">
        <v>0.8931</v>
      </c>
    </row>
    <row r="30" spans="1:2" x14ac:dyDescent="0.25">
      <c r="A30" t="s">
        <v>142</v>
      </c>
      <c r="B30">
        <v>0.78180000000000005</v>
      </c>
    </row>
    <row r="31" spans="1:2" x14ac:dyDescent="0.25">
      <c r="A31" t="s">
        <v>64</v>
      </c>
      <c r="B31">
        <v>0.89139999999999997</v>
      </c>
    </row>
    <row r="32" spans="1:2" x14ac:dyDescent="0.25">
      <c r="A32" t="s">
        <v>72</v>
      </c>
      <c r="B32">
        <v>0.86629999999999996</v>
      </c>
    </row>
    <row r="33" spans="1:2" x14ac:dyDescent="0.25">
      <c r="A33" t="s">
        <v>73</v>
      </c>
      <c r="B33">
        <v>0.49509999999999998</v>
      </c>
    </row>
    <row r="34" spans="1:2" x14ac:dyDescent="0.25">
      <c r="A34" t="s">
        <v>74</v>
      </c>
      <c r="B34">
        <v>0.87450000000000006</v>
      </c>
    </row>
    <row r="35" spans="1:2" x14ac:dyDescent="0.25">
      <c r="A35" t="s">
        <v>75</v>
      </c>
      <c r="B35">
        <v>0.49080000000000001</v>
      </c>
    </row>
    <row r="36" spans="1:2" x14ac:dyDescent="0.25">
      <c r="A36" t="s">
        <v>76</v>
      </c>
      <c r="B36">
        <v>0.81040000000000001</v>
      </c>
    </row>
    <row r="37" spans="1:2" x14ac:dyDescent="0.25">
      <c r="A37" t="s">
        <v>143</v>
      </c>
      <c r="B37">
        <v>0.74690000000000001</v>
      </c>
    </row>
    <row r="38" spans="1:2" x14ac:dyDescent="0.25">
      <c r="A38" t="s">
        <v>78</v>
      </c>
      <c r="B38">
        <v>2.1501999999999999</v>
      </c>
    </row>
    <row r="39" spans="1:2" x14ac:dyDescent="0.25">
      <c r="A39" t="s">
        <v>79</v>
      </c>
      <c r="B39">
        <v>0.92789999999999995</v>
      </c>
    </row>
    <row r="40" spans="1:2" x14ac:dyDescent="0.25">
      <c r="A40" t="s">
        <v>80</v>
      </c>
      <c r="B40">
        <v>0.33750000000000002</v>
      </c>
    </row>
    <row r="41" spans="1:2" x14ac:dyDescent="0.25">
      <c r="A41" t="s">
        <v>81</v>
      </c>
      <c r="B41">
        <v>0.95760000000000001</v>
      </c>
    </row>
    <row r="42" spans="1:2" x14ac:dyDescent="0.25">
      <c r="A42" t="s">
        <v>82</v>
      </c>
      <c r="B42">
        <v>1.7988999999999999</v>
      </c>
    </row>
    <row r="43" spans="1:2" x14ac:dyDescent="0.25">
      <c r="A43" t="s">
        <v>83</v>
      </c>
      <c r="B43">
        <v>0.91490000000000005</v>
      </c>
    </row>
    <row r="44" spans="1:2" x14ac:dyDescent="0.25">
      <c r="A44" t="s">
        <v>84</v>
      </c>
      <c r="B44">
        <v>1.9931000000000001</v>
      </c>
    </row>
    <row r="45" spans="1:2" x14ac:dyDescent="0.25">
      <c r="A45" t="s">
        <v>85</v>
      </c>
      <c r="B45">
        <v>1.1822999999999999</v>
      </c>
    </row>
    <row r="46" spans="1:2" x14ac:dyDescent="0.25">
      <c r="A46" t="s">
        <v>86</v>
      </c>
      <c r="B46">
        <v>1.6569</v>
      </c>
    </row>
    <row r="47" spans="1:2" x14ac:dyDescent="0.25">
      <c r="A47" t="s">
        <v>87</v>
      </c>
      <c r="B47">
        <v>0.85089999999999999</v>
      </c>
    </row>
    <row r="48" spans="1:2" x14ac:dyDescent="0.25">
      <c r="A48" t="s">
        <v>88</v>
      </c>
      <c r="B48">
        <v>0.78839999999999999</v>
      </c>
    </row>
    <row r="49" spans="1:2" x14ac:dyDescent="0.25">
      <c r="A49" t="s">
        <v>89</v>
      </c>
      <c r="B49">
        <v>1.2896000000000001</v>
      </c>
    </row>
    <row r="50" spans="1:2" x14ac:dyDescent="0.25">
      <c r="A50" t="s">
        <v>90</v>
      </c>
      <c r="B50">
        <v>1.3046</v>
      </c>
    </row>
    <row r="51" spans="1:2" x14ac:dyDescent="0.25">
      <c r="A51" t="s">
        <v>91</v>
      </c>
      <c r="B51">
        <v>1.5077</v>
      </c>
    </row>
    <row r="52" spans="1:2" x14ac:dyDescent="0.25">
      <c r="A52" t="s">
        <v>92</v>
      </c>
      <c r="B52">
        <v>1.1967000000000001</v>
      </c>
    </row>
    <row r="53" spans="1:2" x14ac:dyDescent="0.25">
      <c r="A53" t="s">
        <v>93</v>
      </c>
      <c r="B53">
        <v>1.0003</v>
      </c>
    </row>
    <row r="54" spans="1:2" x14ac:dyDescent="0.25">
      <c r="A54" t="s">
        <v>94</v>
      </c>
      <c r="B54">
        <v>1.4291</v>
      </c>
    </row>
    <row r="55" spans="1:2" x14ac:dyDescent="0.25">
      <c r="A55" t="s">
        <v>95</v>
      </c>
      <c r="B55">
        <v>1.3406</v>
      </c>
    </row>
    <row r="56" spans="1:2" x14ac:dyDescent="0.25">
      <c r="A56" t="s">
        <v>154</v>
      </c>
      <c r="B56">
        <v>1.2972999999999999</v>
      </c>
    </row>
    <row r="57" spans="1:2" x14ac:dyDescent="0.25">
      <c r="A57" t="s">
        <v>96</v>
      </c>
      <c r="B57">
        <v>0.92569999999999997</v>
      </c>
    </row>
    <row r="58" spans="1:2" x14ac:dyDescent="0.25">
      <c r="A58" t="s">
        <v>97</v>
      </c>
      <c r="B58">
        <v>1.0860000000000001</v>
      </c>
    </row>
    <row r="59" spans="1:2" x14ac:dyDescent="0.25">
      <c r="A59" t="s">
        <v>98</v>
      </c>
      <c r="B59">
        <v>0.94540000000000002</v>
      </c>
    </row>
    <row r="60" spans="1:2" x14ac:dyDescent="0.25">
      <c r="A60" t="s">
        <v>99</v>
      </c>
      <c r="B60">
        <v>0.92090000000000005</v>
      </c>
    </row>
    <row r="61" spans="1:2" x14ac:dyDescent="0.25">
      <c r="A61" t="s">
        <v>100</v>
      </c>
      <c r="B61">
        <v>1.2710999999999999</v>
      </c>
    </row>
    <row r="62" spans="1:2" x14ac:dyDescent="0.25">
      <c r="A62" t="s">
        <v>101</v>
      </c>
      <c r="B62">
        <v>0.86429999999999996</v>
      </c>
    </row>
    <row r="63" spans="1:2" x14ac:dyDescent="0.25">
      <c r="A63" t="s">
        <v>102</v>
      </c>
      <c r="B63">
        <v>1.1597999999999999</v>
      </c>
    </row>
    <row r="64" spans="1:2" x14ac:dyDescent="0.25">
      <c r="A64" t="s">
        <v>153</v>
      </c>
      <c r="B64">
        <v>1.1964999999999999</v>
      </c>
    </row>
    <row r="65" spans="1:2" x14ac:dyDescent="0.25">
      <c r="A65" t="s">
        <v>103</v>
      </c>
      <c r="B65">
        <v>0.99660000000000004</v>
      </c>
    </row>
    <row r="66" spans="1:2" x14ac:dyDescent="0.25">
      <c r="A66" t="s">
        <v>104</v>
      </c>
      <c r="B66">
        <v>0.90490000000000004</v>
      </c>
    </row>
    <row r="67" spans="1:2" x14ac:dyDescent="0.25">
      <c r="A67" t="s">
        <v>105</v>
      </c>
      <c r="B67">
        <v>1.1047</v>
      </c>
    </row>
    <row r="68" spans="1:2" x14ac:dyDescent="0.25">
      <c r="A68" t="s">
        <v>106</v>
      </c>
      <c r="B68">
        <v>1.2567999999999999</v>
      </c>
    </row>
    <row r="69" spans="1:2" x14ac:dyDescent="0.25">
      <c r="A69" t="s">
        <v>107</v>
      </c>
      <c r="B69">
        <v>1.0868</v>
      </c>
    </row>
    <row r="70" spans="1:2" x14ac:dyDescent="0.25">
      <c r="A70" t="s">
        <v>108</v>
      </c>
      <c r="B70">
        <v>0.96660000000000001</v>
      </c>
    </row>
    <row r="71" spans="1:2" x14ac:dyDescent="0.25">
      <c r="A71" t="s">
        <v>152</v>
      </c>
      <c r="B71">
        <v>1.1791</v>
      </c>
    </row>
    <row r="72" spans="1:2" x14ac:dyDescent="0.25">
      <c r="A72" t="s">
        <v>109</v>
      </c>
      <c r="B72">
        <v>0.9768</v>
      </c>
    </row>
    <row r="73" spans="1:2" x14ac:dyDescent="0.25">
      <c r="A73" t="s">
        <v>110</v>
      </c>
      <c r="B73">
        <v>1.0478000000000001</v>
      </c>
    </row>
    <row r="74" spans="1:2" x14ac:dyDescent="0.25">
      <c r="A74" t="s">
        <v>111</v>
      </c>
      <c r="B74">
        <v>1.0013000000000001</v>
      </c>
    </row>
    <row r="75" spans="1:2" x14ac:dyDescent="0.25">
      <c r="A75" t="s">
        <v>151</v>
      </c>
      <c r="B75">
        <v>1.1963999999999999</v>
      </c>
    </row>
    <row r="76" spans="1:2" x14ac:dyDescent="0.25">
      <c r="A76" t="s">
        <v>113</v>
      </c>
      <c r="B76">
        <v>1.1253</v>
      </c>
    </row>
  </sheetData>
  <phoneticPr fontId="0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V61"/>
  <sheetViews>
    <sheetView topLeftCell="A31" workbookViewId="0">
      <selection activeCell="B18" sqref="B18:B61"/>
    </sheetView>
  </sheetViews>
  <sheetFormatPr defaultColWidth="8.85546875" defaultRowHeight="15" x14ac:dyDescent="0.25"/>
  <cols>
    <col min="1" max="1" width="23.140625" customWidth="1"/>
  </cols>
  <sheetData>
    <row r="1" spans="1:22" x14ac:dyDescent="0.25">
      <c r="A1" t="s">
        <v>144</v>
      </c>
    </row>
    <row r="2" spans="1:22" x14ac:dyDescent="0.25">
      <c r="A2" s="1" t="s">
        <v>145</v>
      </c>
      <c r="B2" t="s">
        <v>114</v>
      </c>
      <c r="C2" t="s">
        <v>115</v>
      </c>
      <c r="D2" t="s">
        <v>116</v>
      </c>
      <c r="E2" t="s">
        <v>16</v>
      </c>
      <c r="F2" t="s">
        <v>117</v>
      </c>
      <c r="G2" t="s">
        <v>17</v>
      </c>
      <c r="H2" t="s">
        <v>118</v>
      </c>
      <c r="I2" t="s">
        <v>18</v>
      </c>
      <c r="J2" t="s">
        <v>19</v>
      </c>
      <c r="K2" t="s">
        <v>20</v>
      </c>
      <c r="L2" t="s">
        <v>119</v>
      </c>
      <c r="M2" t="s">
        <v>21</v>
      </c>
      <c r="N2" t="s">
        <v>22</v>
      </c>
      <c r="O2" t="s">
        <v>23</v>
      </c>
      <c r="P2" t="s">
        <v>24</v>
      </c>
      <c r="Q2" t="s">
        <v>26</v>
      </c>
      <c r="R2" t="s">
        <v>28</v>
      </c>
      <c r="S2" t="s">
        <v>30</v>
      </c>
      <c r="T2" t="s">
        <v>33</v>
      </c>
      <c r="U2" t="s">
        <v>36</v>
      </c>
      <c r="V2" t="s">
        <v>39</v>
      </c>
    </row>
    <row r="3" spans="1:22" x14ac:dyDescent="0.25">
      <c r="A3" t="s">
        <v>0</v>
      </c>
      <c r="B3" s="2"/>
      <c r="C3" s="2"/>
      <c r="D3" s="2">
        <v>0.91469999999999996</v>
      </c>
      <c r="E3" s="2">
        <v>0.88390000000000002</v>
      </c>
      <c r="F3" s="2"/>
      <c r="G3" s="2">
        <v>0.81769999999999998</v>
      </c>
      <c r="H3" s="2"/>
      <c r="I3" s="2">
        <v>1.0175000000000001</v>
      </c>
      <c r="J3" s="2">
        <v>0.95520000000000005</v>
      </c>
      <c r="K3" s="2"/>
      <c r="L3" s="2"/>
      <c r="M3" s="2">
        <v>1.4051</v>
      </c>
      <c r="N3" s="2"/>
      <c r="O3" s="2"/>
      <c r="P3" s="2"/>
      <c r="Q3" s="2"/>
      <c r="R3" s="2"/>
      <c r="S3" s="2"/>
      <c r="T3" s="2"/>
      <c r="U3" s="2"/>
    </row>
    <row r="4" spans="1:22" x14ac:dyDescent="0.25">
      <c r="A4" t="s">
        <v>1</v>
      </c>
      <c r="B4" s="2"/>
      <c r="C4" s="2"/>
      <c r="D4" s="2"/>
      <c r="E4" s="2"/>
      <c r="F4" s="2"/>
      <c r="G4" s="2"/>
      <c r="H4" s="2"/>
      <c r="I4" s="2"/>
      <c r="J4" s="2"/>
      <c r="K4" s="2">
        <v>1.0288999999999999</v>
      </c>
      <c r="L4" s="2"/>
      <c r="M4" s="2"/>
      <c r="N4" s="2"/>
      <c r="O4" s="2">
        <v>1.0476000000000001</v>
      </c>
      <c r="P4" s="2"/>
      <c r="Q4" s="2">
        <v>1.0113000000000001</v>
      </c>
      <c r="R4" s="2"/>
      <c r="S4" s="2"/>
      <c r="T4" s="2"/>
      <c r="U4" s="2"/>
    </row>
    <row r="5" spans="1:22" x14ac:dyDescent="0.25">
      <c r="A5" t="s">
        <v>2</v>
      </c>
      <c r="B5" s="2"/>
      <c r="C5" s="2">
        <v>1.2793000000000001</v>
      </c>
      <c r="D5" s="2"/>
      <c r="E5" s="2">
        <v>0.97040000000000004</v>
      </c>
      <c r="F5" s="2">
        <v>0.98670000000000002</v>
      </c>
      <c r="G5" s="2">
        <v>0.95679999999999998</v>
      </c>
      <c r="H5" s="2">
        <v>0.88600000000000001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2" x14ac:dyDescent="0.25">
      <c r="A6" t="s">
        <v>3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>
        <v>1.0506</v>
      </c>
      <c r="N6" s="2">
        <v>1.0385</v>
      </c>
      <c r="O6" s="2"/>
      <c r="P6" s="2"/>
      <c r="Q6" s="2"/>
      <c r="R6" s="2"/>
      <c r="S6" s="2"/>
      <c r="T6" s="2"/>
      <c r="U6" s="2"/>
    </row>
    <row r="7" spans="1:22" x14ac:dyDescent="0.25">
      <c r="A7" t="s">
        <v>4</v>
      </c>
      <c r="B7" s="2"/>
      <c r="C7" s="2"/>
      <c r="D7" s="2"/>
      <c r="E7" s="2"/>
      <c r="F7" s="2"/>
      <c r="G7" s="2"/>
      <c r="H7" s="2"/>
      <c r="I7" s="2"/>
      <c r="J7" s="2"/>
      <c r="K7" s="2">
        <v>1.9079999999999999</v>
      </c>
      <c r="L7" s="2"/>
      <c r="M7" s="2"/>
      <c r="N7" s="2">
        <v>1.4085000000000001</v>
      </c>
      <c r="O7" s="2"/>
      <c r="P7" s="2"/>
      <c r="Q7" s="2"/>
      <c r="R7" s="2"/>
      <c r="S7" s="2"/>
      <c r="T7" s="2"/>
      <c r="U7" s="2"/>
    </row>
    <row r="8" spans="1:22" x14ac:dyDescent="0.25">
      <c r="A8" t="s">
        <v>5</v>
      </c>
      <c r="B8" s="2"/>
      <c r="C8" s="2"/>
      <c r="D8" s="2"/>
      <c r="E8" s="2">
        <v>1.5121</v>
      </c>
      <c r="F8" s="2"/>
      <c r="G8" s="2">
        <v>1.0859000000000001</v>
      </c>
      <c r="H8" s="2"/>
      <c r="I8" s="2"/>
      <c r="J8" s="2"/>
      <c r="K8" s="2">
        <v>1.5063</v>
      </c>
      <c r="L8" s="2"/>
      <c r="M8" s="2">
        <v>1.2954000000000001</v>
      </c>
      <c r="N8" s="2">
        <v>1.2262999999999999</v>
      </c>
      <c r="O8" s="2">
        <v>1.0908</v>
      </c>
      <c r="P8" s="2"/>
      <c r="Q8" s="2"/>
      <c r="R8" s="2"/>
      <c r="S8" s="2"/>
      <c r="T8" s="2"/>
      <c r="U8" s="2"/>
    </row>
    <row r="9" spans="1:22" x14ac:dyDescent="0.25">
      <c r="A9" t="s">
        <v>6</v>
      </c>
      <c r="B9" s="2"/>
      <c r="C9" s="2"/>
      <c r="D9" s="2">
        <v>1.2730999999999999</v>
      </c>
      <c r="E9" s="2"/>
      <c r="F9" s="2"/>
      <c r="G9" s="2">
        <v>0.76949999999999996</v>
      </c>
      <c r="H9" s="2"/>
      <c r="I9" s="2">
        <v>0.40150000000000002</v>
      </c>
      <c r="J9" s="2"/>
      <c r="K9" s="2"/>
      <c r="L9" s="2"/>
      <c r="M9" s="2"/>
      <c r="N9" s="2"/>
      <c r="O9" s="2">
        <v>1.0767</v>
      </c>
      <c r="P9" s="2"/>
      <c r="Q9" s="2"/>
      <c r="R9" s="2"/>
      <c r="S9" s="2"/>
      <c r="T9" s="2"/>
      <c r="U9" s="2"/>
      <c r="V9">
        <v>1.0588</v>
      </c>
    </row>
    <row r="10" spans="1:22" x14ac:dyDescent="0.25">
      <c r="A10" t="s">
        <v>7</v>
      </c>
      <c r="B10" s="2"/>
      <c r="C10" s="2"/>
      <c r="D10" s="2"/>
      <c r="E10" s="2"/>
      <c r="F10" s="2"/>
      <c r="G10" s="2"/>
      <c r="H10" s="2"/>
      <c r="I10" s="2">
        <v>1.0570999999999999</v>
      </c>
      <c r="J10" s="2">
        <v>0.92730000000000001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2" x14ac:dyDescent="0.25">
      <c r="A11" t="s">
        <v>8</v>
      </c>
      <c r="B11" s="2"/>
      <c r="C11" s="2"/>
      <c r="D11" s="2"/>
      <c r="E11" s="2"/>
      <c r="F11" s="2"/>
      <c r="G11" s="2"/>
      <c r="H11" s="2"/>
      <c r="I11" s="2">
        <v>1.2149000000000001</v>
      </c>
      <c r="J11" s="2"/>
      <c r="K11" s="2">
        <v>1.1500999999999999</v>
      </c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2" x14ac:dyDescent="0.25">
      <c r="A12" t="s">
        <v>9</v>
      </c>
      <c r="B12" s="2"/>
      <c r="C12" s="2"/>
      <c r="D12" s="2"/>
      <c r="E12" s="2"/>
      <c r="F12" s="2">
        <v>1.0591999999999999</v>
      </c>
      <c r="G12" s="2"/>
      <c r="H12" s="2">
        <v>0.89759999999999995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</row>
    <row r="13" spans="1:22" x14ac:dyDescent="0.25">
      <c r="A13" t="s">
        <v>10</v>
      </c>
      <c r="B13" s="2"/>
      <c r="C13" s="2"/>
      <c r="D13" s="2"/>
      <c r="E13" s="2">
        <v>1.8759999999999999</v>
      </c>
      <c r="F13" s="2"/>
      <c r="G13" s="2"/>
      <c r="H13" s="2"/>
      <c r="I13" s="2">
        <v>1.0379</v>
      </c>
      <c r="J13" s="2"/>
      <c r="K13" s="2">
        <v>0.91900000000000004</v>
      </c>
      <c r="L13" s="2"/>
      <c r="M13" s="2"/>
      <c r="N13" s="2"/>
      <c r="O13" s="2">
        <v>0.9839</v>
      </c>
      <c r="P13" s="2"/>
      <c r="Q13" s="2"/>
      <c r="R13" s="2"/>
      <c r="S13" s="2"/>
      <c r="T13" s="2"/>
      <c r="U13" s="2"/>
    </row>
    <row r="14" spans="1:22" x14ac:dyDescent="0.25">
      <c r="A14" t="s">
        <v>149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>
        <v>1.0737000000000001</v>
      </c>
      <c r="P14" s="2"/>
      <c r="Q14" s="2"/>
      <c r="R14" s="2"/>
      <c r="S14" s="2"/>
      <c r="T14" s="2"/>
      <c r="U14" s="2"/>
      <c r="V14">
        <v>1.0498000000000001</v>
      </c>
    </row>
    <row r="15" spans="1:22" x14ac:dyDescent="0.25">
      <c r="A15" t="s">
        <v>139</v>
      </c>
      <c r="B15" s="2"/>
      <c r="C15" s="2"/>
      <c r="D15" s="2">
        <v>1.2337</v>
      </c>
      <c r="E15" s="2"/>
      <c r="F15" s="2"/>
      <c r="G15" s="2">
        <v>0.85270000000000001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</row>
    <row r="16" spans="1:22" x14ac:dyDescent="0.25">
      <c r="A16" t="s">
        <v>11</v>
      </c>
      <c r="G16">
        <v>0.78449999999999998</v>
      </c>
    </row>
    <row r="18" spans="1:2" x14ac:dyDescent="0.25">
      <c r="A18" t="s">
        <v>120</v>
      </c>
      <c r="B18">
        <v>1.2793000000000001</v>
      </c>
    </row>
    <row r="19" spans="1:2" x14ac:dyDescent="0.25">
      <c r="A19" t="s">
        <v>121</v>
      </c>
      <c r="B19">
        <v>0.91469999999999996</v>
      </c>
    </row>
    <row r="20" spans="1:2" x14ac:dyDescent="0.25">
      <c r="A20" t="s">
        <v>122</v>
      </c>
      <c r="B20">
        <v>1.2730999999999999</v>
      </c>
    </row>
    <row r="21" spans="1:2" x14ac:dyDescent="0.25">
      <c r="A21" t="s">
        <v>146</v>
      </c>
      <c r="B21">
        <v>1.2337</v>
      </c>
    </row>
    <row r="22" spans="1:2" x14ac:dyDescent="0.25">
      <c r="A22" t="s">
        <v>123</v>
      </c>
      <c r="B22">
        <v>0.88390000000000002</v>
      </c>
    </row>
    <row r="23" spans="1:2" x14ac:dyDescent="0.25">
      <c r="A23" t="s">
        <v>124</v>
      </c>
      <c r="B23">
        <v>0.97040000000000004</v>
      </c>
    </row>
    <row r="24" spans="1:2" x14ac:dyDescent="0.25">
      <c r="A24" t="s">
        <v>125</v>
      </c>
      <c r="B24">
        <v>1.5121</v>
      </c>
    </row>
    <row r="25" spans="1:2" x14ac:dyDescent="0.25">
      <c r="A25" t="s">
        <v>126</v>
      </c>
      <c r="B25">
        <v>1.8759999999999999</v>
      </c>
    </row>
    <row r="26" spans="1:2" x14ac:dyDescent="0.25">
      <c r="A26" t="s">
        <v>127</v>
      </c>
      <c r="B26">
        <v>0.98670000000000002</v>
      </c>
    </row>
    <row r="27" spans="1:2" x14ac:dyDescent="0.25">
      <c r="A27" t="s">
        <v>128</v>
      </c>
      <c r="B27">
        <v>1.0591999999999999</v>
      </c>
    </row>
    <row r="28" spans="1:2" x14ac:dyDescent="0.25">
      <c r="A28" t="s">
        <v>129</v>
      </c>
      <c r="B28">
        <v>0.81769999999999998</v>
      </c>
    </row>
    <row r="29" spans="1:2" x14ac:dyDescent="0.25">
      <c r="A29" t="s">
        <v>130</v>
      </c>
      <c r="B29">
        <v>0.95679999999999998</v>
      </c>
    </row>
    <row r="30" spans="1:2" x14ac:dyDescent="0.25">
      <c r="A30" t="s">
        <v>131</v>
      </c>
      <c r="B30">
        <v>1.0859000000000001</v>
      </c>
    </row>
    <row r="31" spans="1:2" x14ac:dyDescent="0.25">
      <c r="A31" t="s">
        <v>132</v>
      </c>
      <c r="B31">
        <v>0.76949999999999996</v>
      </c>
    </row>
    <row r="32" spans="1:2" x14ac:dyDescent="0.25">
      <c r="A32" t="s">
        <v>147</v>
      </c>
      <c r="B32">
        <v>0.85270000000000001</v>
      </c>
    </row>
    <row r="33" spans="1:2" x14ac:dyDescent="0.25">
      <c r="A33" t="s">
        <v>133</v>
      </c>
      <c r="B33">
        <v>0.78449999999999998</v>
      </c>
    </row>
    <row r="34" spans="1:2" x14ac:dyDescent="0.25">
      <c r="A34" t="s">
        <v>134</v>
      </c>
      <c r="B34">
        <v>0.88600000000000001</v>
      </c>
    </row>
    <row r="35" spans="1:2" x14ac:dyDescent="0.25">
      <c r="A35" t="s">
        <v>135</v>
      </c>
      <c r="B35">
        <v>0.89759999999999995</v>
      </c>
    </row>
    <row r="36" spans="1:2" x14ac:dyDescent="0.25">
      <c r="A36" t="s">
        <v>43</v>
      </c>
      <c r="B36">
        <v>1.0175000000000001</v>
      </c>
    </row>
    <row r="37" spans="1:2" x14ac:dyDescent="0.25">
      <c r="A37" t="s">
        <v>44</v>
      </c>
      <c r="B37">
        <v>0.40150000000000002</v>
      </c>
    </row>
    <row r="38" spans="1:2" x14ac:dyDescent="0.25">
      <c r="A38" t="s">
        <v>45</v>
      </c>
      <c r="B38">
        <v>1.0570999999999999</v>
      </c>
    </row>
    <row r="39" spans="1:2" x14ac:dyDescent="0.25">
      <c r="A39" t="s">
        <v>46</v>
      </c>
      <c r="B39">
        <v>1.2149000000000001</v>
      </c>
    </row>
    <row r="40" spans="1:2" x14ac:dyDescent="0.25">
      <c r="A40" t="s">
        <v>47</v>
      </c>
      <c r="B40">
        <v>1.0379</v>
      </c>
    </row>
    <row r="41" spans="1:2" x14ac:dyDescent="0.25">
      <c r="A41" t="s">
        <v>48</v>
      </c>
      <c r="B41">
        <v>0.95520000000000005</v>
      </c>
    </row>
    <row r="42" spans="1:2" x14ac:dyDescent="0.25">
      <c r="A42" t="s">
        <v>50</v>
      </c>
      <c r="B42">
        <v>0.92730000000000001</v>
      </c>
    </row>
    <row r="43" spans="1:2" x14ac:dyDescent="0.25">
      <c r="A43" t="s">
        <v>53</v>
      </c>
      <c r="B43">
        <v>1.0288999999999999</v>
      </c>
    </row>
    <row r="44" spans="1:2" x14ac:dyDescent="0.25">
      <c r="A44" t="s">
        <v>54</v>
      </c>
      <c r="B44">
        <v>1.9079999999999999</v>
      </c>
    </row>
    <row r="45" spans="1:2" x14ac:dyDescent="0.25">
      <c r="A45" t="s">
        <v>55</v>
      </c>
      <c r="B45">
        <v>1.5063</v>
      </c>
    </row>
    <row r="46" spans="1:2" x14ac:dyDescent="0.25">
      <c r="A46" t="s">
        <v>56</v>
      </c>
      <c r="B46">
        <v>1.1500999999999999</v>
      </c>
    </row>
    <row r="47" spans="1:2" x14ac:dyDescent="0.25">
      <c r="A47" t="s">
        <v>57</v>
      </c>
      <c r="B47">
        <v>0.91900000000000004</v>
      </c>
    </row>
    <row r="48" spans="1:2" x14ac:dyDescent="0.25">
      <c r="A48" t="s">
        <v>58</v>
      </c>
      <c r="B48">
        <v>1.4051</v>
      </c>
    </row>
    <row r="49" spans="1:2" x14ac:dyDescent="0.25">
      <c r="A49" t="s">
        <v>60</v>
      </c>
      <c r="B49">
        <v>1.0506</v>
      </c>
    </row>
    <row r="50" spans="1:2" x14ac:dyDescent="0.25">
      <c r="A50" t="s">
        <v>61</v>
      </c>
      <c r="B50">
        <v>1.2954000000000001</v>
      </c>
    </row>
    <row r="51" spans="1:2" x14ac:dyDescent="0.25">
      <c r="A51" t="s">
        <v>65</v>
      </c>
      <c r="B51">
        <v>1.0385</v>
      </c>
    </row>
    <row r="52" spans="1:2" x14ac:dyDescent="0.25">
      <c r="A52" t="s">
        <v>66</v>
      </c>
      <c r="B52">
        <v>1.4085000000000001</v>
      </c>
    </row>
    <row r="53" spans="1:2" x14ac:dyDescent="0.25">
      <c r="A53" t="s">
        <v>67</v>
      </c>
      <c r="B53">
        <v>1.2262999999999999</v>
      </c>
    </row>
    <row r="54" spans="1:2" x14ac:dyDescent="0.25">
      <c r="A54" t="s">
        <v>68</v>
      </c>
      <c r="B54">
        <v>1.0476000000000001</v>
      </c>
    </row>
    <row r="55" spans="1:2" x14ac:dyDescent="0.25">
      <c r="A55" t="s">
        <v>69</v>
      </c>
      <c r="B55">
        <v>1.0908</v>
      </c>
    </row>
    <row r="56" spans="1:2" x14ac:dyDescent="0.25">
      <c r="A56" t="s">
        <v>70</v>
      </c>
      <c r="B56">
        <v>1.0767</v>
      </c>
    </row>
    <row r="57" spans="1:2" x14ac:dyDescent="0.25">
      <c r="A57" t="s">
        <v>71</v>
      </c>
      <c r="B57">
        <v>0.9839</v>
      </c>
    </row>
    <row r="58" spans="1:2" x14ac:dyDescent="0.25">
      <c r="A58" t="s">
        <v>150</v>
      </c>
      <c r="B58">
        <v>1.0737000000000001</v>
      </c>
    </row>
    <row r="59" spans="1:2" x14ac:dyDescent="0.25">
      <c r="A59" t="s">
        <v>77</v>
      </c>
      <c r="B59">
        <v>1.0113000000000001</v>
      </c>
    </row>
    <row r="60" spans="1:2" x14ac:dyDescent="0.25">
      <c r="A60" t="s">
        <v>112</v>
      </c>
      <c r="B60">
        <v>1.0588</v>
      </c>
    </row>
    <row r="61" spans="1:2" x14ac:dyDescent="0.25">
      <c r="A61" t="s">
        <v>148</v>
      </c>
      <c r="B61">
        <v>1.0498000000000001</v>
      </c>
    </row>
  </sheetData>
  <phoneticPr fontId="0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9"/>
  <dimension ref="A1:AC172"/>
  <sheetViews>
    <sheetView tabSelected="1" topLeftCell="T127" workbookViewId="0">
      <selection activeCell="AS139" sqref="AS139"/>
    </sheetView>
  </sheetViews>
  <sheetFormatPr defaultRowHeight="15" x14ac:dyDescent="0.25"/>
  <cols>
    <col min="2" max="2" width="19.140625" bestFit="1" customWidth="1"/>
    <col min="3" max="3" width="9.140625" customWidth="1"/>
    <col min="4" max="4" width="10" bestFit="1" customWidth="1"/>
    <col min="5" max="5" width="10.140625" bestFit="1" customWidth="1"/>
    <col min="6" max="6" width="11.140625" bestFit="1" customWidth="1"/>
    <col min="8" max="8" width="12.28515625" customWidth="1"/>
    <col min="9" max="21" width="9.28515625" customWidth="1"/>
    <col min="22" max="22" width="11.28515625" bestFit="1" customWidth="1"/>
  </cols>
  <sheetData>
    <row r="1" spans="9:16" ht="15.75" customHeight="1" x14ac:dyDescent="0.25">
      <c r="I1" t="s">
        <v>234</v>
      </c>
    </row>
    <row r="2" spans="9:16" ht="15.75" customHeight="1" x14ac:dyDescent="0.25">
      <c r="I2" t="s">
        <v>190</v>
      </c>
      <c r="K2" t="s">
        <v>191</v>
      </c>
      <c r="N2" s="20"/>
    </row>
    <row r="3" spans="9:16" ht="15.75" customHeight="1" x14ac:dyDescent="0.25">
      <c r="I3" t="s">
        <v>186</v>
      </c>
      <c r="K3" s="21" t="s">
        <v>195</v>
      </c>
      <c r="L3" s="21"/>
      <c r="M3" s="21"/>
      <c r="N3" s="21"/>
    </row>
    <row r="4" spans="9:16" ht="15.75" customHeight="1" x14ac:dyDescent="0.25">
      <c r="K4" s="21"/>
      <c r="L4" s="21"/>
      <c r="M4" s="21"/>
      <c r="N4" s="21"/>
    </row>
    <row r="5" spans="9:16" ht="15.75" customHeight="1" x14ac:dyDescent="0.25">
      <c r="J5" s="23" t="s">
        <v>223</v>
      </c>
      <c r="K5">
        <v>24</v>
      </c>
      <c r="L5">
        <v>0</v>
      </c>
      <c r="N5">
        <v>3</v>
      </c>
      <c r="O5">
        <v>0</v>
      </c>
    </row>
    <row r="6" spans="9:16" ht="15.75" customHeight="1" x14ac:dyDescent="0.25">
      <c r="J6" s="23" t="s">
        <v>224</v>
      </c>
      <c r="K6">
        <v>24</v>
      </c>
      <c r="L6">
        <v>0</v>
      </c>
      <c r="N6">
        <v>3</v>
      </c>
      <c r="O6">
        <v>0</v>
      </c>
    </row>
    <row r="7" spans="9:16" ht="15.75" customHeight="1" x14ac:dyDescent="0.25">
      <c r="J7" s="23" t="s">
        <v>225</v>
      </c>
      <c r="K7">
        <v>24</v>
      </c>
      <c r="L7">
        <v>0</v>
      </c>
      <c r="N7">
        <v>3</v>
      </c>
      <c r="O7">
        <v>0</v>
      </c>
    </row>
    <row r="8" spans="9:16" ht="15.75" customHeight="1" x14ac:dyDescent="0.25">
      <c r="J8" s="23" t="s">
        <v>226</v>
      </c>
      <c r="K8">
        <v>24</v>
      </c>
      <c r="L8">
        <v>0</v>
      </c>
      <c r="N8">
        <v>3</v>
      </c>
      <c r="O8">
        <v>0</v>
      </c>
    </row>
    <row r="9" spans="9:16" ht="15.75" customHeight="1" x14ac:dyDescent="0.25">
      <c r="J9" s="12" t="s">
        <v>227</v>
      </c>
      <c r="K9">
        <v>6</v>
      </c>
      <c r="L9">
        <v>0</v>
      </c>
      <c r="N9">
        <v>0.51200000000000001</v>
      </c>
      <c r="O9">
        <v>0</v>
      </c>
    </row>
    <row r="10" spans="9:16" ht="15.75" customHeight="1" x14ac:dyDescent="0.25">
      <c r="I10" t="s">
        <v>196</v>
      </c>
      <c r="J10" s="12" t="s">
        <v>236</v>
      </c>
      <c r="K10">
        <v>6</v>
      </c>
      <c r="N10">
        <f>H76</f>
        <v>0.76800000000000002</v>
      </c>
      <c r="O10">
        <v>0</v>
      </c>
    </row>
    <row r="11" spans="9:16" ht="15.75" customHeight="1" x14ac:dyDescent="0.25"/>
    <row r="12" spans="9:16" ht="15.75" customHeight="1" x14ac:dyDescent="0.25">
      <c r="J12" s="23" t="s">
        <v>223</v>
      </c>
      <c r="K12">
        <v>0</v>
      </c>
      <c r="L12">
        <v>0</v>
      </c>
      <c r="N12">
        <v>0</v>
      </c>
      <c r="O12">
        <v>0</v>
      </c>
    </row>
    <row r="13" spans="9:16" ht="15.75" customHeight="1" x14ac:dyDescent="0.25">
      <c r="J13" s="23" t="s">
        <v>224</v>
      </c>
      <c r="K13">
        <v>0</v>
      </c>
      <c r="L13">
        <v>0</v>
      </c>
      <c r="N13">
        <v>0</v>
      </c>
      <c r="O13">
        <v>0</v>
      </c>
    </row>
    <row r="14" spans="9:16" ht="15.75" customHeight="1" x14ac:dyDescent="0.25">
      <c r="J14" s="23" t="s">
        <v>225</v>
      </c>
      <c r="K14">
        <v>0</v>
      </c>
      <c r="L14">
        <v>0</v>
      </c>
      <c r="N14">
        <v>0</v>
      </c>
      <c r="O14">
        <v>0</v>
      </c>
    </row>
    <row r="15" spans="9:16" ht="15.75" customHeight="1" x14ac:dyDescent="0.25">
      <c r="J15" s="23" t="s">
        <v>226</v>
      </c>
      <c r="K15">
        <v>0</v>
      </c>
      <c r="L15">
        <v>0</v>
      </c>
      <c r="N15">
        <v>0</v>
      </c>
      <c r="O15">
        <v>0</v>
      </c>
    </row>
    <row r="16" spans="9:16" ht="15.75" customHeight="1" x14ac:dyDescent="0.25">
      <c r="J16" s="12" t="s">
        <v>227</v>
      </c>
      <c r="K16">
        <v>24</v>
      </c>
      <c r="N16">
        <v>3</v>
      </c>
      <c r="O16">
        <v>0</v>
      </c>
    </row>
    <row r="17" spans="9:29" ht="15.75" customHeight="1" x14ac:dyDescent="0.25">
      <c r="I17" t="s">
        <v>221</v>
      </c>
      <c r="J17" s="12" t="s">
        <v>236</v>
      </c>
      <c r="K17">
        <v>45</v>
      </c>
      <c r="N17">
        <f>H77</f>
        <v>6</v>
      </c>
      <c r="O17">
        <v>0</v>
      </c>
    </row>
    <row r="18" spans="9:29" ht="15.75" customHeight="1" x14ac:dyDescent="0.25"/>
    <row r="19" spans="9:29" ht="15.75" customHeight="1" x14ac:dyDescent="0.25">
      <c r="J19" s="23" t="s">
        <v>223</v>
      </c>
      <c r="K19">
        <v>10</v>
      </c>
      <c r="L19">
        <v>0</v>
      </c>
      <c r="N19">
        <v>0.89600000000000002</v>
      </c>
      <c r="O19">
        <v>0</v>
      </c>
    </row>
    <row r="20" spans="9:29" ht="15.75" customHeight="1" x14ac:dyDescent="0.25">
      <c r="J20" s="23" t="s">
        <v>224</v>
      </c>
      <c r="K20">
        <v>10</v>
      </c>
      <c r="L20">
        <v>0</v>
      </c>
      <c r="N20">
        <v>0.89600000000000002</v>
      </c>
      <c r="O20">
        <v>0</v>
      </c>
    </row>
    <row r="21" spans="9:29" ht="15.75" customHeight="1" x14ac:dyDescent="0.25">
      <c r="J21" s="23" t="s">
        <v>225</v>
      </c>
      <c r="K21">
        <v>10</v>
      </c>
      <c r="L21">
        <v>0</v>
      </c>
      <c r="N21">
        <v>0.89600000000000002</v>
      </c>
      <c r="O21">
        <v>0</v>
      </c>
    </row>
    <row r="22" spans="9:29" ht="15.75" customHeight="1" x14ac:dyDescent="0.25">
      <c r="J22" s="23" t="s">
        <v>226</v>
      </c>
      <c r="K22">
        <v>10</v>
      </c>
      <c r="L22">
        <v>0</v>
      </c>
      <c r="N22">
        <v>0.76800000000000002</v>
      </c>
      <c r="O22">
        <v>0</v>
      </c>
    </row>
    <row r="23" spans="9:29" ht="15.75" customHeight="1" x14ac:dyDescent="0.25">
      <c r="J23" s="12" t="s">
        <v>227</v>
      </c>
      <c r="K23">
        <v>40</v>
      </c>
      <c r="L23">
        <v>0</v>
      </c>
      <c r="N23">
        <v>5</v>
      </c>
      <c r="O23">
        <v>0</v>
      </c>
    </row>
    <row r="24" spans="9:29" ht="15.75" customHeight="1" x14ac:dyDescent="0.25">
      <c r="I24" t="s">
        <v>198</v>
      </c>
      <c r="J24" s="12" t="s">
        <v>236</v>
      </c>
      <c r="K24">
        <f>H58</f>
        <v>40</v>
      </c>
      <c r="N24">
        <f>H78</f>
        <v>5</v>
      </c>
      <c r="O24">
        <v>0</v>
      </c>
    </row>
    <row r="25" spans="9:29" ht="15.75" customHeight="1" x14ac:dyDescent="0.25">
      <c r="AC25" t="s">
        <v>222</v>
      </c>
    </row>
    <row r="26" spans="9:29" ht="15.75" customHeight="1" x14ac:dyDescent="0.25">
      <c r="J26" s="23" t="s">
        <v>223</v>
      </c>
      <c r="K26">
        <v>0</v>
      </c>
      <c r="L26">
        <v>0</v>
      </c>
      <c r="N26">
        <v>0</v>
      </c>
      <c r="O26">
        <v>0</v>
      </c>
    </row>
    <row r="27" spans="9:29" ht="15.75" customHeight="1" x14ac:dyDescent="0.25">
      <c r="J27" s="23" t="s">
        <v>224</v>
      </c>
      <c r="K27">
        <v>0</v>
      </c>
      <c r="L27">
        <v>0</v>
      </c>
      <c r="N27">
        <v>0</v>
      </c>
      <c r="O27">
        <v>0</v>
      </c>
    </row>
    <row r="28" spans="9:29" ht="15.75" customHeight="1" x14ac:dyDescent="0.25">
      <c r="J28" s="23" t="s">
        <v>225</v>
      </c>
      <c r="K28">
        <v>0</v>
      </c>
      <c r="L28">
        <v>0</v>
      </c>
      <c r="N28">
        <v>0</v>
      </c>
      <c r="O28">
        <v>0</v>
      </c>
    </row>
    <row r="29" spans="9:29" ht="15.75" customHeight="1" x14ac:dyDescent="0.25">
      <c r="J29" s="23" t="s">
        <v>226</v>
      </c>
      <c r="K29">
        <v>0</v>
      </c>
      <c r="L29">
        <v>0</v>
      </c>
      <c r="N29">
        <v>0</v>
      </c>
      <c r="O29">
        <v>0</v>
      </c>
    </row>
    <row r="30" spans="9:29" ht="15.75" customHeight="1" x14ac:dyDescent="0.25">
      <c r="J30" s="12" t="s">
        <v>227</v>
      </c>
      <c r="K30">
        <v>6</v>
      </c>
      <c r="L30">
        <v>0</v>
      </c>
      <c r="N30">
        <v>0.77</v>
      </c>
      <c r="O30">
        <v>0</v>
      </c>
    </row>
    <row r="31" spans="9:29" ht="15.75" customHeight="1" x14ac:dyDescent="0.25">
      <c r="I31" t="s">
        <v>202</v>
      </c>
      <c r="J31" s="12" t="s">
        <v>236</v>
      </c>
      <c r="K31">
        <f>H59</f>
        <v>6</v>
      </c>
      <c r="N31">
        <f>H79</f>
        <v>0.76800000000000002</v>
      </c>
      <c r="O31">
        <v>0</v>
      </c>
    </row>
    <row r="32" spans="9:29" ht="15.75" customHeight="1" x14ac:dyDescent="0.25"/>
    <row r="33" spans="9:15" ht="15.75" customHeight="1" x14ac:dyDescent="0.25">
      <c r="J33" s="23" t="s">
        <v>223</v>
      </c>
      <c r="K33">
        <v>7</v>
      </c>
      <c r="L33">
        <v>0</v>
      </c>
      <c r="N33">
        <v>0.76800000000000002</v>
      </c>
      <c r="O33">
        <v>0</v>
      </c>
    </row>
    <row r="34" spans="9:15" ht="15.75" customHeight="1" x14ac:dyDescent="0.25">
      <c r="J34" s="23" t="s">
        <v>224</v>
      </c>
      <c r="K34">
        <v>7</v>
      </c>
      <c r="L34">
        <v>0</v>
      </c>
      <c r="N34">
        <v>0.76800000000000002</v>
      </c>
      <c r="O34">
        <v>0</v>
      </c>
    </row>
    <row r="35" spans="9:15" ht="15.75" customHeight="1" x14ac:dyDescent="0.25">
      <c r="J35" s="23" t="s">
        <v>225</v>
      </c>
      <c r="K35">
        <v>3</v>
      </c>
      <c r="L35">
        <v>0</v>
      </c>
      <c r="N35">
        <v>0.76800000000000002</v>
      </c>
      <c r="O35">
        <v>0</v>
      </c>
    </row>
    <row r="36" spans="9:15" ht="15.75" customHeight="1" x14ac:dyDescent="0.25">
      <c r="J36" s="23" t="s">
        <v>226</v>
      </c>
      <c r="K36">
        <v>3</v>
      </c>
      <c r="L36">
        <v>0</v>
      </c>
      <c r="N36">
        <v>0.76800000000000002</v>
      </c>
      <c r="O36">
        <v>0</v>
      </c>
    </row>
    <row r="37" spans="9:15" ht="15.75" customHeight="1" x14ac:dyDescent="0.25">
      <c r="J37" s="12" t="s">
        <v>227</v>
      </c>
      <c r="K37">
        <v>1.5</v>
      </c>
      <c r="L37">
        <v>0</v>
      </c>
      <c r="N37">
        <v>0.38400000000000001</v>
      </c>
      <c r="O37">
        <v>0</v>
      </c>
    </row>
    <row r="38" spans="9:15" ht="15.75" customHeight="1" x14ac:dyDescent="0.25">
      <c r="I38" t="s">
        <v>206</v>
      </c>
      <c r="J38" s="12" t="s">
        <v>236</v>
      </c>
      <c r="K38">
        <v>1.5</v>
      </c>
      <c r="L38">
        <v>0</v>
      </c>
      <c r="N38">
        <v>0.38400000000000001</v>
      </c>
      <c r="O38">
        <v>0</v>
      </c>
    </row>
    <row r="39" spans="9:15" ht="15.75" customHeight="1" x14ac:dyDescent="0.25"/>
    <row r="40" spans="9:15" ht="15.75" customHeight="1" x14ac:dyDescent="0.25">
      <c r="J40" s="23" t="s">
        <v>223</v>
      </c>
      <c r="K40">
        <v>12</v>
      </c>
      <c r="L40">
        <v>0</v>
      </c>
      <c r="N40">
        <v>0.76800000000000002</v>
      </c>
      <c r="O40">
        <v>0</v>
      </c>
    </row>
    <row r="41" spans="9:15" ht="15.75" customHeight="1" x14ac:dyDescent="0.25">
      <c r="J41" s="23" t="s">
        <v>224</v>
      </c>
      <c r="K41">
        <v>12</v>
      </c>
      <c r="L41">
        <v>0</v>
      </c>
      <c r="N41">
        <v>0.76800000000000002</v>
      </c>
      <c r="O41">
        <v>0</v>
      </c>
    </row>
    <row r="42" spans="9:15" ht="15.75" customHeight="1" x14ac:dyDescent="0.25">
      <c r="J42" s="23" t="s">
        <v>225</v>
      </c>
      <c r="K42">
        <v>12</v>
      </c>
      <c r="L42">
        <v>0</v>
      </c>
      <c r="N42">
        <v>0.76800000000000002</v>
      </c>
      <c r="O42">
        <v>0</v>
      </c>
    </row>
    <row r="43" spans="9:15" ht="15.75" customHeight="1" x14ac:dyDescent="0.25">
      <c r="J43" s="23" t="s">
        <v>226</v>
      </c>
      <c r="K43">
        <v>12</v>
      </c>
      <c r="L43">
        <v>0</v>
      </c>
      <c r="N43">
        <v>0.76800000000000002</v>
      </c>
      <c r="O43">
        <v>0</v>
      </c>
    </row>
    <row r="44" spans="9:15" ht="15.75" customHeight="1" x14ac:dyDescent="0.25">
      <c r="J44" s="12" t="s">
        <v>227</v>
      </c>
      <c r="K44">
        <v>12</v>
      </c>
      <c r="L44">
        <v>0</v>
      </c>
      <c r="N44">
        <v>0.38400000000000001</v>
      </c>
      <c r="O44">
        <v>0</v>
      </c>
    </row>
    <row r="45" spans="9:15" ht="15.75" customHeight="1" x14ac:dyDescent="0.25">
      <c r="I45" t="s">
        <v>209</v>
      </c>
      <c r="J45" s="12" t="s">
        <v>236</v>
      </c>
      <c r="K45">
        <f>H61</f>
        <v>12</v>
      </c>
      <c r="N45">
        <f>H81</f>
        <v>0.76800000000000002</v>
      </c>
      <c r="O45">
        <v>0</v>
      </c>
    </row>
    <row r="46" spans="9:15" ht="16.5" customHeight="1" x14ac:dyDescent="0.25"/>
    <row r="47" spans="9:15" ht="16.5" customHeight="1" x14ac:dyDescent="0.25"/>
    <row r="53" spans="2:15" x14ac:dyDescent="0.25">
      <c r="B53" t="s">
        <v>234</v>
      </c>
    </row>
    <row r="54" spans="2:15" x14ac:dyDescent="0.25">
      <c r="B54" t="s">
        <v>190</v>
      </c>
      <c r="C54" t="s">
        <v>191</v>
      </c>
      <c r="D54" t="s">
        <v>192</v>
      </c>
      <c r="E54" t="s">
        <v>193</v>
      </c>
      <c r="F54" s="20">
        <v>153102255</v>
      </c>
      <c r="G54" t="s">
        <v>194</v>
      </c>
      <c r="H54" t="s">
        <v>235</v>
      </c>
    </row>
    <row r="55" spans="2:15" x14ac:dyDescent="0.25">
      <c r="B55" t="s">
        <v>186</v>
      </c>
      <c r="C55" s="23" t="s">
        <v>223</v>
      </c>
      <c r="D55" s="23" t="s">
        <v>224</v>
      </c>
      <c r="E55" s="23" t="s">
        <v>225</v>
      </c>
      <c r="F55" s="23" t="s">
        <v>226</v>
      </c>
      <c r="G55" s="12" t="s">
        <v>228</v>
      </c>
      <c r="H55" s="12" t="s">
        <v>236</v>
      </c>
      <c r="I55" s="26" t="s">
        <v>223</v>
      </c>
      <c r="J55" s="23" t="s">
        <v>224</v>
      </c>
      <c r="K55" s="23" t="s">
        <v>225</v>
      </c>
      <c r="L55" s="23" t="s">
        <v>226</v>
      </c>
      <c r="M55" s="12" t="s">
        <v>228</v>
      </c>
      <c r="N55" s="12" t="s">
        <v>236</v>
      </c>
    </row>
    <row r="56" spans="2:15" x14ac:dyDescent="0.25">
      <c r="B56" t="s">
        <v>196</v>
      </c>
      <c r="C56">
        <v>6</v>
      </c>
      <c r="D56">
        <v>6</v>
      </c>
      <c r="E56">
        <v>6</v>
      </c>
      <c r="F56">
        <v>6</v>
      </c>
      <c r="G56">
        <v>6</v>
      </c>
      <c r="H56">
        <v>6</v>
      </c>
      <c r="I56" s="22">
        <f>1084*($M56/SUM($M56:$M57))</f>
        <v>235.77718832891247</v>
      </c>
      <c r="J56" s="22">
        <f>836*($M56/SUM($M56:$M57))</f>
        <v>181.83554376657824</v>
      </c>
      <c r="K56" s="22">
        <f>699*($M56/SUM($M56:$M57))</f>
        <v>152.0371352785146</v>
      </c>
      <c r="L56" s="22">
        <f>546*($M56/SUM($M56:$M57))</f>
        <v>118.75862068965517</v>
      </c>
      <c r="M56">
        <v>82</v>
      </c>
      <c r="N56">
        <v>185</v>
      </c>
      <c r="O56">
        <f t="shared" ref="O56:O71" si="0">C56*I56</f>
        <v>1414.663129973475</v>
      </c>
    </row>
    <row r="57" spans="2:15" x14ac:dyDescent="0.25">
      <c r="B57" t="s">
        <v>213</v>
      </c>
      <c r="C57">
        <v>24</v>
      </c>
      <c r="D57">
        <v>24</v>
      </c>
      <c r="E57">
        <v>24</v>
      </c>
      <c r="F57">
        <v>24</v>
      </c>
      <c r="G57">
        <v>24</v>
      </c>
      <c r="H57">
        <v>45</v>
      </c>
      <c r="I57" s="22">
        <f>1084*($M57/SUM($M56:$M57))</f>
        <v>848.22281167108747</v>
      </c>
      <c r="J57" s="22">
        <f>836*($M57/SUM($M56:$M57))</f>
        <v>654.16445623342167</v>
      </c>
      <c r="K57" s="22">
        <f>699*($M57/SUM($M56:$M57))</f>
        <v>546.9628647214854</v>
      </c>
      <c r="L57" s="22">
        <f>546*($M57/SUM($M56:$M57))</f>
        <v>427.24137931034483</v>
      </c>
      <c r="M57">
        <v>295</v>
      </c>
      <c r="N57">
        <v>468</v>
      </c>
      <c r="O57">
        <f t="shared" si="0"/>
        <v>20357.347480106098</v>
      </c>
    </row>
    <row r="58" spans="2:15" x14ac:dyDescent="0.25">
      <c r="B58" t="s">
        <v>198</v>
      </c>
      <c r="C58">
        <v>10</v>
      </c>
      <c r="D58">
        <v>10</v>
      </c>
      <c r="E58">
        <v>10</v>
      </c>
      <c r="F58">
        <v>10</v>
      </c>
      <c r="G58">
        <v>40</v>
      </c>
      <c r="H58">
        <v>40</v>
      </c>
      <c r="I58">
        <v>255</v>
      </c>
      <c r="J58">
        <v>225</v>
      </c>
      <c r="K58">
        <v>203</v>
      </c>
      <c r="L58">
        <v>181</v>
      </c>
      <c r="M58">
        <v>435</v>
      </c>
      <c r="N58">
        <v>349</v>
      </c>
      <c r="O58">
        <f t="shared" si="0"/>
        <v>2550</v>
      </c>
    </row>
    <row r="59" spans="2:15" x14ac:dyDescent="0.25">
      <c r="B59" t="s">
        <v>202</v>
      </c>
      <c r="G59">
        <v>6</v>
      </c>
      <c r="H59">
        <v>6</v>
      </c>
      <c r="I59" s="25">
        <v>32</v>
      </c>
      <c r="L59">
        <v>237</v>
      </c>
      <c r="M59">
        <v>189</v>
      </c>
      <c r="N59">
        <v>116</v>
      </c>
      <c r="O59">
        <f t="shared" si="0"/>
        <v>0</v>
      </c>
    </row>
    <row r="60" spans="2:15" x14ac:dyDescent="0.25">
      <c r="B60" t="s">
        <v>206</v>
      </c>
      <c r="C60">
        <v>7</v>
      </c>
      <c r="D60">
        <v>7</v>
      </c>
      <c r="E60">
        <v>3</v>
      </c>
      <c r="F60">
        <v>3</v>
      </c>
      <c r="G60">
        <v>1.1000000000000001</v>
      </c>
      <c r="H60">
        <v>2.0499999999999998</v>
      </c>
      <c r="I60" s="25">
        <v>353</v>
      </c>
      <c r="J60" s="25">
        <v>270</v>
      </c>
      <c r="K60" s="25">
        <v>189</v>
      </c>
      <c r="L60" s="25">
        <v>126</v>
      </c>
      <c r="M60">
        <v>118</v>
      </c>
      <c r="N60">
        <v>59</v>
      </c>
      <c r="O60">
        <f t="shared" si="0"/>
        <v>2471</v>
      </c>
    </row>
    <row r="61" spans="2:15" x14ac:dyDescent="0.25">
      <c r="B61" t="s">
        <v>209</v>
      </c>
      <c r="C61">
        <v>12</v>
      </c>
      <c r="D61">
        <v>12</v>
      </c>
      <c r="E61">
        <v>12</v>
      </c>
      <c r="F61">
        <v>12</v>
      </c>
      <c r="G61">
        <v>12</v>
      </c>
      <c r="H61">
        <v>12</v>
      </c>
      <c r="I61" s="25">
        <v>250</v>
      </c>
      <c r="J61" s="25">
        <v>300</v>
      </c>
      <c r="K61" s="25">
        <v>261</v>
      </c>
      <c r="L61" s="25">
        <v>240</v>
      </c>
      <c r="M61">
        <v>220</v>
      </c>
      <c r="N61">
        <v>177</v>
      </c>
      <c r="O61">
        <f t="shared" si="0"/>
        <v>3000</v>
      </c>
    </row>
    <row r="62" spans="2:15" x14ac:dyDescent="0.25">
      <c r="B62" t="s">
        <v>197</v>
      </c>
      <c r="C62">
        <v>30</v>
      </c>
      <c r="D62">
        <v>50</v>
      </c>
      <c r="E62">
        <v>50</v>
      </c>
      <c r="F62">
        <v>15</v>
      </c>
      <c r="G62">
        <v>101</v>
      </c>
      <c r="H62">
        <v>101</v>
      </c>
      <c r="I62" s="25">
        <v>156</v>
      </c>
      <c r="J62" s="25">
        <v>239</v>
      </c>
      <c r="K62" s="25">
        <v>208</v>
      </c>
      <c r="L62" s="25">
        <v>103</v>
      </c>
      <c r="M62">
        <v>332</v>
      </c>
      <c r="N62">
        <v>277</v>
      </c>
      <c r="O62">
        <f t="shared" si="0"/>
        <v>4680</v>
      </c>
    </row>
    <row r="63" spans="2:15" x14ac:dyDescent="0.25">
      <c r="B63" t="s">
        <v>199</v>
      </c>
      <c r="C63">
        <v>25</v>
      </c>
      <c r="D63">
        <v>30</v>
      </c>
      <c r="E63">
        <v>30</v>
      </c>
      <c r="F63">
        <v>30</v>
      </c>
      <c r="G63">
        <v>100</v>
      </c>
      <c r="H63">
        <v>100</v>
      </c>
      <c r="I63" s="25">
        <v>610</v>
      </c>
      <c r="J63" s="25">
        <v>577</v>
      </c>
      <c r="K63" s="25">
        <v>549</v>
      </c>
      <c r="L63" s="25">
        <v>523</v>
      </c>
      <c r="M63">
        <v>525</v>
      </c>
      <c r="N63">
        <v>431</v>
      </c>
      <c r="O63">
        <f t="shared" si="0"/>
        <v>15250</v>
      </c>
    </row>
    <row r="64" spans="2:15" x14ac:dyDescent="0.25">
      <c r="B64" t="s">
        <v>200</v>
      </c>
      <c r="C64">
        <v>22</v>
      </c>
      <c r="D64">
        <v>25</v>
      </c>
      <c r="E64">
        <v>50</v>
      </c>
      <c r="F64">
        <v>50</v>
      </c>
      <c r="G64">
        <v>105</v>
      </c>
      <c r="H64">
        <v>150</v>
      </c>
      <c r="I64" s="25">
        <v>1078</v>
      </c>
      <c r="J64" s="25">
        <v>979</v>
      </c>
      <c r="K64" s="25">
        <v>952</v>
      </c>
      <c r="L64" s="25">
        <v>955</v>
      </c>
      <c r="M64">
        <v>794</v>
      </c>
      <c r="N64">
        <v>685</v>
      </c>
      <c r="O64">
        <f t="shared" si="0"/>
        <v>23716</v>
      </c>
    </row>
    <row r="65" spans="2:15" x14ac:dyDescent="0.25">
      <c r="B65" t="s">
        <v>201</v>
      </c>
      <c r="C65">
        <v>25</v>
      </c>
      <c r="D65">
        <v>25</v>
      </c>
      <c r="E65">
        <v>25</v>
      </c>
      <c r="F65">
        <v>50</v>
      </c>
      <c r="G65">
        <v>100</v>
      </c>
      <c r="H65">
        <v>100</v>
      </c>
      <c r="I65" s="25">
        <v>500</v>
      </c>
      <c r="J65" s="25">
        <v>632</v>
      </c>
      <c r="K65" s="25">
        <v>610</v>
      </c>
      <c r="L65" s="25">
        <v>379</v>
      </c>
      <c r="M65" s="17">
        <v>446</v>
      </c>
      <c r="N65" s="17">
        <v>289</v>
      </c>
      <c r="O65">
        <f t="shared" si="0"/>
        <v>12500</v>
      </c>
    </row>
    <row r="66" spans="2:15" x14ac:dyDescent="0.25">
      <c r="B66" t="s">
        <v>205</v>
      </c>
      <c r="C66">
        <v>12</v>
      </c>
      <c r="D66">
        <v>20</v>
      </c>
      <c r="E66">
        <v>15</v>
      </c>
      <c r="F66">
        <v>15</v>
      </c>
      <c r="G66">
        <v>50</v>
      </c>
      <c r="H66">
        <v>100</v>
      </c>
      <c r="I66" s="25">
        <v>88</v>
      </c>
      <c r="J66" s="25">
        <v>251</v>
      </c>
      <c r="K66" s="25">
        <v>196</v>
      </c>
      <c r="L66" s="25">
        <v>150</v>
      </c>
      <c r="M66" s="17">
        <v>133</v>
      </c>
      <c r="N66" s="17">
        <v>213</v>
      </c>
      <c r="O66">
        <f t="shared" si="0"/>
        <v>1056</v>
      </c>
    </row>
    <row r="67" spans="2:15" x14ac:dyDescent="0.25">
      <c r="B67" t="s">
        <v>211</v>
      </c>
      <c r="C67">
        <v>15</v>
      </c>
      <c r="D67">
        <v>30</v>
      </c>
      <c r="E67">
        <v>50</v>
      </c>
      <c r="F67">
        <v>50</v>
      </c>
      <c r="G67">
        <v>100</v>
      </c>
      <c r="H67">
        <v>300</v>
      </c>
      <c r="I67" s="25">
        <v>1125</v>
      </c>
      <c r="J67" s="25">
        <v>1039</v>
      </c>
      <c r="K67" s="25">
        <v>985</v>
      </c>
      <c r="L67" s="25">
        <v>742</v>
      </c>
      <c r="M67" s="17">
        <v>720</v>
      </c>
      <c r="N67" s="17">
        <v>553</v>
      </c>
      <c r="O67">
        <f t="shared" si="0"/>
        <v>16875</v>
      </c>
    </row>
    <row r="68" spans="2:15" x14ac:dyDescent="0.25">
      <c r="B68" t="s">
        <v>203</v>
      </c>
      <c r="D68">
        <v>25</v>
      </c>
      <c r="E68">
        <v>25</v>
      </c>
      <c r="F68">
        <v>25</v>
      </c>
      <c r="G68">
        <v>25</v>
      </c>
      <c r="H68">
        <v>30</v>
      </c>
      <c r="I68" s="25"/>
      <c r="J68" s="25">
        <v>428</v>
      </c>
      <c r="K68" s="25">
        <v>360</v>
      </c>
      <c r="L68" s="25">
        <v>124</v>
      </c>
      <c r="M68" s="17">
        <v>81</v>
      </c>
      <c r="N68" s="17">
        <v>83</v>
      </c>
      <c r="O68">
        <f t="shared" si="0"/>
        <v>0</v>
      </c>
    </row>
    <row r="69" spans="2:15" x14ac:dyDescent="0.25">
      <c r="B69" t="s">
        <v>207</v>
      </c>
      <c r="C69">
        <v>35</v>
      </c>
      <c r="D69">
        <v>35</v>
      </c>
      <c r="E69">
        <v>75</v>
      </c>
      <c r="F69">
        <v>75</v>
      </c>
      <c r="G69">
        <v>75</v>
      </c>
      <c r="H69">
        <v>75</v>
      </c>
      <c r="I69" s="25">
        <v>497</v>
      </c>
      <c r="J69" s="25">
        <v>675</v>
      </c>
      <c r="K69" s="25">
        <v>603</v>
      </c>
      <c r="L69" s="25">
        <v>516</v>
      </c>
      <c r="M69" s="17">
        <v>457</v>
      </c>
      <c r="N69" s="17">
        <v>362</v>
      </c>
      <c r="O69">
        <f t="shared" si="0"/>
        <v>17395</v>
      </c>
    </row>
    <row r="70" spans="2:15" x14ac:dyDescent="0.25">
      <c r="B70" t="s">
        <v>204</v>
      </c>
      <c r="G70">
        <v>10</v>
      </c>
      <c r="H70">
        <v>10</v>
      </c>
      <c r="I70" s="25"/>
      <c r="J70" s="17"/>
      <c r="K70" s="17"/>
      <c r="L70" s="17"/>
      <c r="M70" s="17">
        <v>105</v>
      </c>
      <c r="N70" s="17">
        <v>97</v>
      </c>
      <c r="O70">
        <f t="shared" si="0"/>
        <v>0</v>
      </c>
    </row>
    <row r="71" spans="2:15" x14ac:dyDescent="0.25">
      <c r="B71" t="s">
        <v>208</v>
      </c>
      <c r="E71">
        <v>12</v>
      </c>
      <c r="F71">
        <v>12</v>
      </c>
      <c r="G71">
        <v>12</v>
      </c>
      <c r="H71">
        <v>12</v>
      </c>
      <c r="I71" s="25"/>
      <c r="J71" s="17"/>
      <c r="K71" s="17">
        <v>87</v>
      </c>
      <c r="L71" s="17">
        <v>65</v>
      </c>
      <c r="M71" s="17">
        <v>64</v>
      </c>
      <c r="N71" s="17">
        <v>52</v>
      </c>
      <c r="O71">
        <f t="shared" si="0"/>
        <v>0</v>
      </c>
    </row>
    <row r="72" spans="2:15" x14ac:dyDescent="0.25">
      <c r="B72" t="s">
        <v>230</v>
      </c>
      <c r="C72">
        <f t="shared" ref="C72:H72" si="1">SUMPRODUCT(C56:C71,I56:I71)/SUM(I56:I71)</f>
        <v>20.116955973802185</v>
      </c>
      <c r="D72">
        <f t="shared" si="1"/>
        <v>25.512472517780434</v>
      </c>
      <c r="E72">
        <f t="shared" si="1"/>
        <v>36.758273731783589</v>
      </c>
      <c r="F72">
        <f t="shared" si="1"/>
        <v>37.22106503531537</v>
      </c>
      <c r="G72">
        <f t="shared" si="1"/>
        <v>71.98674939951961</v>
      </c>
      <c r="H72">
        <f t="shared" si="1"/>
        <v>104.69334622383985</v>
      </c>
      <c r="I72" s="25"/>
      <c r="J72" s="17"/>
      <c r="K72" s="17"/>
      <c r="L72" s="17"/>
      <c r="M72" s="17"/>
      <c r="N72" s="17"/>
    </row>
    <row r="73" spans="2:15" x14ac:dyDescent="0.25">
      <c r="I73" s="10"/>
      <c r="J73" s="17"/>
      <c r="K73" s="17"/>
      <c r="L73" s="17"/>
      <c r="M73" s="17"/>
      <c r="N73" s="17"/>
    </row>
    <row r="74" spans="2:15" x14ac:dyDescent="0.25">
      <c r="B74" t="s">
        <v>210</v>
      </c>
      <c r="C74" t="s">
        <v>191</v>
      </c>
      <c r="D74" t="s">
        <v>192</v>
      </c>
      <c r="E74" t="s">
        <v>193</v>
      </c>
      <c r="F74" s="20">
        <v>153102255</v>
      </c>
      <c r="G74" t="s">
        <v>194</v>
      </c>
      <c r="I74" s="10"/>
      <c r="J74" s="17"/>
      <c r="K74" s="17"/>
      <c r="L74" s="17"/>
      <c r="M74" s="17"/>
      <c r="N74" s="17"/>
    </row>
    <row r="75" spans="2:15" x14ac:dyDescent="0.25">
      <c r="B75" t="s">
        <v>186</v>
      </c>
      <c r="C75" s="23" t="s">
        <v>223</v>
      </c>
      <c r="D75" s="23" t="s">
        <v>224</v>
      </c>
      <c r="E75" s="23" t="s">
        <v>225</v>
      </c>
      <c r="F75" s="23" t="s">
        <v>226</v>
      </c>
      <c r="G75" s="12" t="s">
        <v>228</v>
      </c>
      <c r="H75" s="12" t="s">
        <v>236</v>
      </c>
      <c r="I75" s="12" t="str">
        <f>C75</f>
        <v>Mar 2011</v>
      </c>
      <c r="J75" s="12" t="str">
        <f>D75</f>
        <v>Apr 2012</v>
      </c>
      <c r="K75" s="12" t="str">
        <f>E75</f>
        <v>Sep 2012</v>
      </c>
      <c r="L75" s="12" t="str">
        <f>F75</f>
        <v>Sep 2013</v>
      </c>
      <c r="M75" s="12" t="str">
        <f>G75</f>
        <v>Sep 2014</v>
      </c>
      <c r="N75" s="12" t="s">
        <v>236</v>
      </c>
    </row>
    <row r="76" spans="2:15" x14ac:dyDescent="0.25">
      <c r="B76" t="s">
        <v>196</v>
      </c>
      <c r="C76">
        <v>0.51200000000000001</v>
      </c>
      <c r="D76">
        <v>0.51200000000000001</v>
      </c>
      <c r="E76">
        <v>0.51200000000000001</v>
      </c>
      <c r="F76">
        <v>0.51200000000000001</v>
      </c>
      <c r="G76">
        <v>0.51200000000000001</v>
      </c>
      <c r="H76">
        <v>0.76800000000000002</v>
      </c>
      <c r="I76">
        <f t="shared" ref="I76:L77" si="2">I56</f>
        <v>235.77718832891247</v>
      </c>
      <c r="J76">
        <f t="shared" si="2"/>
        <v>181.83554376657824</v>
      </c>
      <c r="K76">
        <f t="shared" si="2"/>
        <v>152.0371352785146</v>
      </c>
      <c r="L76">
        <f t="shared" si="2"/>
        <v>118.75862068965517</v>
      </c>
      <c r="M76" s="17">
        <v>97</v>
      </c>
      <c r="N76">
        <v>172</v>
      </c>
    </row>
    <row r="77" spans="2:15" x14ac:dyDescent="0.25">
      <c r="B77" t="s">
        <v>213</v>
      </c>
      <c r="C77">
        <v>3</v>
      </c>
      <c r="D77">
        <v>3</v>
      </c>
      <c r="E77">
        <v>3</v>
      </c>
      <c r="F77">
        <v>3</v>
      </c>
      <c r="G77">
        <v>3</v>
      </c>
      <c r="H77">
        <v>6</v>
      </c>
      <c r="I77">
        <f t="shared" si="2"/>
        <v>848.22281167108747</v>
      </c>
      <c r="J77">
        <f t="shared" si="2"/>
        <v>654.16445623342167</v>
      </c>
      <c r="K77">
        <f t="shared" si="2"/>
        <v>546.9628647214854</v>
      </c>
      <c r="L77">
        <f t="shared" si="2"/>
        <v>427.24137931034483</v>
      </c>
      <c r="M77" s="17">
        <v>286</v>
      </c>
      <c r="N77">
        <v>468</v>
      </c>
    </row>
    <row r="78" spans="2:15" x14ac:dyDescent="0.25">
      <c r="B78" t="s">
        <v>198</v>
      </c>
      <c r="C78">
        <v>0.89600000000000002</v>
      </c>
      <c r="D78">
        <v>0.89600000000000002</v>
      </c>
      <c r="E78">
        <v>0.89600000000000002</v>
      </c>
      <c r="F78">
        <v>0.76800000000000002</v>
      </c>
      <c r="G78">
        <v>5</v>
      </c>
      <c r="H78">
        <v>5</v>
      </c>
      <c r="I78">
        <v>299</v>
      </c>
      <c r="J78" s="17">
        <v>294</v>
      </c>
      <c r="K78" s="17">
        <v>268</v>
      </c>
      <c r="L78" s="17">
        <v>213</v>
      </c>
      <c r="M78" s="17">
        <v>478</v>
      </c>
      <c r="N78" s="17">
        <v>283</v>
      </c>
    </row>
    <row r="79" spans="2:15" x14ac:dyDescent="0.25">
      <c r="B79" t="s">
        <v>202</v>
      </c>
      <c r="G79">
        <v>0.77</v>
      </c>
      <c r="H79">
        <v>0.76800000000000002</v>
      </c>
      <c r="J79" s="17"/>
      <c r="K79" s="17"/>
      <c r="L79" s="17"/>
      <c r="M79" s="17">
        <v>176</v>
      </c>
      <c r="N79" s="17">
        <v>135</v>
      </c>
    </row>
    <row r="80" spans="2:15" x14ac:dyDescent="0.25">
      <c r="B80" t="s">
        <v>206</v>
      </c>
      <c r="C80">
        <v>0.76800000000000002</v>
      </c>
      <c r="D80">
        <v>0.76800000000000002</v>
      </c>
      <c r="E80">
        <v>0.76800000000000002</v>
      </c>
      <c r="F80">
        <v>0.76800000000000002</v>
      </c>
      <c r="G80">
        <v>0.57999999999999996</v>
      </c>
      <c r="H80">
        <v>0.76800000000000002</v>
      </c>
      <c r="I80">
        <v>361</v>
      </c>
      <c r="J80" s="17">
        <v>272</v>
      </c>
      <c r="K80" s="17">
        <v>241</v>
      </c>
      <c r="L80" s="17">
        <v>174</v>
      </c>
      <c r="M80" s="17">
        <v>118</v>
      </c>
      <c r="N80" s="17">
        <v>59</v>
      </c>
    </row>
    <row r="81" spans="2:14" x14ac:dyDescent="0.25">
      <c r="B81" t="s">
        <v>209</v>
      </c>
      <c r="C81">
        <v>0.76800000000000002</v>
      </c>
      <c r="D81">
        <v>0.76800000000000002</v>
      </c>
      <c r="E81">
        <v>0.76800000000000002</v>
      </c>
      <c r="F81">
        <v>0.76800000000000002</v>
      </c>
      <c r="G81">
        <v>0.38400000000000001</v>
      </c>
      <c r="H81">
        <v>0.76800000000000002</v>
      </c>
      <c r="I81">
        <v>247</v>
      </c>
      <c r="J81" s="17">
        <v>276</v>
      </c>
      <c r="K81" s="17">
        <v>257</v>
      </c>
      <c r="L81" s="17">
        <v>236</v>
      </c>
      <c r="M81" s="17">
        <v>245</v>
      </c>
      <c r="N81" s="17">
        <v>171</v>
      </c>
    </row>
    <row r="82" spans="2:14" x14ac:dyDescent="0.25">
      <c r="B82" t="s">
        <v>197</v>
      </c>
      <c r="C82">
        <v>5</v>
      </c>
      <c r="D82">
        <v>8</v>
      </c>
      <c r="E82">
        <v>8</v>
      </c>
      <c r="F82">
        <v>5</v>
      </c>
      <c r="G82">
        <v>35</v>
      </c>
      <c r="H82">
        <v>35</v>
      </c>
      <c r="I82">
        <v>156</v>
      </c>
      <c r="J82" s="17">
        <v>240</v>
      </c>
      <c r="K82" s="17">
        <v>208</v>
      </c>
      <c r="L82" s="17">
        <v>105</v>
      </c>
      <c r="M82" s="17">
        <v>326</v>
      </c>
      <c r="N82" s="17">
        <v>277</v>
      </c>
    </row>
    <row r="83" spans="2:14" x14ac:dyDescent="0.25">
      <c r="B83" t="s">
        <v>199</v>
      </c>
      <c r="C83">
        <v>3</v>
      </c>
      <c r="D83">
        <v>4</v>
      </c>
      <c r="E83">
        <v>4</v>
      </c>
      <c r="F83">
        <v>4</v>
      </c>
      <c r="G83">
        <v>4</v>
      </c>
      <c r="H83">
        <v>4</v>
      </c>
      <c r="I83">
        <v>609</v>
      </c>
      <c r="J83" s="17">
        <v>577</v>
      </c>
      <c r="K83" s="17">
        <v>566</v>
      </c>
      <c r="L83" s="17">
        <v>530</v>
      </c>
      <c r="M83" s="17">
        <v>500</v>
      </c>
      <c r="N83" s="17">
        <v>416</v>
      </c>
    </row>
    <row r="84" spans="2:14" x14ac:dyDescent="0.25">
      <c r="B84" t="s">
        <v>200</v>
      </c>
      <c r="C84">
        <v>5</v>
      </c>
      <c r="D84">
        <v>4</v>
      </c>
      <c r="E84">
        <v>10</v>
      </c>
      <c r="F84">
        <v>10</v>
      </c>
      <c r="G84">
        <v>20</v>
      </c>
      <c r="H84">
        <v>10</v>
      </c>
      <c r="I84">
        <v>1081</v>
      </c>
      <c r="J84">
        <v>995</v>
      </c>
      <c r="K84">
        <v>976</v>
      </c>
      <c r="L84">
        <v>956</v>
      </c>
      <c r="M84">
        <v>771</v>
      </c>
      <c r="N84" s="17">
        <v>663</v>
      </c>
    </row>
    <row r="85" spans="2:14" x14ac:dyDescent="0.25">
      <c r="B85" t="s">
        <v>201</v>
      </c>
      <c r="C85">
        <v>4</v>
      </c>
      <c r="D85">
        <v>5</v>
      </c>
      <c r="E85">
        <v>5</v>
      </c>
      <c r="F85">
        <v>10</v>
      </c>
      <c r="G85">
        <v>10</v>
      </c>
      <c r="H85">
        <v>10</v>
      </c>
      <c r="I85">
        <v>505</v>
      </c>
      <c r="J85">
        <v>650</v>
      </c>
      <c r="K85">
        <v>641</v>
      </c>
      <c r="L85">
        <v>396</v>
      </c>
      <c r="M85">
        <v>441</v>
      </c>
      <c r="N85" s="17">
        <v>288</v>
      </c>
    </row>
    <row r="86" spans="2:14" x14ac:dyDescent="0.25">
      <c r="B86" t="s">
        <v>205</v>
      </c>
      <c r="C86">
        <v>1</v>
      </c>
      <c r="D86">
        <v>2</v>
      </c>
      <c r="E86">
        <v>1</v>
      </c>
      <c r="F86">
        <v>1</v>
      </c>
      <c r="G86">
        <v>10</v>
      </c>
      <c r="H86">
        <v>10</v>
      </c>
      <c r="I86">
        <v>95</v>
      </c>
      <c r="J86">
        <v>252</v>
      </c>
      <c r="K86">
        <v>194</v>
      </c>
      <c r="L86">
        <v>148</v>
      </c>
      <c r="M86">
        <v>158</v>
      </c>
      <c r="N86" s="17">
        <v>213</v>
      </c>
    </row>
    <row r="87" spans="2:14" x14ac:dyDescent="0.25">
      <c r="B87" t="s">
        <v>211</v>
      </c>
      <c r="C87">
        <v>5</v>
      </c>
      <c r="D87">
        <v>5</v>
      </c>
      <c r="E87">
        <v>5</v>
      </c>
      <c r="F87">
        <v>5</v>
      </c>
      <c r="G87">
        <v>5</v>
      </c>
      <c r="H87">
        <v>20</v>
      </c>
      <c r="I87">
        <v>1158</v>
      </c>
      <c r="J87">
        <v>1104</v>
      </c>
      <c r="K87">
        <v>997</v>
      </c>
      <c r="L87">
        <v>765</v>
      </c>
      <c r="M87">
        <v>753</v>
      </c>
      <c r="N87" s="17">
        <v>553</v>
      </c>
    </row>
    <row r="88" spans="2:14" x14ac:dyDescent="0.25">
      <c r="B88" t="s">
        <v>203</v>
      </c>
      <c r="D88">
        <v>25</v>
      </c>
      <c r="E88">
        <v>25</v>
      </c>
      <c r="F88">
        <v>25</v>
      </c>
      <c r="G88">
        <v>25</v>
      </c>
      <c r="H88">
        <v>10</v>
      </c>
      <c r="J88">
        <v>492</v>
      </c>
      <c r="K88">
        <v>416</v>
      </c>
      <c r="L88">
        <v>117</v>
      </c>
      <c r="M88">
        <v>111</v>
      </c>
      <c r="N88" s="17">
        <v>34</v>
      </c>
    </row>
    <row r="89" spans="2:14" x14ac:dyDescent="0.25">
      <c r="B89" t="s">
        <v>207</v>
      </c>
      <c r="C89">
        <v>35</v>
      </c>
      <c r="D89">
        <v>35</v>
      </c>
      <c r="E89">
        <v>35</v>
      </c>
      <c r="F89">
        <v>35</v>
      </c>
      <c r="G89">
        <v>75</v>
      </c>
      <c r="H89">
        <v>75</v>
      </c>
      <c r="I89">
        <v>500</v>
      </c>
      <c r="J89">
        <v>672</v>
      </c>
      <c r="K89">
        <v>598</v>
      </c>
      <c r="L89">
        <v>532</v>
      </c>
      <c r="M89">
        <v>435</v>
      </c>
      <c r="N89" s="17">
        <v>356</v>
      </c>
    </row>
    <row r="90" spans="2:14" x14ac:dyDescent="0.25">
      <c r="B90" t="s">
        <v>204</v>
      </c>
      <c r="G90">
        <v>1</v>
      </c>
      <c r="H90">
        <v>1</v>
      </c>
      <c r="M90">
        <v>104</v>
      </c>
      <c r="N90" s="17">
        <v>97</v>
      </c>
    </row>
    <row r="91" spans="2:14" x14ac:dyDescent="0.25">
      <c r="B91" t="s">
        <v>208</v>
      </c>
      <c r="E91">
        <v>3</v>
      </c>
      <c r="F91">
        <v>3</v>
      </c>
      <c r="G91">
        <v>3</v>
      </c>
      <c r="H91">
        <v>3</v>
      </c>
      <c r="K91">
        <v>87</v>
      </c>
      <c r="L91">
        <v>66</v>
      </c>
      <c r="M91">
        <v>53</v>
      </c>
      <c r="N91" s="17">
        <v>52</v>
      </c>
    </row>
    <row r="92" spans="2:14" x14ac:dyDescent="0.25">
      <c r="B92" t="s">
        <v>231</v>
      </c>
      <c r="C92">
        <f t="shared" ref="C92:H92" si="3">SUMPRODUCT(C76:C91,I76:I91)/SUM(I76:I91)</f>
        <v>6.0405634709495759</v>
      </c>
      <c r="D92">
        <f t="shared" si="3"/>
        <v>8.4146968719382507</v>
      </c>
      <c r="E92">
        <f t="shared" si="3"/>
        <v>9.1093564748580107</v>
      </c>
      <c r="F92">
        <f t="shared" si="3"/>
        <v>9.135031887902203</v>
      </c>
      <c r="G92">
        <f t="shared" si="3"/>
        <v>15.408492478226444</v>
      </c>
      <c r="H92">
        <f t="shared" si="3"/>
        <v>15.574089214066555</v>
      </c>
    </row>
    <row r="99" spans="8:13" x14ac:dyDescent="0.25">
      <c r="H99" s="10"/>
      <c r="M99" s="17"/>
    </row>
    <row r="100" spans="8:13" x14ac:dyDescent="0.25">
      <c r="H100" s="10"/>
      <c r="M100" s="17"/>
    </row>
    <row r="101" spans="8:13" x14ac:dyDescent="0.25">
      <c r="H101" s="10"/>
      <c r="M101" s="17"/>
    </row>
    <row r="102" spans="8:13" x14ac:dyDescent="0.25">
      <c r="H102" s="10"/>
      <c r="M102" s="17"/>
    </row>
    <row r="103" spans="8:13" x14ac:dyDescent="0.25">
      <c r="H103" s="10"/>
      <c r="M103" s="17"/>
    </row>
    <row r="104" spans="8:13" x14ac:dyDescent="0.25">
      <c r="H104" s="10"/>
      <c r="M104" s="17"/>
    </row>
    <row r="105" spans="8:13" x14ac:dyDescent="0.25">
      <c r="H105" s="10"/>
      <c r="J105" s="17"/>
      <c r="K105" s="17"/>
      <c r="L105" s="17"/>
      <c r="M105" s="17"/>
    </row>
    <row r="106" spans="8:13" x14ac:dyDescent="0.25">
      <c r="H106" s="10"/>
      <c r="J106" s="17"/>
      <c r="K106" s="17"/>
      <c r="L106" s="17"/>
      <c r="M106" s="17"/>
    </row>
    <row r="107" spans="8:13" x14ac:dyDescent="0.25">
      <c r="H107" s="10"/>
      <c r="I107" s="17"/>
      <c r="J107" s="17"/>
      <c r="K107" s="17"/>
      <c r="L107" s="17"/>
      <c r="M107" s="17"/>
    </row>
    <row r="108" spans="8:13" x14ac:dyDescent="0.25">
      <c r="H108" s="10"/>
      <c r="I108" s="17"/>
      <c r="J108" s="17"/>
      <c r="K108" s="17"/>
      <c r="L108" s="17"/>
      <c r="M108" s="17"/>
    </row>
    <row r="109" spans="8:13" x14ac:dyDescent="0.25">
      <c r="H109" s="10"/>
      <c r="I109" s="17"/>
      <c r="J109" s="17"/>
      <c r="K109" s="17"/>
      <c r="L109" s="17"/>
      <c r="M109" s="17"/>
    </row>
    <row r="110" spans="8:13" x14ac:dyDescent="0.25">
      <c r="H110" s="10"/>
      <c r="I110" s="17"/>
      <c r="J110" s="17"/>
      <c r="K110" s="17"/>
      <c r="L110" s="17"/>
      <c r="M110" s="17"/>
    </row>
    <row r="111" spans="8:13" x14ac:dyDescent="0.25">
      <c r="H111" s="10"/>
      <c r="I111" s="17"/>
      <c r="J111" s="17"/>
      <c r="K111" s="17"/>
      <c r="L111" s="17"/>
      <c r="M111" s="17"/>
    </row>
    <row r="112" spans="8:13" x14ac:dyDescent="0.25">
      <c r="H112" s="10"/>
      <c r="I112" s="17"/>
      <c r="J112" s="17"/>
      <c r="K112" s="17"/>
      <c r="L112" s="17"/>
      <c r="M112" s="17"/>
    </row>
    <row r="113" spans="8:13" x14ac:dyDescent="0.25">
      <c r="H113" s="10"/>
      <c r="I113" s="17"/>
      <c r="J113" s="17"/>
      <c r="K113" s="17"/>
      <c r="L113" s="17"/>
      <c r="M113" s="17"/>
    </row>
    <row r="114" spans="8:13" x14ac:dyDescent="0.25">
      <c r="I114" s="17"/>
      <c r="J114" s="17"/>
      <c r="K114" s="17"/>
      <c r="L114" s="17"/>
    </row>
    <row r="115" spans="8:13" x14ac:dyDescent="0.25">
      <c r="I115" s="17"/>
      <c r="J115" s="17"/>
      <c r="K115" s="17"/>
      <c r="L115" s="17"/>
    </row>
    <row r="116" spans="8:13" x14ac:dyDescent="0.25">
      <c r="I116" s="17"/>
      <c r="J116" s="17"/>
      <c r="K116" s="17"/>
      <c r="L116" s="17"/>
    </row>
    <row r="117" spans="8:13" x14ac:dyDescent="0.25">
      <c r="I117" s="17"/>
      <c r="J117" s="17"/>
      <c r="K117" s="17"/>
      <c r="L117" s="17"/>
    </row>
    <row r="118" spans="8:13" x14ac:dyDescent="0.25">
      <c r="I118" s="17"/>
      <c r="J118" s="17"/>
      <c r="K118" s="17"/>
      <c r="L118" s="17"/>
    </row>
    <row r="119" spans="8:13" x14ac:dyDescent="0.25">
      <c r="I119" s="17"/>
      <c r="J119" s="17"/>
      <c r="K119" s="17"/>
      <c r="L119" s="17"/>
    </row>
    <row r="120" spans="8:13" x14ac:dyDescent="0.25">
      <c r="I120" s="17"/>
    </row>
    <row r="121" spans="8:13" x14ac:dyDescent="0.25">
      <c r="I121" s="17"/>
    </row>
    <row r="143" spans="1:2" x14ac:dyDescent="0.25">
      <c r="A143" t="s">
        <v>14</v>
      </c>
      <c r="B143" t="s">
        <v>0</v>
      </c>
    </row>
    <row r="144" spans="1:2" x14ac:dyDescent="0.25">
      <c r="B144" t="s">
        <v>213</v>
      </c>
    </row>
    <row r="145" spans="1:2" x14ac:dyDescent="0.25">
      <c r="B145" t="s">
        <v>2</v>
      </c>
    </row>
    <row r="146" spans="1:2" x14ac:dyDescent="0.25">
      <c r="B146" t="s">
        <v>202</v>
      </c>
    </row>
    <row r="147" spans="1:2" x14ac:dyDescent="0.25">
      <c r="B147" t="s">
        <v>206</v>
      </c>
    </row>
    <row r="148" spans="1:2" x14ac:dyDescent="0.25">
      <c r="B148" t="s">
        <v>11</v>
      </c>
    </row>
    <row r="149" spans="1:2" x14ac:dyDescent="0.25">
      <c r="A149" t="s">
        <v>13</v>
      </c>
      <c r="B149" t="s">
        <v>244</v>
      </c>
    </row>
    <row r="150" spans="1:2" x14ac:dyDescent="0.25">
      <c r="B150" t="s">
        <v>3</v>
      </c>
    </row>
    <row r="151" spans="1:2" x14ac:dyDescent="0.25">
      <c r="B151" t="s">
        <v>4</v>
      </c>
    </row>
    <row r="152" spans="1:2" x14ac:dyDescent="0.25">
      <c r="B152" t="s">
        <v>5</v>
      </c>
    </row>
    <row r="153" spans="1:2" x14ac:dyDescent="0.25">
      <c r="B153" t="s">
        <v>8</v>
      </c>
    </row>
    <row r="154" spans="1:2" x14ac:dyDescent="0.25">
      <c r="B154" t="s">
        <v>165</v>
      </c>
    </row>
    <row r="155" spans="1:2" x14ac:dyDescent="0.25">
      <c r="A155" t="s">
        <v>15</v>
      </c>
      <c r="B155" t="s">
        <v>203</v>
      </c>
    </row>
    <row r="156" spans="1:2" x14ac:dyDescent="0.25">
      <c r="B156" t="s">
        <v>207</v>
      </c>
    </row>
    <row r="157" spans="1:2" x14ac:dyDescent="0.25">
      <c r="A157" t="s">
        <v>214</v>
      </c>
      <c r="B157" t="s">
        <v>187</v>
      </c>
    </row>
    <row r="158" spans="1:2" x14ac:dyDescent="0.25">
      <c r="B158" t="s">
        <v>229</v>
      </c>
    </row>
    <row r="159" spans="1:2" x14ac:dyDescent="0.25">
      <c r="A159" t="s">
        <v>220</v>
      </c>
      <c r="B159" t="s">
        <v>232</v>
      </c>
    </row>
    <row r="165" spans="3:24" x14ac:dyDescent="0.25">
      <c r="E165">
        <v>1</v>
      </c>
      <c r="F165">
        <v>2</v>
      </c>
      <c r="G165">
        <v>3</v>
      </c>
      <c r="H165">
        <v>4</v>
      </c>
    </row>
    <row r="166" spans="3:24" x14ac:dyDescent="0.25">
      <c r="D166" s="24">
        <v>40603</v>
      </c>
      <c r="E166" s="24">
        <v>41000</v>
      </c>
      <c r="F166" s="24">
        <v>41153</v>
      </c>
      <c r="G166" s="24">
        <v>41518</v>
      </c>
      <c r="H166" s="24">
        <v>41883</v>
      </c>
      <c r="I166" s="24">
        <v>42248</v>
      </c>
      <c r="U166" s="24">
        <v>40603</v>
      </c>
      <c r="V166">
        <v>198</v>
      </c>
      <c r="W166">
        <v>217</v>
      </c>
      <c r="X166">
        <v>241</v>
      </c>
    </row>
    <row r="167" spans="3:24" x14ac:dyDescent="0.25">
      <c r="C167" t="s">
        <v>241</v>
      </c>
      <c r="D167">
        <v>198</v>
      </c>
      <c r="I167">
        <v>0</v>
      </c>
      <c r="U167" s="24">
        <v>41000</v>
      </c>
      <c r="V167">
        <v>142</v>
      </c>
      <c r="W167">
        <v>180</v>
      </c>
      <c r="X167">
        <v>227</v>
      </c>
    </row>
    <row r="168" spans="3:24" x14ac:dyDescent="0.25">
      <c r="C168" t="s">
        <v>242</v>
      </c>
      <c r="D168">
        <v>217</v>
      </c>
      <c r="I168">
        <v>59</v>
      </c>
      <c r="U168" s="24">
        <v>41153</v>
      </c>
      <c r="V168">
        <v>85</v>
      </c>
      <c r="W168">
        <v>142</v>
      </c>
      <c r="X168">
        <v>213</v>
      </c>
    </row>
    <row r="169" spans="3:24" x14ac:dyDescent="0.25">
      <c r="C169" t="s">
        <v>243</v>
      </c>
      <c r="D169">
        <v>241</v>
      </c>
      <c r="I169">
        <v>176</v>
      </c>
      <c r="U169" s="24">
        <v>41518</v>
      </c>
      <c r="V169">
        <v>0</v>
      </c>
      <c r="W169">
        <v>112</v>
      </c>
      <c r="X169">
        <v>192</v>
      </c>
    </row>
    <row r="170" spans="3:24" x14ac:dyDescent="0.25">
      <c r="E170">
        <f t="shared" ref="E170:H172" si="4">$D167-E$165*($D167-$I167)/5</f>
        <v>158.4</v>
      </c>
      <c r="F170">
        <f t="shared" si="4"/>
        <v>118.8</v>
      </c>
      <c r="G170">
        <f t="shared" si="4"/>
        <v>79.2</v>
      </c>
      <c r="H170">
        <f t="shared" si="4"/>
        <v>39.599999999999994</v>
      </c>
      <c r="U170" s="24">
        <v>41883</v>
      </c>
      <c r="V170">
        <v>0</v>
      </c>
      <c r="W170">
        <v>59</v>
      </c>
      <c r="X170">
        <v>176</v>
      </c>
    </row>
    <row r="171" spans="3:24" x14ac:dyDescent="0.25">
      <c r="E171">
        <f t="shared" si="4"/>
        <v>185.4</v>
      </c>
      <c r="F171">
        <f t="shared" si="4"/>
        <v>153.80000000000001</v>
      </c>
      <c r="G171">
        <f t="shared" si="4"/>
        <v>122.2</v>
      </c>
      <c r="H171">
        <f t="shared" si="4"/>
        <v>90.6</v>
      </c>
    </row>
    <row r="172" spans="3:24" x14ac:dyDescent="0.25">
      <c r="E172">
        <f t="shared" si="4"/>
        <v>228</v>
      </c>
      <c r="F172">
        <f t="shared" si="4"/>
        <v>215</v>
      </c>
      <c r="G172">
        <f t="shared" si="4"/>
        <v>202</v>
      </c>
      <c r="H172">
        <f t="shared" si="4"/>
        <v>189</v>
      </c>
    </row>
  </sheetData>
  <pageMargins left="0.7" right="0.7" top="0.75" bottom="0.75" header="0.3" footer="0.3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"/>
  <dimension ref="A1:C23"/>
  <sheetViews>
    <sheetView topLeftCell="A10" workbookViewId="0">
      <selection activeCell="K19" sqref="K19"/>
    </sheetView>
  </sheetViews>
  <sheetFormatPr defaultRowHeight="15" x14ac:dyDescent="0.25"/>
  <sheetData>
    <row r="1" spans="1:3" x14ac:dyDescent="0.25">
      <c r="A1" t="s">
        <v>155</v>
      </c>
    </row>
    <row r="2" spans="1:3" x14ac:dyDescent="0.25">
      <c r="A2" t="s">
        <v>215</v>
      </c>
    </row>
    <row r="3" spans="1:3" x14ac:dyDescent="0.25">
      <c r="A3" t="s">
        <v>12</v>
      </c>
    </row>
    <row r="4" spans="1:3" x14ac:dyDescent="0.25">
      <c r="A4" t="s">
        <v>216</v>
      </c>
    </row>
    <row r="5" spans="1:3" x14ac:dyDescent="0.25">
      <c r="C5" t="s">
        <v>156</v>
      </c>
    </row>
    <row r="6" spans="1:3" x14ac:dyDescent="0.25">
      <c r="B6" t="s">
        <v>217</v>
      </c>
      <c r="C6" t="s">
        <v>218</v>
      </c>
    </row>
    <row r="7" spans="1:3" x14ac:dyDescent="0.25">
      <c r="A7" t="s">
        <v>12</v>
      </c>
      <c r="B7">
        <v>1.0302</v>
      </c>
      <c r="C7">
        <v>1.0304</v>
      </c>
    </row>
    <row r="8" spans="1:3" x14ac:dyDescent="0.25">
      <c r="A8" t="s">
        <v>216</v>
      </c>
    </row>
    <row r="9" spans="1:3" x14ac:dyDescent="0.25">
      <c r="C9" t="s">
        <v>157</v>
      </c>
    </row>
    <row r="10" spans="1:3" x14ac:dyDescent="0.25">
      <c r="B10" t="s">
        <v>217</v>
      </c>
      <c r="C10" t="s">
        <v>218</v>
      </c>
    </row>
    <row r="11" spans="1:3" x14ac:dyDescent="0.25">
      <c r="A11" t="s">
        <v>12</v>
      </c>
      <c r="B11">
        <v>2922</v>
      </c>
      <c r="C11">
        <v>2920</v>
      </c>
    </row>
    <row r="13" spans="1:3" x14ac:dyDescent="0.25">
      <c r="A13" t="s">
        <v>155</v>
      </c>
    </row>
    <row r="14" spans="1:3" x14ac:dyDescent="0.25">
      <c r="A14" t="s">
        <v>215</v>
      </c>
    </row>
    <row r="15" spans="1:3" x14ac:dyDescent="0.25">
      <c r="A15" t="s">
        <v>12</v>
      </c>
    </row>
    <row r="16" spans="1:3" x14ac:dyDescent="0.25">
      <c r="A16" t="s">
        <v>219</v>
      </c>
    </row>
    <row r="17" spans="1:3" x14ac:dyDescent="0.25">
      <c r="C17" t="s">
        <v>156</v>
      </c>
    </row>
    <row r="18" spans="1:3" x14ac:dyDescent="0.25">
      <c r="B18" t="s">
        <v>217</v>
      </c>
      <c r="C18" t="s">
        <v>218</v>
      </c>
    </row>
    <row r="19" spans="1:3" x14ac:dyDescent="0.25">
      <c r="A19" t="s">
        <v>12</v>
      </c>
      <c r="B19">
        <v>1.0996999999999999</v>
      </c>
      <c r="C19">
        <v>1.1008</v>
      </c>
    </row>
    <row r="20" spans="1:3" x14ac:dyDescent="0.25">
      <c r="A20" t="s">
        <v>219</v>
      </c>
    </row>
    <row r="21" spans="1:3" x14ac:dyDescent="0.25">
      <c r="C21" t="s">
        <v>157</v>
      </c>
    </row>
    <row r="22" spans="1:3" x14ac:dyDescent="0.25">
      <c r="B22" t="s">
        <v>217</v>
      </c>
      <c r="C22" t="s">
        <v>218</v>
      </c>
    </row>
    <row r="23" spans="1:3" x14ac:dyDescent="0.25">
      <c r="A23" t="s">
        <v>12</v>
      </c>
      <c r="B23">
        <v>2923</v>
      </c>
      <c r="C23">
        <v>2863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7</vt:i4>
      </vt:variant>
      <vt:variant>
        <vt:lpstr>Charts</vt:lpstr>
      </vt:variant>
      <vt:variant>
        <vt:i4>2</vt:i4>
      </vt:variant>
      <vt:variant>
        <vt:lpstr>Named Ranges</vt:lpstr>
      </vt:variant>
      <vt:variant>
        <vt:i4>5</vt:i4>
      </vt:variant>
    </vt:vector>
  </HeadingPairs>
  <TitlesOfParts>
    <vt:vector size="14" baseType="lpstr">
      <vt:lpstr>Chart 18 Data</vt:lpstr>
      <vt:lpstr>Chart 19 Data</vt:lpstr>
      <vt:lpstr>Chart 20</vt:lpstr>
      <vt:lpstr>Chart 7-2</vt:lpstr>
      <vt:lpstr>Chart 8-2</vt:lpstr>
      <vt:lpstr>Chart 28</vt:lpstr>
      <vt:lpstr>Chart 50</vt:lpstr>
      <vt:lpstr>Chart 18</vt:lpstr>
      <vt:lpstr>Chart 19</vt:lpstr>
      <vt:lpstr>'Chart 18 Data'!_201209_18</vt:lpstr>
      <vt:lpstr>'Chart 20'!_201209_19_1</vt:lpstr>
      <vt:lpstr>'Chart 18 Data'!chart18</vt:lpstr>
      <vt:lpstr>'Chart 20'!chart19</vt:lpstr>
      <vt:lpstr>'Chart 50'!LEGACY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</dc:creator>
  <cp:lastModifiedBy>Rajender Razdan</cp:lastModifiedBy>
  <cp:lastPrinted>2016-05-24T23:55:51Z</cp:lastPrinted>
  <dcterms:created xsi:type="dcterms:W3CDTF">2012-07-05T13:02:14Z</dcterms:created>
  <dcterms:modified xsi:type="dcterms:W3CDTF">2016-12-01T11:32:35Z</dcterms:modified>
</cp:coreProperties>
</file>